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hidePivotFieldList="1"/>
  <xr:revisionPtr revIDLastSave="0" documentId="13_ncr:1_{423E6615-BD48-421D-B8E3-EF596BB97544}" xr6:coauthVersionLast="46" xr6:coauthVersionMax="46" xr10:uidLastSave="{00000000-0000-0000-0000-000000000000}"/>
  <bookViews>
    <workbookView xWindow="28680" yWindow="-1095" windowWidth="29040" windowHeight="15840" tabRatio="866" xr2:uid="{00000000-000D-0000-FFFF-FFFF00000000}"/>
  </bookViews>
  <sheets>
    <sheet name="B-9 NS ES History" sheetId="17" r:id="rId1"/>
    <sheet name="B-9 NS ED History" sheetId="18" r:id="rId2"/>
    <sheet name="ES Comparison" sheetId="21" r:id="rId3"/>
    <sheet name="ED Comparison" sheetId="22" r:id="rId4"/>
    <sheet name="Data Set" sheetId="3" r:id="rId5"/>
    <sheet name="Depr Rate % NS" sheetId="13" r:id="rId6"/>
    <sheet name="B-9" sheetId="1" r:id="rId7"/>
  </sheets>
  <externalReferences>
    <externalReference r:id="rId8"/>
    <externalReference r:id="rId9"/>
  </externalReferences>
  <definedNames>
    <definedName name="_Key1" localSheetId="3" hidden="1">#REF!</definedName>
    <definedName name="_Key1" localSheetId="2" hidden="1">#REF!</definedName>
    <definedName name="_Key1" hidden="1">#REF!</definedName>
    <definedName name="_Order1" hidden="1">255</definedName>
    <definedName name="_Sort" localSheetId="3" hidden="1">#REF!</definedName>
    <definedName name="_Sort" localSheetId="2" hidden="1">#REF!</definedName>
    <definedName name="_Sort" hidden="1">#REF!</definedName>
    <definedName name="adds" localSheetId="3">#REF!</definedName>
    <definedName name="adds" localSheetId="2">#REF!</definedName>
    <definedName name="adds">#REF!</definedName>
    <definedName name="DIST" localSheetId="3">#REF!</definedName>
    <definedName name="DIST">#REF!</definedName>
    <definedName name="DISTLIST" localSheetId="3">#REF!</definedName>
    <definedName name="DISTLIS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40402.3283680556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" localSheetId="3">#REF!</definedName>
    <definedName name="l" localSheetId="2">#REF!</definedName>
    <definedName name="l">#REF!</definedName>
    <definedName name="Multiplier_GDP">'[1]Escalation Factors'!$M$1:$P$65</definedName>
    <definedName name="Multiplier_Labor">'[1]Escalation Factors'!$A$1:$D$65</definedName>
    <definedName name="Multiplier_Materials">'[1]Escalation Factors'!$G$1:$J$65</definedName>
    <definedName name="PagePrint" localSheetId="3">#REF!</definedName>
    <definedName name="PagePrint" localSheetId="2">#REF!</definedName>
    <definedName name="PagePrint">#REF!</definedName>
    <definedName name="_xlnm.Print_Area" localSheetId="3">'ED Comparison'!$A$1:$N$249</definedName>
    <definedName name="_xlnm.Print_Area" localSheetId="2">'ES Comparison'!$A$1:$S$153</definedName>
    <definedName name="_xlnm.Print_Titles" localSheetId="3">'ED Comparison'!$1:$12</definedName>
    <definedName name="_xlnm.Print_Titles" localSheetId="2">'ES Comparison'!$5:$11</definedName>
    <definedName name="PrintRangeC1" localSheetId="3">#REF!</definedName>
    <definedName name="PrintRangeC1" localSheetId="2">#REF!</definedName>
    <definedName name="PrintRangeC1">#REF!</definedName>
    <definedName name="REFORECAST_1" localSheetId="3">'[2]OOR PRESENT.'!#REF!</definedName>
    <definedName name="REFORECAST_1">'[2]OOR PRESENT.'!#REF!</definedName>
    <definedName name="REFORECAST_2" localSheetId="3">'[2]OOR PRESENT.'!#REF!</definedName>
    <definedName name="REFORECAST_2">'[2]OOR PRESENT.'!#REF!</definedName>
    <definedName name="REFORECAST_3" localSheetId="3">'[2]OOR PRESENT.'!#REF!</definedName>
    <definedName name="REFORECAST_3">'[2]OOR PRESENT.'!#REF!</definedName>
    <definedName name="REFORECAST_4" localSheetId="3">'[2]OOR PRESENT.'!#REF!</definedName>
    <definedName name="REFORECAST_4">'[2]OOR PRESENT.'!#REF!</definedName>
    <definedName name="REFORECAST_5">'[2]OOR PRESENT.'!#REF!</definedName>
    <definedName name="rev153data" localSheetId="3">#REF!</definedName>
    <definedName name="rev153data">#REF!</definedName>
    <definedName name="rev451data" localSheetId="3">#REF!</definedName>
    <definedName name="rev451data">#REF!</definedName>
    <definedName name="TABLE" localSheetId="3">#REF!</definedName>
    <definedName name="TABLE">#REF!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3" l="1"/>
  <c r="Y38" i="18"/>
  <c r="Y37" i="18"/>
  <c r="Y36" i="18"/>
  <c r="Y35" i="18"/>
  <c r="Y34" i="18"/>
  <c r="Y33" i="18"/>
  <c r="Y31" i="18"/>
  <c r="Y30" i="18"/>
  <c r="N38" i="18"/>
  <c r="O38" i="18" s="1"/>
  <c r="N37" i="18"/>
  <c r="R37" i="18" s="1"/>
  <c r="N36" i="18"/>
  <c r="R36" i="18" s="1"/>
  <c r="N35" i="18"/>
  <c r="R35" i="18" s="1"/>
  <c r="N34" i="18"/>
  <c r="O34" i="18" s="1"/>
  <c r="N33" i="18"/>
  <c r="R33" i="18" s="1"/>
  <c r="N31" i="18"/>
  <c r="R31" i="18" s="1"/>
  <c r="N30" i="18"/>
  <c r="R30" i="18" s="1"/>
  <c r="N159" i="17"/>
  <c r="O159" i="17" s="1"/>
  <c r="N158" i="17"/>
  <c r="O158" i="17" s="1"/>
  <c r="N157" i="17"/>
  <c r="O157" i="17" s="1"/>
  <c r="N155" i="17"/>
  <c r="O155" i="17" s="1"/>
  <c r="N154" i="17"/>
  <c r="O154" i="17" s="1"/>
  <c r="N153" i="17"/>
  <c r="O153" i="17" s="1"/>
  <c r="N152" i="17"/>
  <c r="O152" i="17" s="1"/>
  <c r="N151" i="17"/>
  <c r="O151" i="17" s="1"/>
  <c r="N149" i="17"/>
  <c r="O149" i="17" s="1"/>
  <c r="N148" i="17"/>
  <c r="O148" i="17" s="1"/>
  <c r="N147" i="17"/>
  <c r="O147" i="17" s="1"/>
  <c r="N146" i="17"/>
  <c r="O146" i="17" s="1"/>
  <c r="N145" i="17"/>
  <c r="O145" i="17" s="1"/>
  <c r="N143" i="17"/>
  <c r="O143" i="17" s="1"/>
  <c r="N142" i="17"/>
  <c r="O142" i="17" s="1"/>
  <c r="N141" i="17"/>
  <c r="O141" i="17" s="1"/>
  <c r="N140" i="17"/>
  <c r="O140" i="17" s="1"/>
  <c r="N139" i="17"/>
  <c r="O139" i="17" s="1"/>
  <c r="N137" i="17"/>
  <c r="O137" i="17" s="1"/>
  <c r="N136" i="17"/>
  <c r="O136" i="17" s="1"/>
  <c r="N135" i="17"/>
  <c r="O135" i="17" s="1"/>
  <c r="N134" i="17"/>
  <c r="O134" i="17" s="1"/>
  <c r="N133" i="17"/>
  <c r="O133" i="17" s="1"/>
  <c r="N131" i="17"/>
  <c r="O131" i="17" s="1"/>
  <c r="N130" i="17"/>
  <c r="O130" i="17" s="1"/>
  <c r="N129" i="17"/>
  <c r="O129" i="17" s="1"/>
  <c r="N128" i="17"/>
  <c r="O128" i="17" s="1"/>
  <c r="N127" i="17"/>
  <c r="O127" i="17" s="1"/>
  <c r="N125" i="17"/>
  <c r="O125" i="17" s="1"/>
  <c r="N124" i="17"/>
  <c r="O124" i="17" s="1"/>
  <c r="N123" i="17"/>
  <c r="O123" i="17" s="1"/>
  <c r="N122" i="17"/>
  <c r="O122" i="17" s="1"/>
  <c r="N121" i="17"/>
  <c r="O121" i="17" s="1"/>
  <c r="N119" i="17"/>
  <c r="O119" i="17" s="1"/>
  <c r="N118" i="17"/>
  <c r="O118" i="17" s="1"/>
  <c r="N117" i="17"/>
  <c r="O117" i="17" s="1"/>
  <c r="N116" i="17"/>
  <c r="O116" i="17" s="1"/>
  <c r="N115" i="17"/>
  <c r="O115" i="17" s="1"/>
  <c r="N113" i="17"/>
  <c r="O113" i="17" s="1"/>
  <c r="N112" i="17"/>
  <c r="O112" i="17" s="1"/>
  <c r="N111" i="17"/>
  <c r="O111" i="17" s="1"/>
  <c r="N110" i="17"/>
  <c r="O110" i="17" s="1"/>
  <c r="N109" i="17"/>
  <c r="O109" i="17" s="1"/>
  <c r="N107" i="17"/>
  <c r="O107" i="17" s="1"/>
  <c r="N106" i="17"/>
  <c r="O106" i="17" s="1"/>
  <c r="N105" i="17"/>
  <c r="O105" i="17" s="1"/>
  <c r="N104" i="17"/>
  <c r="O104" i="17" s="1"/>
  <c r="N103" i="17"/>
  <c r="O103" i="17" s="1"/>
  <c r="N101" i="17"/>
  <c r="O101" i="17" s="1"/>
  <c r="N100" i="17"/>
  <c r="O100" i="17" s="1"/>
  <c r="N99" i="17"/>
  <c r="O99" i="17" s="1"/>
  <c r="N98" i="17"/>
  <c r="O98" i="17" s="1"/>
  <c r="N97" i="17"/>
  <c r="O97" i="17" s="1"/>
  <c r="N95" i="17"/>
  <c r="O95" i="17" s="1"/>
  <c r="N94" i="17"/>
  <c r="O94" i="17" s="1"/>
  <c r="N93" i="17"/>
  <c r="O93" i="17" s="1"/>
  <c r="N92" i="17"/>
  <c r="O92" i="17" s="1"/>
  <c r="N91" i="17"/>
  <c r="O91" i="17" s="1"/>
  <c r="N89" i="17"/>
  <c r="O89" i="17" s="1"/>
  <c r="N88" i="17"/>
  <c r="O88" i="17" s="1"/>
  <c r="N87" i="17"/>
  <c r="O87" i="17" s="1"/>
  <c r="N86" i="17"/>
  <c r="O86" i="17" s="1"/>
  <c r="N85" i="17"/>
  <c r="O85" i="17" s="1"/>
  <c r="N83" i="17"/>
  <c r="O83" i="17" s="1"/>
  <c r="N82" i="17"/>
  <c r="O82" i="17" s="1"/>
  <c r="N81" i="17"/>
  <c r="O81" i="17" s="1"/>
  <c r="N80" i="17"/>
  <c r="O80" i="17" s="1"/>
  <c r="N79" i="17"/>
  <c r="O79" i="17" s="1"/>
  <c r="N77" i="17"/>
  <c r="O77" i="17" s="1"/>
  <c r="N76" i="17"/>
  <c r="O76" i="17" s="1"/>
  <c r="N75" i="17"/>
  <c r="O75" i="17" s="1"/>
  <c r="N74" i="17"/>
  <c r="O74" i="17" s="1"/>
  <c r="N73" i="17"/>
  <c r="O73" i="17" s="1"/>
  <c r="N71" i="17"/>
  <c r="O71" i="17" s="1"/>
  <c r="N70" i="17"/>
  <c r="O70" i="17" s="1"/>
  <c r="N69" i="17"/>
  <c r="O69" i="17" s="1"/>
  <c r="N68" i="17"/>
  <c r="O68" i="17" s="1"/>
  <c r="N66" i="17"/>
  <c r="O66" i="17" s="1"/>
  <c r="N65" i="17"/>
  <c r="O65" i="17" s="1"/>
  <c r="N64" i="17"/>
  <c r="O64" i="17" s="1"/>
  <c r="N63" i="17"/>
  <c r="O63" i="17" s="1"/>
  <c r="N61" i="17"/>
  <c r="O61" i="17" s="1"/>
  <c r="N60" i="17"/>
  <c r="O60" i="17" s="1"/>
  <c r="N59" i="17"/>
  <c r="O59" i="17" s="1"/>
  <c r="N58" i="17"/>
  <c r="O58" i="17" s="1"/>
  <c r="N56" i="17"/>
  <c r="O56" i="17" s="1"/>
  <c r="N55" i="17"/>
  <c r="O55" i="17" s="1"/>
  <c r="N54" i="17"/>
  <c r="O54" i="17" s="1"/>
  <c r="N53" i="17"/>
  <c r="O53" i="17" s="1"/>
  <c r="N51" i="17"/>
  <c r="O51" i="17" s="1"/>
  <c r="N50" i="17"/>
  <c r="O50" i="17" s="1"/>
  <c r="N49" i="17"/>
  <c r="O49" i="17" s="1"/>
  <c r="N48" i="17"/>
  <c r="O48" i="17" s="1"/>
  <c r="N47" i="17"/>
  <c r="O47" i="17" s="1"/>
  <c r="N45" i="17"/>
  <c r="O45" i="17" s="1"/>
  <c r="N44" i="17"/>
  <c r="O44" i="17" s="1"/>
  <c r="N43" i="17"/>
  <c r="O43" i="17" s="1"/>
  <c r="N42" i="17"/>
  <c r="O42" i="17" s="1"/>
  <c r="N40" i="17"/>
  <c r="O40" i="17" s="1"/>
  <c r="N39" i="17"/>
  <c r="O39" i="17" s="1"/>
  <c r="N38" i="17"/>
  <c r="O38" i="17" s="1"/>
  <c r="N37" i="17"/>
  <c r="O37" i="17" s="1"/>
  <c r="N36" i="17"/>
  <c r="O36" i="17" s="1"/>
  <c r="N34" i="17"/>
  <c r="O34" i="17" s="1"/>
  <c r="N33" i="17"/>
  <c r="O33" i="17" s="1"/>
  <c r="N32" i="17"/>
  <c r="O32" i="17" s="1"/>
  <c r="N31" i="17"/>
  <c r="O31" i="17" s="1"/>
  <c r="N30" i="17"/>
  <c r="O30" i="17" s="1"/>
  <c r="N28" i="17"/>
  <c r="O28" i="17" s="1"/>
  <c r="N27" i="17"/>
  <c r="O27" i="17" s="1"/>
  <c r="N26" i="17"/>
  <c r="O26" i="17" s="1"/>
  <c r="N25" i="17"/>
  <c r="O25" i="17" s="1"/>
  <c r="N24" i="17"/>
  <c r="O24" i="17" s="1"/>
  <c r="N22" i="17"/>
  <c r="O22" i="17" s="1"/>
  <c r="N21" i="17"/>
  <c r="O21" i="17" s="1"/>
  <c r="N20" i="17"/>
  <c r="O20" i="17" s="1"/>
  <c r="N19" i="17"/>
  <c r="O19" i="17" s="1"/>
  <c r="N18" i="17"/>
  <c r="O18" i="17" s="1"/>
  <c r="N16" i="17"/>
  <c r="O16" i="17" s="1"/>
  <c r="N15" i="17"/>
  <c r="O15" i="17" s="1"/>
  <c r="N14" i="17"/>
  <c r="O14" i="17" s="1"/>
  <c r="N13" i="17"/>
  <c r="O13" i="17" s="1"/>
  <c r="N12" i="17"/>
  <c r="O12" i="17" s="1"/>
  <c r="N7" i="17"/>
  <c r="O7" i="17" s="1"/>
  <c r="N8" i="17"/>
  <c r="O8" i="17" s="1"/>
  <c r="N9" i="17"/>
  <c r="O9" i="17" s="1"/>
  <c r="N10" i="17"/>
  <c r="O10" i="17" s="1"/>
  <c r="N6" i="17"/>
  <c r="O6" i="17" s="1"/>
  <c r="N28" i="18"/>
  <c r="O28" i="18" s="1"/>
  <c r="N27" i="18"/>
  <c r="O27" i="18" s="1"/>
  <c r="N26" i="18"/>
  <c r="O26" i="18" s="1"/>
  <c r="N25" i="18"/>
  <c r="O25" i="18" s="1"/>
  <c r="N24" i="18"/>
  <c r="O24" i="18" s="1"/>
  <c r="N23" i="18"/>
  <c r="O23" i="18" s="1"/>
  <c r="N22" i="18"/>
  <c r="O22" i="18" s="1"/>
  <c r="N21" i="18"/>
  <c r="O21" i="18" s="1"/>
  <c r="N20" i="18"/>
  <c r="O20" i="18" s="1"/>
  <c r="N19" i="18"/>
  <c r="O19" i="18" s="1"/>
  <c r="N18" i="18"/>
  <c r="O18" i="18" s="1"/>
  <c r="N17" i="18"/>
  <c r="O17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O8" i="18" s="1"/>
  <c r="N7" i="18"/>
  <c r="O7" i="18" s="1"/>
  <c r="N6" i="18"/>
  <c r="O6" i="18" s="1"/>
  <c r="Y39" i="18" l="1"/>
  <c r="S37" i="18"/>
  <c r="S33" i="18"/>
  <c r="S35" i="18"/>
  <c r="S30" i="18"/>
  <c r="S38" i="18"/>
  <c r="O30" i="18"/>
  <c r="Y32" i="18"/>
  <c r="S34" i="18"/>
  <c r="O35" i="18"/>
  <c r="S31" i="18"/>
  <c r="S36" i="18"/>
  <c r="T30" i="18"/>
  <c r="U30" i="18" s="1"/>
  <c r="V30" i="18" s="1"/>
  <c r="T31" i="18"/>
  <c r="T33" i="18"/>
  <c r="U33" i="18" s="1"/>
  <c r="V33" i="18" s="1"/>
  <c r="X33" i="18" s="1"/>
  <c r="T34" i="18"/>
  <c r="U34" i="18" s="1"/>
  <c r="V34" i="18" s="1"/>
  <c r="T35" i="18"/>
  <c r="T36" i="18"/>
  <c r="T37" i="18"/>
  <c r="U37" i="18" s="1"/>
  <c r="V37" i="18" s="1"/>
  <c r="T38" i="18"/>
  <c r="U38" i="18" s="1"/>
  <c r="V38" i="18" s="1"/>
  <c r="O31" i="18"/>
  <c r="O36" i="18"/>
  <c r="O33" i="18"/>
  <c r="O37" i="18"/>
  <c r="R34" i="18"/>
  <c r="R38" i="18"/>
  <c r="X37" i="18"/>
  <c r="Z37" i="18" s="1"/>
  <c r="X30" i="18"/>
  <c r="X38" i="18" l="1"/>
  <c r="Z38" i="18" s="1"/>
  <c r="U36" i="18"/>
  <c r="V36" i="18" s="1"/>
  <c r="X36" i="18" s="1"/>
  <c r="Z36" i="18" s="1"/>
  <c r="X34" i="18"/>
  <c r="Z34" i="18" s="1"/>
  <c r="U35" i="18"/>
  <c r="V35" i="18" s="1"/>
  <c r="X35" i="18" s="1"/>
  <c r="Z35" i="18" s="1"/>
  <c r="U31" i="18"/>
  <c r="V31" i="18" s="1"/>
  <c r="X31" i="18" s="1"/>
  <c r="Z31" i="18" s="1"/>
  <c r="Z33" i="18"/>
  <c r="Z30" i="18"/>
  <c r="X39" i="18" l="1"/>
  <c r="Z39" i="18"/>
  <c r="Z32" i="18"/>
  <c r="X32" i="18"/>
  <c r="Y159" i="17"/>
  <c r="Y158" i="17"/>
  <c r="Y157" i="17"/>
  <c r="Y160" i="17" s="1"/>
  <c r="Y155" i="17"/>
  <c r="Y154" i="17"/>
  <c r="Y153" i="17"/>
  <c r="Y152" i="17"/>
  <c r="Y151" i="17"/>
  <c r="Y149" i="17"/>
  <c r="Y148" i="17"/>
  <c r="Y147" i="17"/>
  <c r="Y146" i="17"/>
  <c r="Y145" i="17"/>
  <c r="Y142" i="17"/>
  <c r="Y141" i="17"/>
  <c r="Y140" i="17"/>
  <c r="Y139" i="17"/>
  <c r="Y136" i="17"/>
  <c r="Y135" i="17"/>
  <c r="Y134" i="17"/>
  <c r="Y133" i="17"/>
  <c r="Y131" i="17"/>
  <c r="Y130" i="17"/>
  <c r="Y129" i="17"/>
  <c r="Y128" i="17"/>
  <c r="Y127" i="17"/>
  <c r="Y125" i="17"/>
  <c r="Y124" i="17"/>
  <c r="Y123" i="17"/>
  <c r="Y122" i="17"/>
  <c r="Y121" i="17"/>
  <c r="Y119" i="17"/>
  <c r="Y118" i="17"/>
  <c r="Y117" i="17"/>
  <c r="Y116" i="17"/>
  <c r="Y115" i="17"/>
  <c r="Y113" i="17"/>
  <c r="Y112" i="17"/>
  <c r="Y111" i="17"/>
  <c r="Y110" i="17"/>
  <c r="Y109" i="17"/>
  <c r="Y106" i="17"/>
  <c r="Y105" i="17"/>
  <c r="Y104" i="17"/>
  <c r="Y103" i="17"/>
  <c r="Y100" i="17"/>
  <c r="Y99" i="17"/>
  <c r="Y98" i="17"/>
  <c r="Y97" i="17"/>
  <c r="Y94" i="17"/>
  <c r="Y93" i="17"/>
  <c r="Y92" i="17"/>
  <c r="Y91" i="17"/>
  <c r="Y88" i="17"/>
  <c r="Y87" i="17"/>
  <c r="Y86" i="17"/>
  <c r="Y85" i="17"/>
  <c r="Y83" i="17"/>
  <c r="Y82" i="17"/>
  <c r="Y81" i="17"/>
  <c r="Y80" i="17"/>
  <c r="Y79" i="17"/>
  <c r="Y77" i="17"/>
  <c r="Y76" i="17"/>
  <c r="Y75" i="17"/>
  <c r="Y74" i="17"/>
  <c r="Y73" i="17"/>
  <c r="Y71" i="17"/>
  <c r="Y70" i="17"/>
  <c r="Y69" i="17"/>
  <c r="Y68" i="17"/>
  <c r="Y66" i="17"/>
  <c r="Y65" i="17"/>
  <c r="Y64" i="17"/>
  <c r="Y63" i="17"/>
  <c r="Y61" i="17"/>
  <c r="Y60" i="17"/>
  <c r="Y59" i="17"/>
  <c r="Y58" i="17"/>
  <c r="Y56" i="17"/>
  <c r="Y55" i="17"/>
  <c r="Y54" i="17"/>
  <c r="Y53" i="17"/>
  <c r="Y51" i="17"/>
  <c r="Y50" i="17"/>
  <c r="Y49" i="17"/>
  <c r="Z49" i="17" s="1"/>
  <c r="Y48" i="17"/>
  <c r="Y47" i="17"/>
  <c r="Y45" i="17"/>
  <c r="Y44" i="17"/>
  <c r="Y43" i="17"/>
  <c r="Y42" i="17"/>
  <c r="Y46" i="17" s="1"/>
  <c r="Y39" i="17"/>
  <c r="Y38" i="17"/>
  <c r="Y37" i="17"/>
  <c r="Y36" i="17"/>
  <c r="Y34" i="17"/>
  <c r="Y33" i="17"/>
  <c r="Y32" i="17"/>
  <c r="Y31" i="17"/>
  <c r="Y30" i="17"/>
  <c r="Y28" i="17"/>
  <c r="Y27" i="17"/>
  <c r="Y26" i="17"/>
  <c r="Y25" i="17"/>
  <c r="Y24" i="17"/>
  <c r="Y22" i="17"/>
  <c r="Y21" i="17"/>
  <c r="Y20" i="17"/>
  <c r="Y19" i="17"/>
  <c r="Y18" i="17"/>
  <c r="Y16" i="17"/>
  <c r="Y15" i="17"/>
  <c r="Y14" i="17"/>
  <c r="Y13" i="17"/>
  <c r="Y12" i="17"/>
  <c r="Y10" i="17"/>
  <c r="Y9" i="17"/>
  <c r="Y8" i="17"/>
  <c r="Y7" i="17"/>
  <c r="Y6" i="17"/>
  <c r="Y28" i="18"/>
  <c r="Y27" i="18"/>
  <c r="Y26" i="18"/>
  <c r="Y25" i="18"/>
  <c r="Y24" i="18"/>
  <c r="Y23" i="18"/>
  <c r="Y22" i="18"/>
  <c r="Y21" i="18"/>
  <c r="Y20" i="18"/>
  <c r="Y19" i="18"/>
  <c r="Y18" i="18"/>
  <c r="Y15" i="18"/>
  <c r="Y14" i="18"/>
  <c r="Y13" i="18"/>
  <c r="Y12" i="18"/>
  <c r="Y11" i="18"/>
  <c r="Y10" i="18"/>
  <c r="Y9" i="18"/>
  <c r="Y8" i="18"/>
  <c r="Y7" i="18"/>
  <c r="Y6" i="18"/>
  <c r="Y11" i="17" l="1"/>
  <c r="Y35" i="17"/>
  <c r="Y90" i="17"/>
  <c r="Y96" i="17"/>
  <c r="Y102" i="17"/>
  <c r="Y114" i="17"/>
  <c r="Y52" i="17"/>
  <c r="Y156" i="17"/>
  <c r="Y29" i="17"/>
  <c r="Y138" i="17"/>
  <c r="Y144" i="17"/>
  <c r="Y150" i="17"/>
  <c r="Y17" i="17"/>
  <c r="Y41" i="17"/>
  <c r="Y84" i="17"/>
  <c r="Y132" i="17"/>
  <c r="Y23" i="17"/>
  <c r="Y108" i="17"/>
  <c r="Y67" i="17"/>
  <c r="Y72" i="17"/>
  <c r="Y78" i="17"/>
  <c r="Y120" i="17"/>
  <c r="Y126" i="17"/>
  <c r="Y29" i="18"/>
  <c r="Y41" i="18" s="1"/>
  <c r="Y62" i="17"/>
  <c r="Y57" i="17"/>
  <c r="Y16" i="18"/>
  <c r="Y161" i="17" l="1"/>
  <c r="T159" i="17"/>
  <c r="T158" i="17"/>
  <c r="T157" i="17"/>
  <c r="T155" i="17"/>
  <c r="T154" i="17"/>
  <c r="T153" i="17"/>
  <c r="T152" i="17"/>
  <c r="T151" i="17"/>
  <c r="T149" i="17"/>
  <c r="T148" i="17"/>
  <c r="T147" i="17"/>
  <c r="T146" i="17"/>
  <c r="T145" i="17"/>
  <c r="T143" i="17"/>
  <c r="T142" i="17"/>
  <c r="T141" i="17"/>
  <c r="T140" i="17"/>
  <c r="T139" i="17"/>
  <c r="T137" i="17"/>
  <c r="T136" i="17"/>
  <c r="T135" i="17"/>
  <c r="T134" i="17"/>
  <c r="T133" i="17"/>
  <c r="T131" i="17"/>
  <c r="T130" i="17"/>
  <c r="T129" i="17"/>
  <c r="T128" i="17"/>
  <c r="T127" i="17"/>
  <c r="T125" i="17"/>
  <c r="T124" i="17"/>
  <c r="T123" i="17"/>
  <c r="T122" i="17"/>
  <c r="T121" i="17"/>
  <c r="T119" i="17"/>
  <c r="T118" i="17"/>
  <c r="T117" i="17"/>
  <c r="T116" i="17"/>
  <c r="T115" i="17"/>
  <c r="T113" i="17"/>
  <c r="T112" i="17"/>
  <c r="T111" i="17"/>
  <c r="T110" i="17"/>
  <c r="T109" i="17"/>
  <c r="T107" i="17"/>
  <c r="T106" i="17"/>
  <c r="T105" i="17"/>
  <c r="T104" i="17"/>
  <c r="T103" i="17"/>
  <c r="T101" i="17"/>
  <c r="T100" i="17"/>
  <c r="T99" i="17"/>
  <c r="T98" i="17"/>
  <c r="T97" i="17"/>
  <c r="T95" i="17"/>
  <c r="T94" i="17"/>
  <c r="T93" i="17"/>
  <c r="T92" i="17"/>
  <c r="T91" i="17"/>
  <c r="T89" i="17"/>
  <c r="T88" i="17"/>
  <c r="T87" i="17"/>
  <c r="T86" i="17"/>
  <c r="T85" i="17"/>
  <c r="T83" i="17"/>
  <c r="T82" i="17"/>
  <c r="T81" i="17"/>
  <c r="T80" i="17"/>
  <c r="T79" i="17"/>
  <c r="T77" i="17"/>
  <c r="T76" i="17"/>
  <c r="T75" i="17"/>
  <c r="T74" i="17"/>
  <c r="T73" i="17"/>
  <c r="T71" i="17"/>
  <c r="T70" i="17"/>
  <c r="T69" i="17"/>
  <c r="T68" i="17"/>
  <c r="T66" i="17"/>
  <c r="T65" i="17"/>
  <c r="T64" i="17"/>
  <c r="T63" i="17"/>
  <c r="T61" i="17"/>
  <c r="T60" i="17"/>
  <c r="T59" i="17"/>
  <c r="T58" i="17"/>
  <c r="T56" i="17"/>
  <c r="T55" i="17"/>
  <c r="T54" i="17"/>
  <c r="T53" i="17"/>
  <c r="T51" i="17"/>
  <c r="T50" i="17"/>
  <c r="T49" i="17"/>
  <c r="T48" i="17"/>
  <c r="T47" i="17"/>
  <c r="T45" i="17"/>
  <c r="T44" i="17"/>
  <c r="T43" i="17"/>
  <c r="T42" i="17"/>
  <c r="T40" i="17"/>
  <c r="T39" i="17"/>
  <c r="T38" i="17"/>
  <c r="T37" i="17"/>
  <c r="T36" i="17"/>
  <c r="T34" i="17"/>
  <c r="T33" i="17"/>
  <c r="T32" i="17"/>
  <c r="T31" i="17"/>
  <c r="T30" i="17"/>
  <c r="T28" i="17"/>
  <c r="T27" i="17"/>
  <c r="T26" i="17"/>
  <c r="T25" i="17"/>
  <c r="T24" i="17"/>
  <c r="T22" i="17"/>
  <c r="T21" i="17"/>
  <c r="T20" i="17"/>
  <c r="T19" i="17"/>
  <c r="T18" i="17"/>
  <c r="T16" i="17"/>
  <c r="T15" i="17"/>
  <c r="T14" i="17"/>
  <c r="T13" i="17"/>
  <c r="T12" i="17"/>
  <c r="T10" i="17"/>
  <c r="T9" i="17"/>
  <c r="T8" i="17"/>
  <c r="T7" i="17"/>
  <c r="T6" i="17"/>
  <c r="S159" i="17"/>
  <c r="S158" i="17"/>
  <c r="S157" i="17"/>
  <c r="S155" i="17"/>
  <c r="S154" i="17"/>
  <c r="S153" i="17"/>
  <c r="S152" i="17"/>
  <c r="S151" i="17"/>
  <c r="S149" i="17"/>
  <c r="S148" i="17"/>
  <c r="S147" i="17"/>
  <c r="S146" i="17"/>
  <c r="S145" i="17"/>
  <c r="S143" i="17"/>
  <c r="S142" i="17"/>
  <c r="S141" i="17"/>
  <c r="S140" i="17"/>
  <c r="S139" i="17"/>
  <c r="S137" i="17"/>
  <c r="S136" i="17"/>
  <c r="S135" i="17"/>
  <c r="S134" i="17"/>
  <c r="S133" i="17"/>
  <c r="S131" i="17"/>
  <c r="S130" i="17"/>
  <c r="S129" i="17"/>
  <c r="S128" i="17"/>
  <c r="S127" i="17"/>
  <c r="S125" i="17"/>
  <c r="S124" i="17"/>
  <c r="S123" i="17"/>
  <c r="S122" i="17"/>
  <c r="S121" i="17"/>
  <c r="S119" i="17"/>
  <c r="S118" i="17"/>
  <c r="S117" i="17"/>
  <c r="S116" i="17"/>
  <c r="S115" i="17"/>
  <c r="S113" i="17"/>
  <c r="S112" i="17"/>
  <c r="S111" i="17"/>
  <c r="S110" i="17"/>
  <c r="S109" i="17"/>
  <c r="S107" i="17"/>
  <c r="S106" i="17"/>
  <c r="S105" i="17"/>
  <c r="S104" i="17"/>
  <c r="S103" i="17"/>
  <c r="S101" i="17"/>
  <c r="S100" i="17"/>
  <c r="S99" i="17"/>
  <c r="S98" i="17"/>
  <c r="S97" i="17"/>
  <c r="S95" i="17"/>
  <c r="S94" i="17"/>
  <c r="S93" i="17"/>
  <c r="S92" i="17"/>
  <c r="S91" i="17"/>
  <c r="S89" i="17"/>
  <c r="S88" i="17"/>
  <c r="S87" i="17"/>
  <c r="S86" i="17"/>
  <c r="S85" i="17"/>
  <c r="S83" i="17"/>
  <c r="S82" i="17"/>
  <c r="S81" i="17"/>
  <c r="S80" i="17"/>
  <c r="S79" i="17"/>
  <c r="S77" i="17"/>
  <c r="S76" i="17"/>
  <c r="S75" i="17"/>
  <c r="S74" i="17"/>
  <c r="S73" i="17"/>
  <c r="S71" i="17"/>
  <c r="S70" i="17"/>
  <c r="S69" i="17"/>
  <c r="S68" i="17"/>
  <c r="S66" i="17"/>
  <c r="S65" i="17"/>
  <c r="S64" i="17"/>
  <c r="S63" i="17"/>
  <c r="S61" i="17"/>
  <c r="S60" i="17"/>
  <c r="S59" i="17"/>
  <c r="S58" i="17"/>
  <c r="S56" i="17"/>
  <c r="S55" i="17"/>
  <c r="S54" i="17"/>
  <c r="S53" i="17"/>
  <c r="S51" i="17"/>
  <c r="S50" i="17"/>
  <c r="S49" i="17"/>
  <c r="S48" i="17"/>
  <c r="S47" i="17"/>
  <c r="S45" i="17"/>
  <c r="S44" i="17"/>
  <c r="S43" i="17"/>
  <c r="S42" i="17"/>
  <c r="S40" i="17"/>
  <c r="S39" i="17"/>
  <c r="S38" i="17"/>
  <c r="S37" i="17"/>
  <c r="S36" i="17"/>
  <c r="S34" i="17"/>
  <c r="S33" i="17"/>
  <c r="S32" i="17"/>
  <c r="S31" i="17"/>
  <c r="S30" i="17"/>
  <c r="S28" i="17"/>
  <c r="S27" i="17"/>
  <c r="S26" i="17"/>
  <c r="S25" i="17"/>
  <c r="S24" i="17"/>
  <c r="S22" i="17"/>
  <c r="S21" i="17"/>
  <c r="S20" i="17"/>
  <c r="S19" i="17"/>
  <c r="S18" i="17"/>
  <c r="S16" i="17"/>
  <c r="S15" i="17"/>
  <c r="S14" i="17"/>
  <c r="S13" i="17"/>
  <c r="S12" i="17"/>
  <c r="S10" i="17"/>
  <c r="S9" i="17"/>
  <c r="S8" i="17"/>
  <c r="S7" i="17"/>
  <c r="S6" i="17"/>
  <c r="R159" i="17"/>
  <c r="R158" i="17"/>
  <c r="R157" i="17"/>
  <c r="R155" i="17"/>
  <c r="R154" i="17"/>
  <c r="R153" i="17"/>
  <c r="R152" i="17"/>
  <c r="R151" i="17"/>
  <c r="R149" i="17"/>
  <c r="R148" i="17"/>
  <c r="R147" i="17"/>
  <c r="R146" i="17"/>
  <c r="R145" i="17"/>
  <c r="R143" i="17"/>
  <c r="R142" i="17"/>
  <c r="R141" i="17"/>
  <c r="R140" i="17"/>
  <c r="R139" i="17"/>
  <c r="R137" i="17"/>
  <c r="R136" i="17"/>
  <c r="R135" i="17"/>
  <c r="R134" i="17"/>
  <c r="R133" i="17"/>
  <c r="R131" i="17"/>
  <c r="R130" i="17"/>
  <c r="R129" i="17"/>
  <c r="R128" i="17"/>
  <c r="R127" i="17"/>
  <c r="R125" i="17"/>
  <c r="R124" i="17"/>
  <c r="R123" i="17"/>
  <c r="R122" i="17"/>
  <c r="R121" i="17"/>
  <c r="R119" i="17"/>
  <c r="R118" i="17"/>
  <c r="R117" i="17"/>
  <c r="R116" i="17"/>
  <c r="R115" i="17"/>
  <c r="R113" i="17"/>
  <c r="R112" i="17"/>
  <c r="R111" i="17"/>
  <c r="R110" i="17"/>
  <c r="R109" i="17"/>
  <c r="R107" i="17"/>
  <c r="R106" i="17"/>
  <c r="R105" i="17"/>
  <c r="R104" i="17"/>
  <c r="R103" i="17"/>
  <c r="R101" i="17"/>
  <c r="R100" i="17"/>
  <c r="R99" i="17"/>
  <c r="R98" i="17"/>
  <c r="R97" i="17"/>
  <c r="R95" i="17"/>
  <c r="R94" i="17"/>
  <c r="R93" i="17"/>
  <c r="R92" i="17"/>
  <c r="R91" i="17"/>
  <c r="R89" i="17"/>
  <c r="R88" i="17"/>
  <c r="R87" i="17"/>
  <c r="R86" i="17"/>
  <c r="R85" i="17"/>
  <c r="R83" i="17"/>
  <c r="R82" i="17"/>
  <c r="R81" i="17"/>
  <c r="R80" i="17"/>
  <c r="R79" i="17"/>
  <c r="R77" i="17"/>
  <c r="R76" i="17"/>
  <c r="R75" i="17"/>
  <c r="R74" i="17"/>
  <c r="R73" i="17"/>
  <c r="R71" i="17"/>
  <c r="R70" i="17"/>
  <c r="R69" i="17"/>
  <c r="R68" i="17"/>
  <c r="R66" i="17"/>
  <c r="R65" i="17"/>
  <c r="R64" i="17"/>
  <c r="R63" i="17"/>
  <c r="R61" i="17"/>
  <c r="R60" i="17"/>
  <c r="R59" i="17"/>
  <c r="R58" i="17"/>
  <c r="R56" i="17"/>
  <c r="R55" i="17"/>
  <c r="R54" i="17"/>
  <c r="R53" i="17"/>
  <c r="R51" i="17"/>
  <c r="R50" i="17"/>
  <c r="R49" i="17"/>
  <c r="R48" i="17"/>
  <c r="R47" i="17"/>
  <c r="R45" i="17"/>
  <c r="R44" i="17"/>
  <c r="R43" i="17"/>
  <c r="R42" i="17"/>
  <c r="R40" i="17"/>
  <c r="R39" i="17"/>
  <c r="R38" i="17"/>
  <c r="R37" i="17"/>
  <c r="R36" i="17"/>
  <c r="R34" i="17"/>
  <c r="R33" i="17"/>
  <c r="R32" i="17"/>
  <c r="R31" i="17"/>
  <c r="R30" i="17"/>
  <c r="R28" i="17"/>
  <c r="R27" i="17"/>
  <c r="R26" i="17"/>
  <c r="R25" i="17"/>
  <c r="R24" i="17"/>
  <c r="R22" i="17"/>
  <c r="R21" i="17"/>
  <c r="R20" i="17"/>
  <c r="R19" i="17"/>
  <c r="R18" i="17"/>
  <c r="R16" i="17"/>
  <c r="R15" i="17"/>
  <c r="R14" i="17"/>
  <c r="R13" i="17"/>
  <c r="R12" i="17"/>
  <c r="R10" i="17"/>
  <c r="R9" i="17"/>
  <c r="R8" i="17"/>
  <c r="R7" i="17"/>
  <c r="R6" i="17"/>
  <c r="U130" i="17" l="1"/>
  <c r="U75" i="17"/>
  <c r="V75" i="17" s="1"/>
  <c r="X75" i="17" s="1"/>
  <c r="Z75" i="17" s="1"/>
  <c r="U80" i="17"/>
  <c r="V80" i="17" s="1"/>
  <c r="X80" i="17" s="1"/>
  <c r="Z80" i="17" s="1"/>
  <c r="U85" i="17"/>
  <c r="V85" i="17" s="1"/>
  <c r="X85" i="17" s="1"/>
  <c r="U89" i="17"/>
  <c r="V89" i="17" s="1"/>
  <c r="U94" i="17"/>
  <c r="V94" i="17" s="1"/>
  <c r="X94" i="17" s="1"/>
  <c r="Z94" i="17" s="1"/>
  <c r="U99" i="17"/>
  <c r="V99" i="17" s="1"/>
  <c r="X99" i="17" s="1"/>
  <c r="Z99" i="17" s="1"/>
  <c r="U104" i="17"/>
  <c r="V104" i="17" s="1"/>
  <c r="X104" i="17" s="1"/>
  <c r="Z104" i="17" s="1"/>
  <c r="U109" i="17"/>
  <c r="V109" i="17" s="1"/>
  <c r="X109" i="17" s="1"/>
  <c r="U113" i="17"/>
  <c r="V113" i="17" s="1"/>
  <c r="X113" i="17" s="1"/>
  <c r="Z113" i="17" s="1"/>
  <c r="U157" i="17"/>
  <c r="V157" i="17" s="1"/>
  <c r="X157" i="17" s="1"/>
  <c r="U76" i="17"/>
  <c r="V76" i="17" s="1"/>
  <c r="X76" i="17" s="1"/>
  <c r="Z76" i="17" s="1"/>
  <c r="U81" i="17"/>
  <c r="V81" i="17" s="1"/>
  <c r="X81" i="17" s="1"/>
  <c r="Z81" i="17" s="1"/>
  <c r="U86" i="17"/>
  <c r="V86" i="17" s="1"/>
  <c r="X86" i="17" s="1"/>
  <c r="Z86" i="17" s="1"/>
  <c r="U91" i="17"/>
  <c r="V91" i="17" s="1"/>
  <c r="X91" i="17" s="1"/>
  <c r="U95" i="17"/>
  <c r="V95" i="17" s="1"/>
  <c r="U100" i="17"/>
  <c r="V100" i="17" s="1"/>
  <c r="X100" i="17" s="1"/>
  <c r="Z100" i="17" s="1"/>
  <c r="U105" i="17"/>
  <c r="V105" i="17" s="1"/>
  <c r="X105" i="17" s="1"/>
  <c r="Z105" i="17" s="1"/>
  <c r="U110" i="17"/>
  <c r="V110" i="17" s="1"/>
  <c r="X110" i="17" s="1"/>
  <c r="Z110" i="17" s="1"/>
  <c r="U158" i="17"/>
  <c r="V158" i="17" s="1"/>
  <c r="X158" i="17" s="1"/>
  <c r="Z158" i="17" s="1"/>
  <c r="U73" i="17"/>
  <c r="V73" i="17" s="1"/>
  <c r="X73" i="17" s="1"/>
  <c r="U77" i="17"/>
  <c r="V77" i="17" s="1"/>
  <c r="X77" i="17" s="1"/>
  <c r="Z77" i="17" s="1"/>
  <c r="U82" i="17"/>
  <c r="V82" i="17" s="1"/>
  <c r="X82" i="17" s="1"/>
  <c r="Z82" i="17" s="1"/>
  <c r="U87" i="17"/>
  <c r="V87" i="17" s="1"/>
  <c r="X87" i="17" s="1"/>
  <c r="Z87" i="17" s="1"/>
  <c r="U92" i="17"/>
  <c r="V92" i="17" s="1"/>
  <c r="X92" i="17" s="1"/>
  <c r="Z92" i="17" s="1"/>
  <c r="U97" i="17"/>
  <c r="V97" i="17" s="1"/>
  <c r="X97" i="17" s="1"/>
  <c r="U101" i="17"/>
  <c r="V101" i="17" s="1"/>
  <c r="U106" i="17"/>
  <c r="V106" i="17" s="1"/>
  <c r="X106" i="17" s="1"/>
  <c r="Z106" i="17" s="1"/>
  <c r="U111" i="17"/>
  <c r="V111" i="17" s="1"/>
  <c r="X111" i="17" s="1"/>
  <c r="Z111" i="17" s="1"/>
  <c r="U159" i="17"/>
  <c r="V159" i="17" s="1"/>
  <c r="X159" i="17" s="1"/>
  <c r="Z159" i="17" s="1"/>
  <c r="U74" i="17"/>
  <c r="V74" i="17" s="1"/>
  <c r="X74" i="17" s="1"/>
  <c r="Z74" i="17" s="1"/>
  <c r="U79" i="17"/>
  <c r="V79" i="17" s="1"/>
  <c r="X79" i="17" s="1"/>
  <c r="U83" i="17"/>
  <c r="V83" i="17" s="1"/>
  <c r="X83" i="17" s="1"/>
  <c r="Z83" i="17" s="1"/>
  <c r="U88" i="17"/>
  <c r="V88" i="17" s="1"/>
  <c r="X88" i="17" s="1"/>
  <c r="Z88" i="17" s="1"/>
  <c r="U93" i="17"/>
  <c r="V93" i="17" s="1"/>
  <c r="X93" i="17" s="1"/>
  <c r="Z93" i="17" s="1"/>
  <c r="U98" i="17"/>
  <c r="V98" i="17" s="1"/>
  <c r="X98" i="17" s="1"/>
  <c r="Z98" i="17" s="1"/>
  <c r="U103" i="17"/>
  <c r="V103" i="17" s="1"/>
  <c r="X103" i="17" s="1"/>
  <c r="U107" i="17"/>
  <c r="V107" i="17" s="1"/>
  <c r="U112" i="17"/>
  <c r="V112" i="17" s="1"/>
  <c r="X112" i="17" s="1"/>
  <c r="Z112" i="17" s="1"/>
  <c r="U152" i="17"/>
  <c r="V152" i="17" s="1"/>
  <c r="X152" i="17" s="1"/>
  <c r="Z152" i="17" s="1"/>
  <c r="U153" i="17"/>
  <c r="V153" i="17" s="1"/>
  <c r="X153" i="17" s="1"/>
  <c r="Z153" i="17" s="1"/>
  <c r="U154" i="17"/>
  <c r="V154" i="17" s="1"/>
  <c r="X154" i="17" s="1"/>
  <c r="Z154" i="17" s="1"/>
  <c r="U155" i="17"/>
  <c r="V155" i="17" s="1"/>
  <c r="X155" i="17" s="1"/>
  <c r="Z155" i="17" s="1"/>
  <c r="U151" i="17"/>
  <c r="V151" i="17" s="1"/>
  <c r="X151" i="17" s="1"/>
  <c r="U149" i="17"/>
  <c r="V149" i="17" s="1"/>
  <c r="X149" i="17" s="1"/>
  <c r="Z149" i="17" s="1"/>
  <c r="U147" i="17"/>
  <c r="V147" i="17" s="1"/>
  <c r="X147" i="17" s="1"/>
  <c r="Z147" i="17" s="1"/>
  <c r="U145" i="17"/>
  <c r="V145" i="17" s="1"/>
  <c r="X145" i="17" s="1"/>
  <c r="U143" i="17"/>
  <c r="V143" i="17" s="1"/>
  <c r="U141" i="17"/>
  <c r="V141" i="17" s="1"/>
  <c r="X141" i="17" s="1"/>
  <c r="Z141" i="17" s="1"/>
  <c r="U139" i="17"/>
  <c r="V139" i="17" s="1"/>
  <c r="X139" i="17" s="1"/>
  <c r="U137" i="17"/>
  <c r="V137" i="17" s="1"/>
  <c r="U135" i="17"/>
  <c r="V135" i="17" s="1"/>
  <c r="X135" i="17" s="1"/>
  <c r="Z135" i="17" s="1"/>
  <c r="U133" i="17"/>
  <c r="V133" i="17" s="1"/>
  <c r="X133" i="17" s="1"/>
  <c r="U131" i="17"/>
  <c r="V131" i="17" s="1"/>
  <c r="X131" i="17" s="1"/>
  <c r="Z131" i="17" s="1"/>
  <c r="U129" i="17"/>
  <c r="V129" i="17" s="1"/>
  <c r="X129" i="17" s="1"/>
  <c r="Z129" i="17" s="1"/>
  <c r="U127" i="17"/>
  <c r="V127" i="17" s="1"/>
  <c r="X127" i="17" s="1"/>
  <c r="U125" i="17"/>
  <c r="V125" i="17" s="1"/>
  <c r="X125" i="17" s="1"/>
  <c r="Z125" i="17" s="1"/>
  <c r="U123" i="17"/>
  <c r="V123" i="17" s="1"/>
  <c r="X123" i="17" s="1"/>
  <c r="Z123" i="17" s="1"/>
  <c r="U121" i="17"/>
  <c r="V121" i="17" s="1"/>
  <c r="X121" i="17" s="1"/>
  <c r="U119" i="17"/>
  <c r="V119" i="17" s="1"/>
  <c r="X119" i="17" s="1"/>
  <c r="Z119" i="17" s="1"/>
  <c r="U117" i="17"/>
  <c r="V117" i="17" s="1"/>
  <c r="X117" i="17" s="1"/>
  <c r="Z117" i="17" s="1"/>
  <c r="U71" i="17"/>
  <c r="V71" i="17" s="1"/>
  <c r="X71" i="17" s="1"/>
  <c r="Z71" i="17" s="1"/>
  <c r="U69" i="17"/>
  <c r="V69" i="17" s="1"/>
  <c r="X69" i="17" s="1"/>
  <c r="Z69" i="17" s="1"/>
  <c r="U66" i="17"/>
  <c r="V66" i="17" s="1"/>
  <c r="X66" i="17" s="1"/>
  <c r="Z66" i="17" s="1"/>
  <c r="U64" i="17"/>
  <c r="V64" i="17" s="1"/>
  <c r="X64" i="17" s="1"/>
  <c r="Z64" i="17" s="1"/>
  <c r="U61" i="17"/>
  <c r="V61" i="17" s="1"/>
  <c r="X61" i="17" s="1"/>
  <c r="Z61" i="17" s="1"/>
  <c r="U59" i="17"/>
  <c r="V59" i="17" s="1"/>
  <c r="X59" i="17" s="1"/>
  <c r="Z59" i="17" s="1"/>
  <c r="U55" i="17"/>
  <c r="V55" i="17" s="1"/>
  <c r="X55" i="17" s="1"/>
  <c r="Z55" i="17" s="1"/>
  <c r="U53" i="17"/>
  <c r="V53" i="17" s="1"/>
  <c r="X53" i="17" s="1"/>
  <c r="U51" i="17"/>
  <c r="V51" i="17" s="1"/>
  <c r="X51" i="17" s="1"/>
  <c r="Z51" i="17" s="1"/>
  <c r="U49" i="17"/>
  <c r="V49" i="17" s="1"/>
  <c r="U47" i="17"/>
  <c r="V47" i="17" s="1"/>
  <c r="X47" i="17" s="1"/>
  <c r="U44" i="17"/>
  <c r="V44" i="17" s="1"/>
  <c r="X44" i="17" s="1"/>
  <c r="Z44" i="17" s="1"/>
  <c r="U42" i="17"/>
  <c r="V42" i="17" s="1"/>
  <c r="X42" i="17" s="1"/>
  <c r="U40" i="17"/>
  <c r="V40" i="17" s="1"/>
  <c r="U38" i="17"/>
  <c r="V38" i="17" s="1"/>
  <c r="X38" i="17" s="1"/>
  <c r="Z38" i="17" s="1"/>
  <c r="U36" i="17"/>
  <c r="V36" i="17" s="1"/>
  <c r="X36" i="17" s="1"/>
  <c r="U34" i="17"/>
  <c r="V34" i="17" s="1"/>
  <c r="X34" i="17" s="1"/>
  <c r="Z34" i="17" s="1"/>
  <c r="U32" i="17"/>
  <c r="V32" i="17" s="1"/>
  <c r="X32" i="17" s="1"/>
  <c r="Z32" i="17" s="1"/>
  <c r="U30" i="17"/>
  <c r="V30" i="17" s="1"/>
  <c r="X30" i="17" s="1"/>
  <c r="U28" i="17"/>
  <c r="V28" i="17" s="1"/>
  <c r="X28" i="17" s="1"/>
  <c r="Z28" i="17" s="1"/>
  <c r="U26" i="17"/>
  <c r="V26" i="17" s="1"/>
  <c r="X26" i="17" s="1"/>
  <c r="Z26" i="17" s="1"/>
  <c r="U22" i="17"/>
  <c r="V22" i="17" s="1"/>
  <c r="X22" i="17" s="1"/>
  <c r="Z22" i="17" s="1"/>
  <c r="U20" i="17"/>
  <c r="V20" i="17" s="1"/>
  <c r="U18" i="17"/>
  <c r="V18" i="17" s="1"/>
  <c r="X18" i="17" s="1"/>
  <c r="U16" i="17"/>
  <c r="V16" i="17" s="1"/>
  <c r="U14" i="17"/>
  <c r="V14" i="17" s="1"/>
  <c r="U12" i="17"/>
  <c r="V12" i="17" s="1"/>
  <c r="X12" i="17" s="1"/>
  <c r="U8" i="17"/>
  <c r="V8" i="17" s="1"/>
  <c r="U6" i="17"/>
  <c r="V6" i="17" s="1"/>
  <c r="X6" i="17" s="1"/>
  <c r="X20" i="17" l="1"/>
  <c r="Z20" i="17" s="1"/>
  <c r="X14" i="17"/>
  <c r="Z14" i="17" s="1"/>
  <c r="X16" i="17"/>
  <c r="Z16" i="17" s="1"/>
  <c r="X8" i="17"/>
  <c r="Z8" i="17" s="1"/>
  <c r="U24" i="17"/>
  <c r="V24" i="17" s="1"/>
  <c r="X24" i="17" s="1"/>
  <c r="Z24" i="17" s="1"/>
  <c r="Z79" i="17"/>
  <c r="Z84" i="17" s="1"/>
  <c r="X84" i="17"/>
  <c r="X102" i="17"/>
  <c r="Z97" i="17"/>
  <c r="Z102" i="17" s="1"/>
  <c r="Z18" i="17"/>
  <c r="Z30" i="17"/>
  <c r="Z133" i="17"/>
  <c r="Z36" i="17"/>
  <c r="X156" i="17"/>
  <c r="Z151" i="17"/>
  <c r="Z156" i="17" s="1"/>
  <c r="X78" i="17"/>
  <c r="Z73" i="17"/>
  <c r="Z78" i="17" s="1"/>
  <c r="Z53" i="17"/>
  <c r="X96" i="17"/>
  <c r="Z91" i="17"/>
  <c r="Z96" i="17" s="1"/>
  <c r="X114" i="17"/>
  <c r="Z109" i="17"/>
  <c r="Z114" i="17" s="1"/>
  <c r="Z12" i="17"/>
  <c r="Z127" i="17"/>
  <c r="Z145" i="17"/>
  <c r="Z47" i="17"/>
  <c r="X90" i="17"/>
  <c r="Z85" i="17"/>
  <c r="Z90" i="17" s="1"/>
  <c r="Z103" i="17"/>
  <c r="Z108" i="17" s="1"/>
  <c r="X108" i="17"/>
  <c r="Z121" i="17"/>
  <c r="Z139" i="17"/>
  <c r="Z42" i="17"/>
  <c r="Z157" i="17"/>
  <c r="Z160" i="17" s="1"/>
  <c r="X160" i="17"/>
  <c r="Z6" i="17"/>
  <c r="S9" i="18"/>
  <c r="T9" i="18"/>
  <c r="S13" i="18"/>
  <c r="T13" i="18"/>
  <c r="U13" i="18" s="1"/>
  <c r="S25" i="18"/>
  <c r="T25" i="18"/>
  <c r="U25" i="18" s="1"/>
  <c r="V25" i="18" s="1"/>
  <c r="S23" i="18"/>
  <c r="T23" i="18"/>
  <c r="U23" i="18" s="1"/>
  <c r="V23" i="18" s="1"/>
  <c r="T18" i="18"/>
  <c r="S18" i="18"/>
  <c r="S10" i="18"/>
  <c r="T10" i="18"/>
  <c r="U10" i="18" s="1"/>
  <c r="S14" i="18"/>
  <c r="T14" i="18"/>
  <c r="T22" i="18"/>
  <c r="S22" i="18"/>
  <c r="T20" i="18"/>
  <c r="S20" i="18"/>
  <c r="S19" i="18"/>
  <c r="T19" i="18"/>
  <c r="U19" i="18" s="1"/>
  <c r="S8" i="18"/>
  <c r="T8" i="18"/>
  <c r="S12" i="18"/>
  <c r="T12" i="18"/>
  <c r="U12" i="18" s="1"/>
  <c r="R17" i="18"/>
  <c r="T17" i="18"/>
  <c r="S17" i="18"/>
  <c r="T26" i="18"/>
  <c r="S26" i="18"/>
  <c r="S7" i="18"/>
  <c r="T7" i="18"/>
  <c r="S11" i="18"/>
  <c r="T11" i="18"/>
  <c r="S15" i="18"/>
  <c r="T15" i="18"/>
  <c r="T28" i="18"/>
  <c r="S28" i="18"/>
  <c r="T27" i="18"/>
  <c r="S27" i="18"/>
  <c r="T24" i="18"/>
  <c r="U24" i="18" s="1"/>
  <c r="V24" i="18" s="1"/>
  <c r="S21" i="18"/>
  <c r="T21" i="18"/>
  <c r="R6" i="18"/>
  <c r="T6" i="18"/>
  <c r="S6" i="18"/>
  <c r="R7" i="18"/>
  <c r="R10" i="18"/>
  <c r="R15" i="18"/>
  <c r="R8" i="18"/>
  <c r="R13" i="18"/>
  <c r="R28" i="18"/>
  <c r="R26" i="18"/>
  <c r="R24" i="18"/>
  <c r="R22" i="18"/>
  <c r="R20" i="18"/>
  <c r="R18" i="18"/>
  <c r="R9" i="18"/>
  <c r="R12" i="18"/>
  <c r="R11" i="18"/>
  <c r="R14" i="18"/>
  <c r="R27" i="18"/>
  <c r="R25" i="18"/>
  <c r="R23" i="18"/>
  <c r="R21" i="18"/>
  <c r="R19" i="18"/>
  <c r="U10" i="17"/>
  <c r="V10" i="17" s="1"/>
  <c r="U9" i="17"/>
  <c r="V9" i="17" s="1"/>
  <c r="U115" i="17"/>
  <c r="V115" i="17" s="1"/>
  <c r="X115" i="17" s="1"/>
  <c r="Z115" i="17" s="1"/>
  <c r="U7" i="17"/>
  <c r="V7" i="17" s="1"/>
  <c r="U146" i="17"/>
  <c r="V146" i="17" s="1"/>
  <c r="X146" i="17" s="1"/>
  <c r="Z146" i="17" s="1"/>
  <c r="U148" i="17"/>
  <c r="V148" i="17" s="1"/>
  <c r="X148" i="17" s="1"/>
  <c r="Z148" i="17" s="1"/>
  <c r="U140" i="17"/>
  <c r="V140" i="17" s="1"/>
  <c r="X140" i="17" s="1"/>
  <c r="Z140" i="17" s="1"/>
  <c r="U142" i="17"/>
  <c r="V142" i="17" s="1"/>
  <c r="X142" i="17" s="1"/>
  <c r="Z142" i="17" s="1"/>
  <c r="U134" i="17"/>
  <c r="V134" i="17" s="1"/>
  <c r="X134" i="17" s="1"/>
  <c r="Z134" i="17" s="1"/>
  <c r="U136" i="17"/>
  <c r="V136" i="17" s="1"/>
  <c r="X136" i="17" s="1"/>
  <c r="Z136" i="17" s="1"/>
  <c r="U128" i="17"/>
  <c r="V128" i="17" s="1"/>
  <c r="X128" i="17" s="1"/>
  <c r="Z128" i="17" s="1"/>
  <c r="V130" i="17"/>
  <c r="X130" i="17" s="1"/>
  <c r="Z130" i="17" s="1"/>
  <c r="U122" i="17"/>
  <c r="V122" i="17" s="1"/>
  <c r="X122" i="17" s="1"/>
  <c r="Z122" i="17" s="1"/>
  <c r="U124" i="17"/>
  <c r="V124" i="17" s="1"/>
  <c r="X124" i="17" s="1"/>
  <c r="Z124" i="17" s="1"/>
  <c r="U116" i="17"/>
  <c r="V116" i="17" s="1"/>
  <c r="X116" i="17" s="1"/>
  <c r="Z116" i="17" s="1"/>
  <c r="U118" i="17"/>
  <c r="V118" i="17" s="1"/>
  <c r="X118" i="17" s="1"/>
  <c r="Z118" i="17" s="1"/>
  <c r="U68" i="17"/>
  <c r="V68" i="17" s="1"/>
  <c r="X68" i="17" s="1"/>
  <c r="Z68" i="17" s="1"/>
  <c r="U70" i="17"/>
  <c r="V70" i="17" s="1"/>
  <c r="X70" i="17" s="1"/>
  <c r="Z70" i="17" s="1"/>
  <c r="U63" i="17"/>
  <c r="V63" i="17" s="1"/>
  <c r="X63" i="17" s="1"/>
  <c r="Z63" i="17" s="1"/>
  <c r="U65" i="17"/>
  <c r="V65" i="17" s="1"/>
  <c r="X65" i="17" s="1"/>
  <c r="Z65" i="17" s="1"/>
  <c r="U58" i="17"/>
  <c r="V58" i="17" s="1"/>
  <c r="X58" i="17" s="1"/>
  <c r="U60" i="17"/>
  <c r="V60" i="17" s="1"/>
  <c r="X60" i="17" s="1"/>
  <c r="Z60" i="17" s="1"/>
  <c r="U54" i="17"/>
  <c r="V54" i="17" s="1"/>
  <c r="X54" i="17" s="1"/>
  <c r="Z54" i="17" s="1"/>
  <c r="U56" i="17"/>
  <c r="V56" i="17" s="1"/>
  <c r="X56" i="17" s="1"/>
  <c r="Z56" i="17" s="1"/>
  <c r="U48" i="17"/>
  <c r="V48" i="17" s="1"/>
  <c r="X48" i="17" s="1"/>
  <c r="Z48" i="17" s="1"/>
  <c r="U50" i="17"/>
  <c r="V50" i="17" s="1"/>
  <c r="X50" i="17" s="1"/>
  <c r="Z50" i="17" s="1"/>
  <c r="U43" i="17"/>
  <c r="V43" i="17" s="1"/>
  <c r="X43" i="17" s="1"/>
  <c r="Z43" i="17" s="1"/>
  <c r="U45" i="17"/>
  <c r="V45" i="17" s="1"/>
  <c r="X45" i="17" s="1"/>
  <c r="Z45" i="17" s="1"/>
  <c r="U37" i="17"/>
  <c r="V37" i="17" s="1"/>
  <c r="X37" i="17" s="1"/>
  <c r="Z37" i="17" s="1"/>
  <c r="U39" i="17"/>
  <c r="V39" i="17" s="1"/>
  <c r="X39" i="17" s="1"/>
  <c r="Z39" i="17" s="1"/>
  <c r="U31" i="17"/>
  <c r="V31" i="17" s="1"/>
  <c r="X31" i="17" s="1"/>
  <c r="Z31" i="17" s="1"/>
  <c r="U33" i="17"/>
  <c r="V33" i="17" s="1"/>
  <c r="X33" i="17" s="1"/>
  <c r="Z33" i="17" s="1"/>
  <c r="U25" i="17"/>
  <c r="V25" i="17" s="1"/>
  <c r="X25" i="17" s="1"/>
  <c r="Z25" i="17" s="1"/>
  <c r="U27" i="17"/>
  <c r="V27" i="17" s="1"/>
  <c r="X27" i="17" s="1"/>
  <c r="Z27" i="17" s="1"/>
  <c r="U19" i="17"/>
  <c r="V19" i="17" s="1"/>
  <c r="U21" i="17"/>
  <c r="V21" i="17" s="1"/>
  <c r="U13" i="17"/>
  <c r="V13" i="17" s="1"/>
  <c r="U15" i="17"/>
  <c r="V15" i="17" s="1"/>
  <c r="U14" i="18" l="1"/>
  <c r="U26" i="18"/>
  <c r="V26" i="18" s="1"/>
  <c r="U21" i="18"/>
  <c r="V21" i="18" s="1"/>
  <c r="U27" i="18"/>
  <c r="V27" i="18" s="1"/>
  <c r="U17" i="18"/>
  <c r="U7" i="18"/>
  <c r="V7" i="18" s="1"/>
  <c r="X7" i="18" s="1"/>
  <c r="Z7" i="18" s="1"/>
  <c r="U15" i="18"/>
  <c r="U11" i="18"/>
  <c r="U20" i="18"/>
  <c r="U18" i="18"/>
  <c r="V18" i="18" s="1"/>
  <c r="X18" i="18" s="1"/>
  <c r="Z18" i="18" s="1"/>
  <c r="X21" i="17"/>
  <c r="Z21" i="17" s="1"/>
  <c r="X19" i="17"/>
  <c r="Z19" i="17" s="1"/>
  <c r="X13" i="17"/>
  <c r="X15" i="17"/>
  <c r="Z15" i="17" s="1"/>
  <c r="X10" i="17"/>
  <c r="Z10" i="17" s="1"/>
  <c r="X9" i="17"/>
  <c r="Z9" i="17" s="1"/>
  <c r="X7" i="17"/>
  <c r="Z126" i="17"/>
  <c r="Z120" i="17"/>
  <c r="X132" i="17"/>
  <c r="Z144" i="17"/>
  <c r="Z132" i="17"/>
  <c r="X138" i="17"/>
  <c r="X120" i="17"/>
  <c r="X144" i="17"/>
  <c r="Z150" i="17"/>
  <c r="Z138" i="17"/>
  <c r="X126" i="17"/>
  <c r="X150" i="17"/>
  <c r="X62" i="17"/>
  <c r="Z72" i="17"/>
  <c r="Z67" i="17"/>
  <c r="X67" i="17"/>
  <c r="Z52" i="17"/>
  <c r="Z41" i="17"/>
  <c r="Z35" i="17"/>
  <c r="X52" i="17"/>
  <c r="X41" i="17"/>
  <c r="X35" i="17"/>
  <c r="X46" i="17"/>
  <c r="Z29" i="17"/>
  <c r="X72" i="17"/>
  <c r="Z57" i="17"/>
  <c r="Z58" i="17"/>
  <c r="Z62" i="17" s="1"/>
  <c r="Z46" i="17"/>
  <c r="X29" i="17"/>
  <c r="X57" i="17"/>
  <c r="X23" i="17"/>
  <c r="U22" i="18"/>
  <c r="V22" i="18" s="1"/>
  <c r="X25" i="18"/>
  <c r="Z25" i="18" s="1"/>
  <c r="V17" i="18"/>
  <c r="V15" i="18"/>
  <c r="X15" i="18" s="1"/>
  <c r="Z15" i="18" s="1"/>
  <c r="V10" i="18"/>
  <c r="X10" i="18" s="1"/>
  <c r="Z10" i="18" s="1"/>
  <c r="U9" i="18"/>
  <c r="V9" i="18" s="1"/>
  <c r="X9" i="18" s="1"/>
  <c r="Z9" i="18" s="1"/>
  <c r="U6" i="18"/>
  <c r="V6" i="18" s="1"/>
  <c r="X6" i="18" s="1"/>
  <c r="X27" i="18"/>
  <c r="Z27" i="18" s="1"/>
  <c r="X26" i="18"/>
  <c r="Z26" i="18" s="1"/>
  <c r="V11" i="18"/>
  <c r="X11" i="18" s="1"/>
  <c r="Z11" i="18" s="1"/>
  <c r="U8" i="18"/>
  <c r="V8" i="18" s="1"/>
  <c r="X8" i="18" s="1"/>
  <c r="Z8" i="18" s="1"/>
  <c r="V13" i="18"/>
  <c r="X13" i="18" s="1"/>
  <c r="Z13" i="18" s="1"/>
  <c r="X24" i="18"/>
  <c r="Z24" i="18" s="1"/>
  <c r="X23" i="18"/>
  <c r="Z23" i="18" s="1"/>
  <c r="X21" i="18"/>
  <c r="Z21" i="18" s="1"/>
  <c r="V14" i="18"/>
  <c r="V20" i="18"/>
  <c r="X20" i="18" s="1"/>
  <c r="Z20" i="18" s="1"/>
  <c r="U28" i="18"/>
  <c r="V19" i="18"/>
  <c r="X19" i="18" s="1"/>
  <c r="V12" i="18"/>
  <c r="X12" i="18" s="1"/>
  <c r="Z12" i="18" s="1"/>
  <c r="Z23" i="17" l="1"/>
  <c r="V28" i="18"/>
  <c r="X28" i="18" s="1"/>
  <c r="Z28" i="18" s="1"/>
  <c r="X11" i="17"/>
  <c r="X17" i="17"/>
  <c r="Z13" i="17"/>
  <c r="Z17" i="17" s="1"/>
  <c r="Z7" i="17"/>
  <c r="Z11" i="17" s="1"/>
  <c r="Z161" i="17" s="1"/>
  <c r="X22" i="18"/>
  <c r="X14" i="18"/>
  <c r="Z14" i="18" s="1"/>
  <c r="Z19" i="18"/>
  <c r="Z6" i="18"/>
  <c r="W1563" i="3"/>
  <c r="W1564" i="3"/>
  <c r="W1565" i="3"/>
  <c r="W1566" i="3"/>
  <c r="W1567" i="3"/>
  <c r="W1482" i="3"/>
  <c r="W1491" i="3"/>
  <c r="W1483" i="3"/>
  <c r="W1492" i="3"/>
  <c r="W1484" i="3"/>
  <c r="W1493" i="3"/>
  <c r="W1485" i="3"/>
  <c r="W1494" i="3"/>
  <c r="W1486" i="3"/>
  <c r="W1495" i="3"/>
  <c r="W1626" i="3"/>
  <c r="W1627" i="3"/>
  <c r="W1628" i="3"/>
  <c r="W1629" i="3"/>
  <c r="W1630" i="3"/>
  <c r="W1572" i="3"/>
  <c r="W1608" i="3"/>
  <c r="W1573" i="3"/>
  <c r="W1609" i="3"/>
  <c r="W1574" i="3"/>
  <c r="W1610" i="3"/>
  <c r="W1575" i="3"/>
  <c r="W1611" i="3"/>
  <c r="W1576" i="3"/>
  <c r="W1612" i="3"/>
  <c r="W1473" i="3"/>
  <c r="W1474" i="3"/>
  <c r="W1475" i="3"/>
  <c r="W1476" i="3"/>
  <c r="W1477" i="3"/>
  <c r="W564" i="3"/>
  <c r="W565" i="3"/>
  <c r="W566" i="3"/>
  <c r="W567" i="3"/>
  <c r="W568" i="3"/>
  <c r="W510" i="3"/>
  <c r="W511" i="3"/>
  <c r="W512" i="3"/>
  <c r="W513" i="3"/>
  <c r="W514" i="3"/>
  <c r="W276" i="3"/>
  <c r="W429" i="3"/>
  <c r="W277" i="3"/>
  <c r="W430" i="3"/>
  <c r="W278" i="3"/>
  <c r="W431" i="3"/>
  <c r="W279" i="3"/>
  <c r="W432" i="3"/>
  <c r="W280" i="3"/>
  <c r="W433" i="3"/>
  <c r="W1185" i="3"/>
  <c r="W1186" i="3"/>
  <c r="W1187" i="3"/>
  <c r="W1188" i="3"/>
  <c r="W1189" i="3"/>
  <c r="W1131" i="3"/>
  <c r="W1132" i="3"/>
  <c r="W1133" i="3"/>
  <c r="W1134" i="3"/>
  <c r="W1135" i="3"/>
  <c r="W1140" i="3"/>
  <c r="W1141" i="3"/>
  <c r="W1142" i="3"/>
  <c r="W1143" i="3"/>
  <c r="W1144" i="3"/>
  <c r="W1149" i="3"/>
  <c r="W1150" i="3"/>
  <c r="W1151" i="3"/>
  <c r="W1152" i="3"/>
  <c r="W1153" i="3"/>
  <c r="W1158" i="3"/>
  <c r="W1159" i="3"/>
  <c r="W1160" i="3"/>
  <c r="W1161" i="3"/>
  <c r="W1162" i="3"/>
  <c r="W924" i="3"/>
  <c r="W925" i="3"/>
  <c r="W926" i="3"/>
  <c r="W927" i="3"/>
  <c r="W928" i="3"/>
  <c r="W1554" i="3"/>
  <c r="W1635" i="3"/>
  <c r="W1555" i="3"/>
  <c r="W1636" i="3"/>
  <c r="W1556" i="3"/>
  <c r="W1637" i="3"/>
  <c r="W1557" i="3"/>
  <c r="W1638" i="3"/>
  <c r="W1558" i="3"/>
  <c r="W1639" i="3"/>
  <c r="W1617" i="3"/>
  <c r="W1618" i="3"/>
  <c r="W1619" i="3"/>
  <c r="W1620" i="3"/>
  <c r="W1621" i="3"/>
  <c r="W1041" i="3"/>
  <c r="W1042" i="3"/>
  <c r="W1043" i="3"/>
  <c r="W1044" i="3"/>
  <c r="W1045" i="3"/>
  <c r="W483" i="3"/>
  <c r="W484" i="3"/>
  <c r="W485" i="3"/>
  <c r="W486" i="3"/>
  <c r="W487" i="3"/>
  <c r="W213" i="3"/>
  <c r="W214" i="3"/>
  <c r="W215" i="3"/>
  <c r="W216" i="3"/>
  <c r="W217" i="3"/>
  <c r="W177" i="3"/>
  <c r="W465" i="3"/>
  <c r="W178" i="3"/>
  <c r="W466" i="3"/>
  <c r="W179" i="3"/>
  <c r="W467" i="3"/>
  <c r="W180" i="3"/>
  <c r="W468" i="3"/>
  <c r="W181" i="3"/>
  <c r="W469" i="3"/>
  <c r="W1113" i="3"/>
  <c r="W1114" i="3"/>
  <c r="W1115" i="3"/>
  <c r="W1116" i="3"/>
  <c r="W1117" i="3"/>
  <c r="W1122" i="3"/>
  <c r="W1123" i="3"/>
  <c r="W1124" i="3"/>
  <c r="W1125" i="3"/>
  <c r="W1126" i="3"/>
  <c r="W1104" i="3"/>
  <c r="W1105" i="3"/>
  <c r="W1106" i="3"/>
  <c r="W1107" i="3"/>
  <c r="W1108" i="3"/>
  <c r="W1032" i="3"/>
  <c r="W1392" i="3"/>
  <c r="W1033" i="3"/>
  <c r="W1393" i="3"/>
  <c r="W1034" i="3"/>
  <c r="W1394" i="3"/>
  <c r="W1035" i="3"/>
  <c r="W1395" i="3"/>
  <c r="W1036" i="3"/>
  <c r="W1396" i="3"/>
  <c r="W321" i="3"/>
  <c r="W375" i="3"/>
  <c r="W322" i="3"/>
  <c r="W376" i="3"/>
  <c r="W323" i="3"/>
  <c r="W377" i="3"/>
  <c r="W324" i="3"/>
  <c r="W378" i="3"/>
  <c r="W325" i="3"/>
  <c r="W379" i="3"/>
  <c r="W222" i="3"/>
  <c r="W384" i="3"/>
  <c r="W223" i="3"/>
  <c r="W385" i="3"/>
  <c r="W224" i="3"/>
  <c r="W386" i="3"/>
  <c r="W225" i="3"/>
  <c r="W387" i="3"/>
  <c r="W226" i="3"/>
  <c r="W388" i="3"/>
  <c r="W852" i="3"/>
  <c r="W1023" i="3"/>
  <c r="W853" i="3"/>
  <c r="W1024" i="3"/>
  <c r="W854" i="3"/>
  <c r="W1025" i="3"/>
  <c r="W855" i="3"/>
  <c r="W1026" i="3"/>
  <c r="W856" i="3"/>
  <c r="W1027" i="3"/>
  <c r="W888" i="3"/>
  <c r="W889" i="3"/>
  <c r="W890" i="3"/>
  <c r="W891" i="3"/>
  <c r="W892" i="3"/>
  <c r="W204" i="3"/>
  <c r="W366" i="3"/>
  <c r="W205" i="3"/>
  <c r="W367" i="3"/>
  <c r="W206" i="3"/>
  <c r="W368" i="3"/>
  <c r="W207" i="3"/>
  <c r="W369" i="3"/>
  <c r="W208" i="3"/>
  <c r="W370" i="3"/>
  <c r="W285" i="3"/>
  <c r="W339" i="3"/>
  <c r="W286" i="3"/>
  <c r="W340" i="3"/>
  <c r="W287" i="3"/>
  <c r="W341" i="3"/>
  <c r="W288" i="3"/>
  <c r="W342" i="3"/>
  <c r="W289" i="3"/>
  <c r="W343" i="3"/>
  <c r="W834" i="3"/>
  <c r="W1005" i="3"/>
  <c r="W835" i="3"/>
  <c r="W1006" i="3"/>
  <c r="W836" i="3"/>
  <c r="W1007" i="3"/>
  <c r="W837" i="3"/>
  <c r="W1008" i="3"/>
  <c r="W838" i="3"/>
  <c r="W1009" i="3"/>
  <c r="W933" i="3"/>
  <c r="W934" i="3"/>
  <c r="W935" i="3"/>
  <c r="W936" i="3"/>
  <c r="W937" i="3"/>
  <c r="W942" i="3"/>
  <c r="W943" i="3"/>
  <c r="W944" i="3"/>
  <c r="W945" i="3"/>
  <c r="W946" i="3"/>
  <c r="W780" i="3"/>
  <c r="W951" i="3"/>
  <c r="W781" i="3"/>
  <c r="W952" i="3"/>
  <c r="W782" i="3"/>
  <c r="W953" i="3"/>
  <c r="W783" i="3"/>
  <c r="W954" i="3"/>
  <c r="W784" i="3"/>
  <c r="W955" i="3"/>
  <c r="W789" i="3"/>
  <c r="W960" i="3"/>
  <c r="W790" i="3"/>
  <c r="W961" i="3"/>
  <c r="W791" i="3"/>
  <c r="W962" i="3"/>
  <c r="W792" i="3"/>
  <c r="W963" i="3"/>
  <c r="W793" i="3"/>
  <c r="W964" i="3"/>
  <c r="W798" i="3"/>
  <c r="W969" i="3"/>
  <c r="W799" i="3"/>
  <c r="W970" i="3"/>
  <c r="W800" i="3"/>
  <c r="W971" i="3"/>
  <c r="W801" i="3"/>
  <c r="W972" i="3"/>
  <c r="W802" i="3"/>
  <c r="W973" i="3"/>
  <c r="W807" i="3"/>
  <c r="W978" i="3"/>
  <c r="W808" i="3"/>
  <c r="W979" i="3"/>
  <c r="W809" i="3"/>
  <c r="W980" i="3"/>
  <c r="W810" i="3"/>
  <c r="W981" i="3"/>
  <c r="W811" i="3"/>
  <c r="W982" i="3"/>
  <c r="W1275" i="3"/>
  <c r="W1276" i="3"/>
  <c r="W1277" i="3"/>
  <c r="W1278" i="3"/>
  <c r="W1279" i="3"/>
  <c r="W879" i="3"/>
  <c r="W1050" i="3"/>
  <c r="W1230" i="3"/>
  <c r="W880" i="3"/>
  <c r="W1051" i="3"/>
  <c r="W1231" i="3"/>
  <c r="W881" i="3"/>
  <c r="W1052" i="3"/>
  <c r="W1232" i="3"/>
  <c r="W882" i="3"/>
  <c r="W1053" i="3"/>
  <c r="W1233" i="3"/>
  <c r="W883" i="3"/>
  <c r="W1054" i="3"/>
  <c r="W1234" i="3"/>
  <c r="W1059" i="3"/>
  <c r="W1239" i="3"/>
  <c r="W1060" i="3"/>
  <c r="W1240" i="3"/>
  <c r="W1061" i="3"/>
  <c r="W1241" i="3"/>
  <c r="W1062" i="3"/>
  <c r="W1242" i="3"/>
  <c r="W1063" i="3"/>
  <c r="W1243" i="3"/>
  <c r="W267" i="3"/>
  <c r="W420" i="3"/>
  <c r="W268" i="3"/>
  <c r="W421" i="3"/>
  <c r="W269" i="3"/>
  <c r="W422" i="3"/>
  <c r="W270" i="3"/>
  <c r="W423" i="3"/>
  <c r="W271" i="3"/>
  <c r="W424" i="3"/>
  <c r="W195" i="3"/>
  <c r="W357" i="3"/>
  <c r="W196" i="3"/>
  <c r="W358" i="3"/>
  <c r="W197" i="3"/>
  <c r="W359" i="3"/>
  <c r="W198" i="3"/>
  <c r="W360" i="3"/>
  <c r="W199" i="3"/>
  <c r="W361" i="3"/>
  <c r="W312" i="3"/>
  <c r="W313" i="3"/>
  <c r="W314" i="3"/>
  <c r="W315" i="3"/>
  <c r="W316" i="3"/>
  <c r="W501" i="3"/>
  <c r="W502" i="3"/>
  <c r="W503" i="3"/>
  <c r="W504" i="3"/>
  <c r="W505" i="3"/>
  <c r="W78" i="3"/>
  <c r="W79" i="3"/>
  <c r="W80" i="3"/>
  <c r="W81" i="3"/>
  <c r="W82" i="3"/>
  <c r="W231" i="3"/>
  <c r="W393" i="3"/>
  <c r="W232" i="3"/>
  <c r="W394" i="3"/>
  <c r="W233" i="3"/>
  <c r="W395" i="3"/>
  <c r="W234" i="3"/>
  <c r="W396" i="3"/>
  <c r="W235" i="3"/>
  <c r="W397" i="3"/>
  <c r="W762" i="3"/>
  <c r="W763" i="3"/>
  <c r="W764" i="3"/>
  <c r="W765" i="3"/>
  <c r="W766" i="3"/>
  <c r="W771" i="3"/>
  <c r="W772" i="3"/>
  <c r="W773" i="3"/>
  <c r="W774" i="3"/>
  <c r="W775" i="3"/>
  <c r="W1383" i="3"/>
  <c r="W1384" i="3"/>
  <c r="W1385" i="3"/>
  <c r="W1386" i="3"/>
  <c r="W1387" i="3"/>
  <c r="W861" i="3"/>
  <c r="W862" i="3"/>
  <c r="W863" i="3"/>
  <c r="W864" i="3"/>
  <c r="W865" i="3"/>
  <c r="W1401" i="3"/>
  <c r="W1402" i="3"/>
  <c r="W1403" i="3"/>
  <c r="W1404" i="3"/>
  <c r="W1405" i="3"/>
  <c r="W843" i="3"/>
  <c r="W844" i="3"/>
  <c r="W845" i="3"/>
  <c r="W846" i="3"/>
  <c r="W847" i="3"/>
  <c r="W555" i="3"/>
  <c r="W556" i="3"/>
  <c r="W557" i="3"/>
  <c r="W558" i="3"/>
  <c r="W559" i="3"/>
  <c r="W1545" i="3"/>
  <c r="W1581" i="3"/>
  <c r="W1590" i="3"/>
  <c r="W1546" i="3"/>
  <c r="W1582" i="3"/>
  <c r="W1591" i="3"/>
  <c r="W1547" i="3"/>
  <c r="W1583" i="3"/>
  <c r="W1592" i="3"/>
  <c r="W1548" i="3"/>
  <c r="W1584" i="3"/>
  <c r="W1593" i="3"/>
  <c r="W1549" i="3"/>
  <c r="W1585" i="3"/>
  <c r="W1594" i="3"/>
  <c r="W1788" i="3"/>
  <c r="W1789" i="3"/>
  <c r="W1790" i="3"/>
  <c r="W1791" i="3"/>
  <c r="W1792" i="3"/>
  <c r="W1455" i="3"/>
  <c r="W1464" i="3"/>
  <c r="W1456" i="3"/>
  <c r="W1465" i="3"/>
  <c r="W1457" i="3"/>
  <c r="W1466" i="3"/>
  <c r="W1458" i="3"/>
  <c r="W1467" i="3"/>
  <c r="W1459" i="3"/>
  <c r="W1468" i="3"/>
  <c r="W186" i="3"/>
  <c r="W294" i="3"/>
  <c r="W187" i="3"/>
  <c r="W295" i="3"/>
  <c r="W188" i="3"/>
  <c r="W296" i="3"/>
  <c r="W189" i="3"/>
  <c r="W297" i="3"/>
  <c r="W190" i="3"/>
  <c r="W298" i="3"/>
  <c r="W303" i="3"/>
  <c r="W304" i="3"/>
  <c r="W305" i="3"/>
  <c r="W306" i="3"/>
  <c r="W307" i="3"/>
  <c r="W492" i="3"/>
  <c r="W493" i="3"/>
  <c r="W494" i="3"/>
  <c r="W495" i="3"/>
  <c r="W496" i="3"/>
  <c r="W132" i="3"/>
  <c r="W519" i="3"/>
  <c r="W133" i="3"/>
  <c r="W520" i="3"/>
  <c r="W134" i="3"/>
  <c r="W521" i="3"/>
  <c r="W135" i="3"/>
  <c r="W522" i="3"/>
  <c r="W136" i="3"/>
  <c r="W523" i="3"/>
  <c r="W753" i="3"/>
  <c r="W754" i="3"/>
  <c r="W755" i="3"/>
  <c r="W756" i="3"/>
  <c r="W757" i="3"/>
  <c r="W1203" i="3"/>
  <c r="W1204" i="3"/>
  <c r="W1205" i="3"/>
  <c r="W1206" i="3"/>
  <c r="W1207" i="3"/>
  <c r="W1194" i="3"/>
  <c r="W1195" i="3"/>
  <c r="W1196" i="3"/>
  <c r="W1197" i="3"/>
  <c r="W1198" i="3"/>
  <c r="W402" i="3"/>
  <c r="W403" i="3"/>
  <c r="W404" i="3"/>
  <c r="W405" i="3"/>
  <c r="W406" i="3"/>
  <c r="W411" i="3"/>
  <c r="W412" i="3"/>
  <c r="W413" i="3"/>
  <c r="W414" i="3"/>
  <c r="W415" i="3"/>
  <c r="W1644" i="3"/>
  <c r="W1645" i="3"/>
  <c r="W1646" i="3"/>
  <c r="W1647" i="3"/>
  <c r="W1648" i="3"/>
  <c r="W348" i="3"/>
  <c r="W349" i="3"/>
  <c r="W350" i="3"/>
  <c r="W351" i="3"/>
  <c r="W352" i="3"/>
  <c r="W123" i="3"/>
  <c r="W124" i="3"/>
  <c r="W125" i="3"/>
  <c r="W126" i="3"/>
  <c r="W127" i="3"/>
  <c r="W1284" i="3"/>
  <c r="W1285" i="3"/>
  <c r="W1286" i="3"/>
  <c r="W1287" i="3"/>
  <c r="W1288" i="3"/>
  <c r="W870" i="3"/>
  <c r="W1221" i="3"/>
  <c r="W871" i="3"/>
  <c r="W1222" i="3"/>
  <c r="W872" i="3"/>
  <c r="W1223" i="3"/>
  <c r="W873" i="3"/>
  <c r="W1224" i="3"/>
  <c r="W874" i="3"/>
  <c r="W1225" i="3"/>
  <c r="W1374" i="3"/>
  <c r="W1375" i="3"/>
  <c r="W1376" i="3"/>
  <c r="W1377" i="3"/>
  <c r="W1378" i="3"/>
  <c r="W258" i="3"/>
  <c r="W259" i="3"/>
  <c r="W260" i="3"/>
  <c r="W261" i="3"/>
  <c r="W262" i="3"/>
  <c r="W474" i="3"/>
  <c r="W475" i="3"/>
  <c r="W476" i="3"/>
  <c r="W477" i="3"/>
  <c r="W478" i="3"/>
  <c r="W114" i="3"/>
  <c r="W115" i="3"/>
  <c r="W116" i="3"/>
  <c r="W117" i="3"/>
  <c r="W118" i="3"/>
  <c r="W1293" i="3"/>
  <c r="W1294" i="3"/>
  <c r="W1295" i="3"/>
  <c r="W1296" i="3"/>
  <c r="W1297" i="3"/>
  <c r="W582" i="3"/>
  <c r="W583" i="3"/>
  <c r="W584" i="3"/>
  <c r="W585" i="3"/>
  <c r="W586" i="3"/>
  <c r="W1212" i="3"/>
  <c r="W1213" i="3"/>
  <c r="W1214" i="3"/>
  <c r="W1215" i="3"/>
  <c r="W1216" i="3"/>
  <c r="W1014" i="3"/>
  <c r="W1015" i="3"/>
  <c r="W1016" i="3"/>
  <c r="W1017" i="3"/>
  <c r="W1018" i="3"/>
  <c r="W249" i="3"/>
  <c r="W250" i="3"/>
  <c r="W251" i="3"/>
  <c r="W252" i="3"/>
  <c r="W253" i="3"/>
  <c r="W546" i="3"/>
  <c r="W547" i="3"/>
  <c r="W548" i="3"/>
  <c r="W549" i="3"/>
  <c r="W550" i="3"/>
  <c r="W87" i="3"/>
  <c r="W88" i="3"/>
  <c r="W89" i="3"/>
  <c r="W90" i="3"/>
  <c r="W91" i="3"/>
  <c r="W96" i="3"/>
  <c r="W97" i="3"/>
  <c r="W98" i="3"/>
  <c r="W99" i="3"/>
  <c r="W100" i="3"/>
  <c r="W105" i="3"/>
  <c r="W106" i="3"/>
  <c r="W107" i="3"/>
  <c r="W108" i="3"/>
  <c r="W109" i="3"/>
  <c r="W663" i="3"/>
  <c r="W664" i="3"/>
  <c r="W665" i="3"/>
  <c r="W666" i="3"/>
  <c r="W667" i="3"/>
  <c r="W591" i="3"/>
  <c r="W592" i="3"/>
  <c r="W593" i="3"/>
  <c r="W594" i="3"/>
  <c r="W595" i="3"/>
  <c r="W600" i="3"/>
  <c r="W601" i="3"/>
  <c r="W602" i="3"/>
  <c r="W603" i="3"/>
  <c r="W604" i="3"/>
  <c r="W609" i="3"/>
  <c r="W610" i="3"/>
  <c r="W611" i="3"/>
  <c r="W612" i="3"/>
  <c r="W613" i="3"/>
  <c r="W618" i="3"/>
  <c r="W619" i="3"/>
  <c r="W620" i="3"/>
  <c r="W621" i="3"/>
  <c r="W622" i="3"/>
  <c r="W627" i="3"/>
  <c r="W628" i="3"/>
  <c r="W629" i="3"/>
  <c r="W630" i="3"/>
  <c r="W631" i="3"/>
  <c r="W636" i="3"/>
  <c r="W637" i="3"/>
  <c r="W638" i="3"/>
  <c r="W639" i="3"/>
  <c r="W640" i="3"/>
  <c r="W681" i="3"/>
  <c r="W682" i="3"/>
  <c r="W683" i="3"/>
  <c r="W684" i="3"/>
  <c r="W685" i="3"/>
  <c r="W690" i="3"/>
  <c r="W691" i="3"/>
  <c r="W692" i="3"/>
  <c r="W693" i="3"/>
  <c r="W694" i="3"/>
  <c r="W699" i="3"/>
  <c r="W700" i="3"/>
  <c r="W701" i="3"/>
  <c r="W702" i="3"/>
  <c r="W703" i="3"/>
  <c r="W708" i="3"/>
  <c r="W709" i="3"/>
  <c r="W710" i="3"/>
  <c r="W711" i="3"/>
  <c r="W712" i="3"/>
  <c r="W717" i="3"/>
  <c r="W718" i="3"/>
  <c r="W719" i="3"/>
  <c r="W720" i="3"/>
  <c r="W721" i="3"/>
  <c r="W672" i="3"/>
  <c r="W673" i="3"/>
  <c r="W674" i="3"/>
  <c r="W675" i="3"/>
  <c r="W676" i="3"/>
  <c r="W537" i="3"/>
  <c r="W538" i="3"/>
  <c r="W539" i="3"/>
  <c r="W540" i="3"/>
  <c r="W541" i="3"/>
  <c r="W159" i="3"/>
  <c r="W160" i="3"/>
  <c r="W161" i="3"/>
  <c r="W162" i="3"/>
  <c r="W163" i="3"/>
  <c r="W168" i="3"/>
  <c r="W169" i="3"/>
  <c r="W170" i="3"/>
  <c r="W171" i="3"/>
  <c r="W172" i="3"/>
  <c r="W1365" i="3"/>
  <c r="W1366" i="3"/>
  <c r="W1367" i="3"/>
  <c r="W1368" i="3"/>
  <c r="W1369" i="3"/>
  <c r="W1302" i="3"/>
  <c r="W1303" i="3"/>
  <c r="W1304" i="3"/>
  <c r="W1305" i="3"/>
  <c r="W1306" i="3"/>
  <c r="W1311" i="3"/>
  <c r="W1312" i="3"/>
  <c r="W1313" i="3"/>
  <c r="W1314" i="3"/>
  <c r="W1315" i="3"/>
  <c r="W1320" i="3"/>
  <c r="W1321" i="3"/>
  <c r="W1322" i="3"/>
  <c r="W1323" i="3"/>
  <c r="W1324" i="3"/>
  <c r="W1329" i="3"/>
  <c r="W1330" i="3"/>
  <c r="W1331" i="3"/>
  <c r="W1332" i="3"/>
  <c r="W1333" i="3"/>
  <c r="W1410" i="3"/>
  <c r="W1411" i="3"/>
  <c r="W1412" i="3"/>
  <c r="W1413" i="3"/>
  <c r="W1414" i="3"/>
  <c r="W1419" i="3"/>
  <c r="W1420" i="3"/>
  <c r="W1421" i="3"/>
  <c r="W1422" i="3"/>
  <c r="W1423" i="3"/>
  <c r="W726" i="3"/>
  <c r="W897" i="3"/>
  <c r="W1068" i="3"/>
  <c r="W1248" i="3"/>
  <c r="W1428" i="3"/>
  <c r="W727" i="3"/>
  <c r="W898" i="3"/>
  <c r="W1069" i="3"/>
  <c r="W1249" i="3"/>
  <c r="W1429" i="3"/>
  <c r="W728" i="3"/>
  <c r="W899" i="3"/>
  <c r="W1070" i="3"/>
  <c r="W1250" i="3"/>
  <c r="W1430" i="3"/>
  <c r="W729" i="3"/>
  <c r="W900" i="3"/>
  <c r="W1071" i="3"/>
  <c r="W1251" i="3"/>
  <c r="W1431" i="3"/>
  <c r="W730" i="3"/>
  <c r="W901" i="3"/>
  <c r="W1072" i="3"/>
  <c r="W1252" i="3"/>
  <c r="W1432" i="3"/>
  <c r="W141" i="3"/>
  <c r="W142" i="3"/>
  <c r="W143" i="3"/>
  <c r="W144" i="3"/>
  <c r="W145" i="3"/>
  <c r="W150" i="3"/>
  <c r="W151" i="3"/>
  <c r="W152" i="3"/>
  <c r="W153" i="3"/>
  <c r="W154" i="3"/>
  <c r="W735" i="3"/>
  <c r="W1086" i="3"/>
  <c r="W1257" i="3"/>
  <c r="W736" i="3"/>
  <c r="W1087" i="3"/>
  <c r="W1258" i="3"/>
  <c r="W737" i="3"/>
  <c r="W1088" i="3"/>
  <c r="W1259" i="3"/>
  <c r="W738" i="3"/>
  <c r="W1089" i="3"/>
  <c r="W1260" i="3"/>
  <c r="W739" i="3"/>
  <c r="W1090" i="3"/>
  <c r="W1261" i="3"/>
  <c r="W1743" i="3"/>
  <c r="W1752" i="3"/>
  <c r="W1761" i="3"/>
  <c r="W1770" i="3"/>
  <c r="W1779" i="3"/>
  <c r="W1797" i="3"/>
  <c r="W1744" i="3"/>
  <c r="W1753" i="3"/>
  <c r="W1762" i="3"/>
  <c r="W1771" i="3"/>
  <c r="W1780" i="3"/>
  <c r="W1798" i="3"/>
  <c r="W1745" i="3"/>
  <c r="W1754" i="3"/>
  <c r="W1763" i="3"/>
  <c r="W1772" i="3"/>
  <c r="W1781" i="3"/>
  <c r="W1799" i="3"/>
  <c r="W1746" i="3"/>
  <c r="W1755" i="3"/>
  <c r="W1764" i="3"/>
  <c r="W1773" i="3"/>
  <c r="W1782" i="3"/>
  <c r="W1800" i="3"/>
  <c r="W1747" i="3"/>
  <c r="W1756" i="3"/>
  <c r="W1765" i="3"/>
  <c r="W1774" i="3"/>
  <c r="W1783" i="3"/>
  <c r="W1801" i="3"/>
  <c r="W1653" i="3"/>
  <c r="W1654" i="3"/>
  <c r="W1655" i="3"/>
  <c r="W1656" i="3"/>
  <c r="W1657" i="3"/>
  <c r="W1662" i="3"/>
  <c r="W1663" i="3"/>
  <c r="W1664" i="3"/>
  <c r="W1665" i="3"/>
  <c r="W1666" i="3"/>
  <c r="W1671" i="3"/>
  <c r="W1672" i="3"/>
  <c r="W1673" i="3"/>
  <c r="W1674" i="3"/>
  <c r="W1675" i="3"/>
  <c r="W1680" i="3"/>
  <c r="W1681" i="3"/>
  <c r="W1682" i="3"/>
  <c r="W1683" i="3"/>
  <c r="W1684" i="3"/>
  <c r="W1806" i="3"/>
  <c r="W1807" i="3"/>
  <c r="W1808" i="3"/>
  <c r="W1809" i="3"/>
  <c r="W1810" i="3"/>
  <c r="W33" i="3"/>
  <c r="W34" i="3"/>
  <c r="W35" i="3"/>
  <c r="W36" i="3"/>
  <c r="W37" i="3"/>
  <c r="W42" i="3"/>
  <c r="W43" i="3"/>
  <c r="W44" i="3"/>
  <c r="W45" i="3"/>
  <c r="W46" i="3"/>
  <c r="W1338" i="3"/>
  <c r="W1339" i="3"/>
  <c r="W1340" i="3"/>
  <c r="W1341" i="3"/>
  <c r="W1342" i="3"/>
  <c r="W906" i="3"/>
  <c r="W1437" i="3"/>
  <c r="W907" i="3"/>
  <c r="W1438" i="3"/>
  <c r="W908" i="3"/>
  <c r="W1439" i="3"/>
  <c r="W909" i="3"/>
  <c r="W1440" i="3"/>
  <c r="W910" i="3"/>
  <c r="W1441" i="3"/>
  <c r="W240" i="3"/>
  <c r="W528" i="3"/>
  <c r="W241" i="3"/>
  <c r="W529" i="3"/>
  <c r="W242" i="3"/>
  <c r="W530" i="3"/>
  <c r="W243" i="3"/>
  <c r="W531" i="3"/>
  <c r="W244" i="3"/>
  <c r="W532" i="3"/>
  <c r="W1509" i="3"/>
  <c r="W1518" i="3"/>
  <c r="W1527" i="3"/>
  <c r="W1510" i="3"/>
  <c r="W1519" i="3"/>
  <c r="W1528" i="3"/>
  <c r="W1511" i="3"/>
  <c r="W1520" i="3"/>
  <c r="W1529" i="3"/>
  <c r="W1512" i="3"/>
  <c r="W1521" i="3"/>
  <c r="W1530" i="3"/>
  <c r="W1513" i="3"/>
  <c r="W1522" i="3"/>
  <c r="W1531" i="3"/>
  <c r="W1446" i="3"/>
  <c r="W1500" i="3"/>
  <c r="W1447" i="3"/>
  <c r="W1501" i="3"/>
  <c r="W1448" i="3"/>
  <c r="W1502" i="3"/>
  <c r="W1449" i="3"/>
  <c r="W1503" i="3"/>
  <c r="W1450" i="3"/>
  <c r="W1504" i="3"/>
  <c r="W1599" i="3"/>
  <c r="W1600" i="3"/>
  <c r="W1601" i="3"/>
  <c r="W1602" i="3"/>
  <c r="W1603" i="3"/>
  <c r="W1698" i="3"/>
  <c r="W1699" i="3"/>
  <c r="W1700" i="3"/>
  <c r="W1701" i="3"/>
  <c r="W1702" i="3"/>
  <c r="W1725" i="3"/>
  <c r="W1726" i="3"/>
  <c r="W1727" i="3"/>
  <c r="W1728" i="3"/>
  <c r="W1729" i="3"/>
  <c r="W1689" i="3"/>
  <c r="W1690" i="3"/>
  <c r="W1691" i="3"/>
  <c r="W1692" i="3"/>
  <c r="W1693" i="3"/>
  <c r="W1707" i="3"/>
  <c r="W1708" i="3"/>
  <c r="W1709" i="3"/>
  <c r="W1710" i="3"/>
  <c r="W1711" i="3"/>
  <c r="W1716" i="3"/>
  <c r="W1717" i="3"/>
  <c r="W1718" i="3"/>
  <c r="W1719" i="3"/>
  <c r="W1720" i="3"/>
  <c r="W1734" i="3"/>
  <c r="W1735" i="3"/>
  <c r="W1736" i="3"/>
  <c r="W1737" i="3"/>
  <c r="W1738" i="3"/>
  <c r="W330" i="3"/>
  <c r="W331" i="3"/>
  <c r="W332" i="3"/>
  <c r="W333" i="3"/>
  <c r="W334" i="3"/>
  <c r="W1536" i="3"/>
  <c r="W1537" i="3"/>
  <c r="W1538" i="3"/>
  <c r="W1539" i="3"/>
  <c r="W1540" i="3"/>
  <c r="W6" i="3"/>
  <c r="W7" i="3"/>
  <c r="W8" i="3"/>
  <c r="W9" i="3"/>
  <c r="W10" i="3"/>
  <c r="W15" i="3"/>
  <c r="W16" i="3"/>
  <c r="W17" i="3"/>
  <c r="W18" i="3"/>
  <c r="W19" i="3"/>
  <c r="W24" i="3"/>
  <c r="W25" i="3"/>
  <c r="W26" i="3"/>
  <c r="W27" i="3"/>
  <c r="W28" i="3"/>
  <c r="W573" i="3"/>
  <c r="W744" i="3"/>
  <c r="W915" i="3"/>
  <c r="W1095" i="3"/>
  <c r="W1266" i="3"/>
  <c r="W574" i="3"/>
  <c r="W745" i="3"/>
  <c r="W916" i="3"/>
  <c r="W1096" i="3"/>
  <c r="W1267" i="3"/>
  <c r="W575" i="3"/>
  <c r="W746" i="3"/>
  <c r="W917" i="3"/>
  <c r="W1097" i="3"/>
  <c r="W1268" i="3"/>
  <c r="W576" i="3"/>
  <c r="W747" i="3"/>
  <c r="W918" i="3"/>
  <c r="W1098" i="3"/>
  <c r="W1269" i="3"/>
  <c r="W577" i="3"/>
  <c r="W748" i="3"/>
  <c r="W919" i="3"/>
  <c r="W1099" i="3"/>
  <c r="W1270" i="3"/>
  <c r="W645" i="3"/>
  <c r="W816" i="3"/>
  <c r="W987" i="3"/>
  <c r="W1167" i="3"/>
  <c r="W1347" i="3"/>
  <c r="W646" i="3"/>
  <c r="W817" i="3"/>
  <c r="W988" i="3"/>
  <c r="W1168" i="3"/>
  <c r="W1348" i="3"/>
  <c r="W647" i="3"/>
  <c r="W818" i="3"/>
  <c r="W989" i="3"/>
  <c r="W1169" i="3"/>
  <c r="W1349" i="3"/>
  <c r="W648" i="3"/>
  <c r="W819" i="3"/>
  <c r="W990" i="3"/>
  <c r="W1170" i="3"/>
  <c r="W1350" i="3"/>
  <c r="W649" i="3"/>
  <c r="W820" i="3"/>
  <c r="W991" i="3"/>
  <c r="W1171" i="3"/>
  <c r="W1351" i="3"/>
  <c r="W654" i="3"/>
  <c r="W825" i="3"/>
  <c r="W996" i="3"/>
  <c r="W1176" i="3"/>
  <c r="W1356" i="3"/>
  <c r="W655" i="3"/>
  <c r="W826" i="3"/>
  <c r="W997" i="3"/>
  <c r="W1177" i="3"/>
  <c r="W1357" i="3"/>
  <c r="W656" i="3"/>
  <c r="W827" i="3"/>
  <c r="W998" i="3"/>
  <c r="W1178" i="3"/>
  <c r="W1358" i="3"/>
  <c r="W657" i="3"/>
  <c r="W828" i="3"/>
  <c r="W999" i="3"/>
  <c r="W1179" i="3"/>
  <c r="W1359" i="3"/>
  <c r="W658" i="3"/>
  <c r="W829" i="3"/>
  <c r="W1000" i="3"/>
  <c r="W1180" i="3"/>
  <c r="W1360" i="3"/>
  <c r="W1077" i="3"/>
  <c r="W1078" i="3"/>
  <c r="W1079" i="3"/>
  <c r="W1080" i="3"/>
  <c r="W1081" i="3"/>
  <c r="W51" i="3"/>
  <c r="W52" i="3"/>
  <c r="W53" i="3"/>
  <c r="W54" i="3"/>
  <c r="W55" i="3"/>
  <c r="W60" i="3"/>
  <c r="W438" i="3"/>
  <c r="W61" i="3"/>
  <c r="W439" i="3"/>
  <c r="W62" i="3"/>
  <c r="W440" i="3"/>
  <c r="W63" i="3"/>
  <c r="W441" i="3"/>
  <c r="W64" i="3"/>
  <c r="W442" i="3"/>
  <c r="W447" i="3"/>
  <c r="W448" i="3"/>
  <c r="W449" i="3"/>
  <c r="W450" i="3"/>
  <c r="W451" i="3"/>
  <c r="W69" i="3"/>
  <c r="W456" i="3"/>
  <c r="W70" i="3"/>
  <c r="W457" i="3"/>
  <c r="W71" i="3"/>
  <c r="W458" i="3"/>
  <c r="W72" i="3"/>
  <c r="W459" i="3"/>
  <c r="W73" i="3"/>
  <c r="W460" i="3"/>
  <c r="X16" i="18" l="1"/>
  <c r="X161" i="17"/>
  <c r="Z22" i="18"/>
  <c r="Z29" i="18" s="1"/>
  <c r="X29" i="18"/>
  <c r="X41" i="18" s="1"/>
  <c r="Z16" i="18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" i="13"/>
  <c r="P268" i="13"/>
  <c r="P267" i="13"/>
  <c r="P266" i="13"/>
  <c r="P265" i="13"/>
  <c r="P263" i="13"/>
  <c r="P262" i="13"/>
  <c r="P261" i="13"/>
  <c r="P260" i="13"/>
  <c r="P259" i="13"/>
  <c r="P258" i="13"/>
  <c r="P257" i="13"/>
  <c r="P256" i="13"/>
  <c r="P255" i="13"/>
  <c r="P254" i="13"/>
  <c r="P253" i="13"/>
  <c r="P252" i="13"/>
  <c r="P251" i="13"/>
  <c r="P250" i="13"/>
  <c r="P249" i="13"/>
  <c r="P248" i="13"/>
  <c r="P247" i="13"/>
  <c r="P246" i="13"/>
  <c r="P245" i="13"/>
  <c r="P244" i="13"/>
  <c r="P243" i="13"/>
  <c r="P241" i="13"/>
  <c r="P240" i="13"/>
  <c r="P239" i="13"/>
  <c r="P238" i="13"/>
  <c r="P237" i="13"/>
  <c r="P236" i="13"/>
  <c r="P235" i="13"/>
  <c r="P234" i="13"/>
  <c r="P233" i="13"/>
  <c r="P232" i="13"/>
  <c r="P231" i="13"/>
  <c r="P230" i="13"/>
  <c r="P229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P196" i="13"/>
  <c r="P195" i="13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P2" i="13"/>
  <c r="Z41" i="18" l="1"/>
  <c r="X1738" i="3"/>
  <c r="X1734" i="3"/>
  <c r="X1717" i="3"/>
  <c r="X1709" i="3"/>
  <c r="X1692" i="3"/>
  <c r="X1729" i="3"/>
  <c r="X1725" i="3"/>
  <c r="X1699" i="3"/>
  <c r="X1503" i="3"/>
  <c r="X1501" i="3"/>
  <c r="X1531" i="3"/>
  <c r="X1521" i="3"/>
  <c r="X1511" i="3"/>
  <c r="X1527" i="3"/>
  <c r="X1459" i="3"/>
  <c r="X1457" i="3"/>
  <c r="X1455" i="3"/>
  <c r="X1474" i="3"/>
  <c r="X1494" i="3"/>
  <c r="X1492" i="3"/>
  <c r="X460" i="3"/>
  <c r="X458" i="3"/>
  <c r="X456" i="3"/>
  <c r="X449" i="3"/>
  <c r="X64" i="3"/>
  <c r="X62" i="3"/>
  <c r="X60" i="3"/>
  <c r="X52" i="3"/>
  <c r="X332" i="3"/>
  <c r="X244" i="3"/>
  <c r="X242" i="3"/>
  <c r="X240" i="3"/>
  <c r="X151" i="3"/>
  <c r="X143" i="3"/>
  <c r="X171" i="3"/>
  <c r="X163" i="3"/>
  <c r="X159" i="3"/>
  <c r="X538" i="3"/>
  <c r="X107" i="3"/>
  <c r="X99" i="3"/>
  <c r="X91" i="3"/>
  <c r="X87" i="3"/>
  <c r="X547" i="3"/>
  <c r="X251" i="3"/>
  <c r="X117" i="3"/>
  <c r="X478" i="3"/>
  <c r="X474" i="3"/>
  <c r="X259" i="3"/>
  <c r="X125" i="3"/>
  <c r="X351" i="3"/>
  <c r="X415" i="3"/>
  <c r="X411" i="3"/>
  <c r="X403" i="3"/>
  <c r="X522" i="3"/>
  <c r="X520" i="3"/>
  <c r="X496" i="3"/>
  <c r="X492" i="3"/>
  <c r="X304" i="3"/>
  <c r="X297" i="3"/>
  <c r="X295" i="3"/>
  <c r="X559" i="3"/>
  <c r="X555" i="3"/>
  <c r="X234" i="3"/>
  <c r="X232" i="3"/>
  <c r="X81" i="3"/>
  <c r="X505" i="3"/>
  <c r="X501" i="3"/>
  <c r="X313" i="3"/>
  <c r="X360" i="3"/>
  <c r="X358" i="3"/>
  <c r="X424" i="3"/>
  <c r="X422" i="3"/>
  <c r="X420" i="3"/>
  <c r="X342" i="3"/>
  <c r="X340" i="3"/>
  <c r="X370" i="3"/>
  <c r="X368" i="3"/>
  <c r="X366" i="3"/>
  <c r="X387" i="3"/>
  <c r="X385" i="3"/>
  <c r="X379" i="3"/>
  <c r="X377" i="3"/>
  <c r="X375" i="3"/>
  <c r="X468" i="3"/>
  <c r="X466" i="3"/>
  <c r="X1737" i="3"/>
  <c r="X1720" i="3"/>
  <c r="X1716" i="3"/>
  <c r="X1708" i="3"/>
  <c r="X1691" i="3"/>
  <c r="X1728" i="3"/>
  <c r="X1702" i="3"/>
  <c r="X1698" i="3"/>
  <c r="X1449" i="3"/>
  <c r="X1447" i="3"/>
  <c r="X1522" i="3"/>
  <c r="X1512" i="3"/>
  <c r="X1528" i="3"/>
  <c r="X1518" i="3"/>
  <c r="X1467" i="3"/>
  <c r="X1465" i="3"/>
  <c r="X1477" i="3"/>
  <c r="X1473" i="3"/>
  <c r="X1485" i="3"/>
  <c r="X1483" i="3"/>
  <c r="X73" i="3"/>
  <c r="X71" i="3"/>
  <c r="X69" i="3"/>
  <c r="X448" i="3"/>
  <c r="X441" i="3"/>
  <c r="X439" i="3"/>
  <c r="X55" i="3"/>
  <c r="X51" i="3"/>
  <c r="X331" i="3"/>
  <c r="X531" i="3"/>
  <c r="X529" i="3"/>
  <c r="X154" i="3"/>
  <c r="X150" i="3"/>
  <c r="X142" i="3"/>
  <c r="X170" i="3"/>
  <c r="X162" i="3"/>
  <c r="X541" i="3"/>
  <c r="X537" i="3"/>
  <c r="X106" i="3"/>
  <c r="X98" i="3"/>
  <c r="X90" i="3"/>
  <c r="X550" i="3"/>
  <c r="X546" i="3"/>
  <c r="X250" i="3"/>
  <c r="X116" i="3"/>
  <c r="X477" i="3"/>
  <c r="X262" i="3"/>
  <c r="X258" i="3"/>
  <c r="X124" i="3"/>
  <c r="X350" i="3"/>
  <c r="X414" i="3"/>
  <c r="X406" i="3"/>
  <c r="X402" i="3"/>
  <c r="X135" i="3"/>
  <c r="X133" i="3"/>
  <c r="X495" i="3"/>
  <c r="X307" i="3"/>
  <c r="X303" i="3"/>
  <c r="X189" i="3"/>
  <c r="X187" i="3"/>
  <c r="X558" i="3"/>
  <c r="X397" i="3"/>
  <c r="X395" i="3"/>
  <c r="X393" i="3"/>
  <c r="X80" i="3"/>
  <c r="X504" i="3"/>
  <c r="X316" i="3"/>
  <c r="X312" i="3"/>
  <c r="X198" i="3"/>
  <c r="X196" i="3"/>
  <c r="X271" i="3"/>
  <c r="X269" i="3"/>
  <c r="X267" i="3"/>
  <c r="X288" i="3"/>
  <c r="X286" i="3"/>
  <c r="X208" i="3"/>
  <c r="X206" i="3"/>
  <c r="X204" i="3"/>
  <c r="X225" i="3"/>
  <c r="X223" i="3"/>
  <c r="X325" i="3"/>
  <c r="X323" i="3"/>
  <c r="X321" i="3"/>
  <c r="X180" i="3"/>
  <c r="X178" i="3"/>
  <c r="X1736" i="3"/>
  <c r="X1719" i="3"/>
  <c r="X1711" i="3"/>
  <c r="X1707" i="3"/>
  <c r="X1690" i="3"/>
  <c r="X1727" i="3"/>
  <c r="X1701" i="3"/>
  <c r="X1504" i="3"/>
  <c r="X1502" i="3"/>
  <c r="X1500" i="3"/>
  <c r="X1513" i="3"/>
  <c r="X1529" i="3"/>
  <c r="X1519" i="3"/>
  <c r="X1509" i="3"/>
  <c r="X1458" i="3"/>
  <c r="X1456" i="3"/>
  <c r="X1476" i="3"/>
  <c r="X1495" i="3"/>
  <c r="X1493" i="3"/>
  <c r="X1491" i="3"/>
  <c r="X459" i="3"/>
  <c r="X457" i="3"/>
  <c r="X451" i="3"/>
  <c r="X447" i="3"/>
  <c r="X63" i="3"/>
  <c r="X61" i="3"/>
  <c r="X54" i="3"/>
  <c r="X334" i="3"/>
  <c r="X330" i="3"/>
  <c r="X243" i="3"/>
  <c r="X241" i="3"/>
  <c r="X153" i="3"/>
  <c r="X145" i="3"/>
  <c r="X141" i="3"/>
  <c r="X169" i="3"/>
  <c r="X161" i="3"/>
  <c r="X540" i="3"/>
  <c r="X109" i="3"/>
  <c r="X105" i="3"/>
  <c r="X97" i="3"/>
  <c r="X89" i="3"/>
  <c r="X549" i="3"/>
  <c r="X253" i="3"/>
  <c r="X249" i="3"/>
  <c r="X115" i="3"/>
  <c r="X476" i="3"/>
  <c r="X261" i="3"/>
  <c r="X127" i="3"/>
  <c r="X123" i="3"/>
  <c r="X349" i="3"/>
  <c r="X413" i="3"/>
  <c r="X405" i="3"/>
  <c r="X523" i="3"/>
  <c r="X521" i="3"/>
  <c r="X519" i="3"/>
  <c r="X494" i="3"/>
  <c r="X306" i="3"/>
  <c r="X298" i="3"/>
  <c r="X296" i="3"/>
  <c r="X294" i="3"/>
  <c r="X1735" i="3"/>
  <c r="X1689" i="3"/>
  <c r="X1448" i="3"/>
  <c r="X1510" i="3"/>
  <c r="X1475" i="3"/>
  <c r="X72" i="3"/>
  <c r="X440" i="3"/>
  <c r="X532" i="3"/>
  <c r="X144" i="3"/>
  <c r="X539" i="3"/>
  <c r="X88" i="3"/>
  <c r="X114" i="3"/>
  <c r="X352" i="3"/>
  <c r="X136" i="3"/>
  <c r="X305" i="3"/>
  <c r="X557" i="3"/>
  <c r="X233" i="3"/>
  <c r="X79" i="3"/>
  <c r="X315" i="3"/>
  <c r="X359" i="3"/>
  <c r="X423" i="3"/>
  <c r="X343" i="3"/>
  <c r="X339" i="3"/>
  <c r="X367" i="3"/>
  <c r="X386" i="3"/>
  <c r="X378" i="3"/>
  <c r="X469" i="3"/>
  <c r="X465" i="3"/>
  <c r="X215" i="3"/>
  <c r="X486" i="3"/>
  <c r="X433" i="3"/>
  <c r="X431" i="3"/>
  <c r="X429" i="3"/>
  <c r="X512" i="3"/>
  <c r="X567" i="3"/>
  <c r="X1081" i="3"/>
  <c r="X1077" i="3"/>
  <c r="X829" i="3"/>
  <c r="X999" i="3"/>
  <c r="X1178" i="3"/>
  <c r="X1357" i="3"/>
  <c r="X655" i="3"/>
  <c r="X825" i="3"/>
  <c r="X991" i="3"/>
  <c r="X1170" i="3"/>
  <c r="X1349" i="3"/>
  <c r="X647" i="3"/>
  <c r="X817" i="3"/>
  <c r="X987" i="3"/>
  <c r="X1099" i="3"/>
  <c r="X1269" i="3"/>
  <c r="X576" i="3"/>
  <c r="X746" i="3"/>
  <c r="X916" i="3"/>
  <c r="X1095" i="3"/>
  <c r="X1441" i="3"/>
  <c r="X1439" i="3"/>
  <c r="X1437" i="3"/>
  <c r="X1340" i="3"/>
  <c r="X1090" i="3"/>
  <c r="X738" i="3"/>
  <c r="X1258" i="3"/>
  <c r="X1086" i="3"/>
  <c r="X1072" i="3"/>
  <c r="X1251" i="3"/>
  <c r="X1430" i="3"/>
  <c r="X728" i="3"/>
  <c r="X898" i="3"/>
  <c r="X1068" i="3"/>
  <c r="X1422" i="3"/>
  <c r="X1414" i="3"/>
  <c r="X1410" i="3"/>
  <c r="X1330" i="3"/>
  <c r="X1322" i="3"/>
  <c r="X1314" i="3"/>
  <c r="X1306" i="3"/>
  <c r="X1302" i="3"/>
  <c r="X1366" i="3"/>
  <c r="X674" i="3"/>
  <c r="X720" i="3"/>
  <c r="X712" i="3"/>
  <c r="X708" i="3"/>
  <c r="X700" i="3"/>
  <c r="X692" i="3"/>
  <c r="X684" i="3"/>
  <c r="X640" i="3"/>
  <c r="X636" i="3"/>
  <c r="X628" i="3"/>
  <c r="X620" i="3"/>
  <c r="X612" i="3"/>
  <c r="X604" i="3"/>
  <c r="X600" i="3"/>
  <c r="X592" i="3"/>
  <c r="X665" i="3"/>
  <c r="X1017" i="3"/>
  <c r="X1216" i="3"/>
  <c r="X1212" i="3"/>
  <c r="X583" i="3"/>
  <c r="X1295" i="3"/>
  <c r="X1377" i="3"/>
  <c r="X1225" i="3"/>
  <c r="X1223" i="3"/>
  <c r="X1221" i="3"/>
  <c r="X1286" i="3"/>
  <c r="X1197" i="3"/>
  <c r="X1207" i="3"/>
  <c r="X1203" i="3"/>
  <c r="X754" i="3"/>
  <c r="X845" i="3"/>
  <c r="X1404" i="3"/>
  <c r="X1718" i="3"/>
  <c r="X1726" i="3"/>
  <c r="X1446" i="3"/>
  <c r="X1468" i="3"/>
  <c r="X1486" i="3"/>
  <c r="X70" i="3"/>
  <c r="X438" i="3"/>
  <c r="X530" i="3"/>
  <c r="X172" i="3"/>
  <c r="X108" i="3"/>
  <c r="X548" i="3"/>
  <c r="X475" i="3"/>
  <c r="X348" i="3"/>
  <c r="X134" i="3"/>
  <c r="X190" i="3"/>
  <c r="X556" i="3"/>
  <c r="X394" i="3"/>
  <c r="X78" i="3"/>
  <c r="X314" i="3"/>
  <c r="X197" i="3"/>
  <c r="X270" i="3"/>
  <c r="X289" i="3"/>
  <c r="X285" i="3"/>
  <c r="X205" i="3"/>
  <c r="X224" i="3"/>
  <c r="X324" i="3"/>
  <c r="X181" i="3"/>
  <c r="X177" i="3"/>
  <c r="X214" i="3"/>
  <c r="X485" i="3"/>
  <c r="X280" i="3"/>
  <c r="X278" i="3"/>
  <c r="X276" i="3"/>
  <c r="X511" i="3"/>
  <c r="X566" i="3"/>
  <c r="X1080" i="3"/>
  <c r="X1360" i="3"/>
  <c r="X658" i="3"/>
  <c r="X828" i="3"/>
  <c r="X998" i="3"/>
  <c r="X1177" i="3"/>
  <c r="X1356" i="3"/>
  <c r="X654" i="3"/>
  <c r="X820" i="3"/>
  <c r="X990" i="3"/>
  <c r="X1169" i="3"/>
  <c r="X1348" i="3"/>
  <c r="X646" i="3"/>
  <c r="X816" i="3"/>
  <c r="X919" i="3"/>
  <c r="X1098" i="3"/>
  <c r="X1268" i="3"/>
  <c r="X575" i="3"/>
  <c r="X745" i="3"/>
  <c r="X915" i="3"/>
  <c r="X910" i="3"/>
  <c r="X908" i="3"/>
  <c r="X906" i="3"/>
  <c r="X1339" i="3"/>
  <c r="X739" i="3"/>
  <c r="X1259" i="3"/>
  <c r="X1087" i="3"/>
  <c r="X735" i="3"/>
  <c r="X901" i="3"/>
  <c r="X1071" i="3"/>
  <c r="X1250" i="3"/>
  <c r="X1429" i="3"/>
  <c r="X727" i="3"/>
  <c r="X897" i="3"/>
  <c r="X1421" i="3"/>
  <c r="X1413" i="3"/>
  <c r="X1333" i="3"/>
  <c r="X1329" i="3"/>
  <c r="X1321" i="3"/>
  <c r="X1313" i="3"/>
  <c r="X1305" i="3"/>
  <c r="X1369" i="3"/>
  <c r="X1365" i="3"/>
  <c r="X673" i="3"/>
  <c r="X719" i="3"/>
  <c r="X711" i="3"/>
  <c r="X703" i="3"/>
  <c r="X699" i="3"/>
  <c r="X691" i="3"/>
  <c r="X683" i="3"/>
  <c r="X1710" i="3"/>
  <c r="X1700" i="3"/>
  <c r="X1530" i="3"/>
  <c r="X1466" i="3"/>
  <c r="X1484" i="3"/>
  <c r="X450" i="3"/>
  <c r="X53" i="3"/>
  <c r="X528" i="3"/>
  <c r="X168" i="3"/>
  <c r="X100" i="3"/>
  <c r="X252" i="3"/>
  <c r="X260" i="3"/>
  <c r="X412" i="3"/>
  <c r="X132" i="3"/>
  <c r="X188" i="3"/>
  <c r="X235" i="3"/>
  <c r="X231" i="3"/>
  <c r="X503" i="3"/>
  <c r="X361" i="3"/>
  <c r="X357" i="3"/>
  <c r="X421" i="3"/>
  <c r="X341" i="3"/>
  <c r="X369" i="3"/>
  <c r="X388" i="3"/>
  <c r="X384" i="3"/>
  <c r="X376" i="3"/>
  <c r="X467" i="3"/>
  <c r="X217" i="3"/>
  <c r="X213" i="3"/>
  <c r="X484" i="3"/>
  <c r="X432" i="3"/>
  <c r="X430" i="3"/>
  <c r="X514" i="3"/>
  <c r="X510" i="3"/>
  <c r="X565" i="3"/>
  <c r="X1079" i="3"/>
  <c r="X1693" i="3"/>
  <c r="X1482" i="3"/>
  <c r="X160" i="3"/>
  <c r="X404" i="3"/>
  <c r="X82" i="3"/>
  <c r="X268" i="3"/>
  <c r="X222" i="3"/>
  <c r="X487" i="3"/>
  <c r="X513" i="3"/>
  <c r="X1180" i="3"/>
  <c r="X657" i="3"/>
  <c r="X997" i="3"/>
  <c r="X1351" i="3"/>
  <c r="X819" i="3"/>
  <c r="X1168" i="3"/>
  <c r="X645" i="3"/>
  <c r="X918" i="3"/>
  <c r="X1267" i="3"/>
  <c r="X744" i="3"/>
  <c r="X1438" i="3"/>
  <c r="X1338" i="3"/>
  <c r="X1088" i="3"/>
  <c r="X1432" i="3"/>
  <c r="X900" i="3"/>
  <c r="X1249" i="3"/>
  <c r="X726" i="3"/>
  <c r="X1412" i="3"/>
  <c r="X1324" i="3"/>
  <c r="X1312" i="3"/>
  <c r="X1368" i="3"/>
  <c r="X672" i="3"/>
  <c r="X710" i="3"/>
  <c r="X694" i="3"/>
  <c r="X682" i="3"/>
  <c r="X637" i="3"/>
  <c r="X627" i="3"/>
  <c r="X618" i="3"/>
  <c r="X609" i="3"/>
  <c r="X595" i="3"/>
  <c r="X667" i="3"/>
  <c r="X1018" i="3"/>
  <c r="X1215" i="3"/>
  <c r="X585" i="3"/>
  <c r="X1296" i="3"/>
  <c r="X1376" i="3"/>
  <c r="X1224" i="3"/>
  <c r="X871" i="3"/>
  <c r="X1285" i="3"/>
  <c r="X1195" i="3"/>
  <c r="X1204" i="3"/>
  <c r="X753" i="3"/>
  <c r="X843" i="3"/>
  <c r="X1401" i="3"/>
  <c r="X862" i="3"/>
  <c r="X1385" i="3"/>
  <c r="X774" i="3"/>
  <c r="X766" i="3"/>
  <c r="X762" i="3"/>
  <c r="X1062" i="3"/>
  <c r="X1060" i="3"/>
  <c r="X1054" i="3"/>
  <c r="X882" i="3"/>
  <c r="X1231" i="3"/>
  <c r="X1050" i="3"/>
  <c r="X1277" i="3"/>
  <c r="X811" i="3"/>
  <c r="X809" i="3"/>
  <c r="X807" i="3"/>
  <c r="X801" i="3"/>
  <c r="X799" i="3"/>
  <c r="X793" i="3"/>
  <c r="X791" i="3"/>
  <c r="X789" i="3"/>
  <c r="X783" i="3"/>
  <c r="X781" i="3"/>
  <c r="X945" i="3"/>
  <c r="X937" i="3"/>
  <c r="X933" i="3"/>
  <c r="X837" i="3"/>
  <c r="X835" i="3"/>
  <c r="X891" i="3"/>
  <c r="X1027" i="3"/>
  <c r="X1025" i="3"/>
  <c r="X1023" i="3"/>
  <c r="X1395" i="3"/>
  <c r="X1393" i="3"/>
  <c r="X1108" i="3"/>
  <c r="X1104" i="3"/>
  <c r="X1123" i="3"/>
  <c r="X1115" i="3"/>
  <c r="X1044" i="3"/>
  <c r="X928" i="3"/>
  <c r="X924" i="3"/>
  <c r="X1159" i="3"/>
  <c r="X1151" i="3"/>
  <c r="X1143" i="3"/>
  <c r="X1135" i="3"/>
  <c r="X1131" i="3"/>
  <c r="X1186" i="3"/>
  <c r="X26" i="3"/>
  <c r="X18" i="3"/>
  <c r="X10" i="3"/>
  <c r="X6" i="3"/>
  <c r="X43" i="3"/>
  <c r="X35" i="3"/>
  <c r="X1647" i="3"/>
  <c r="X1792" i="3"/>
  <c r="X1788" i="3"/>
  <c r="X1807" i="3"/>
  <c r="X1682" i="3"/>
  <c r="X1674" i="3"/>
  <c r="X1666" i="3"/>
  <c r="X1662" i="3"/>
  <c r="X1654" i="3"/>
  <c r="X1774" i="3"/>
  <c r="X1800" i="3"/>
  <c r="X1755" i="3"/>
  <c r="X1772" i="3"/>
  <c r="X1798" i="3"/>
  <c r="X1753" i="3"/>
  <c r="X1770" i="3"/>
  <c r="X1540" i="3"/>
  <c r="X1536" i="3"/>
  <c r="X1600" i="3"/>
  <c r="X1549" i="3"/>
  <c r="X1592" i="3"/>
  <c r="X1582" i="3"/>
  <c r="X1545" i="3"/>
  <c r="X1618" i="3"/>
  <c r="X1638" i="3"/>
  <c r="X1636" i="3"/>
  <c r="X1612" i="3"/>
  <c r="X1610" i="3"/>
  <c r="X1608" i="3"/>
  <c r="X1628" i="3"/>
  <c r="X1566" i="3"/>
  <c r="X1450" i="3"/>
  <c r="X442" i="3"/>
  <c r="X96" i="3"/>
  <c r="X493" i="3"/>
  <c r="X502" i="3"/>
  <c r="X287" i="3"/>
  <c r="X322" i="3"/>
  <c r="X483" i="3"/>
  <c r="X568" i="3"/>
  <c r="X1000" i="3"/>
  <c r="X1358" i="3"/>
  <c r="X826" i="3"/>
  <c r="X1171" i="3"/>
  <c r="X648" i="3"/>
  <c r="X988" i="3"/>
  <c r="X1270" i="3"/>
  <c r="X747" i="3"/>
  <c r="X1096" i="3"/>
  <c r="X573" i="3"/>
  <c r="X907" i="3"/>
  <c r="X1261" i="3"/>
  <c r="X737" i="3"/>
  <c r="X1252" i="3"/>
  <c r="X729" i="3"/>
  <c r="X1069" i="3"/>
  <c r="X1423" i="3"/>
  <c r="X1411" i="3"/>
  <c r="X1323" i="3"/>
  <c r="X1311" i="3"/>
  <c r="X1367" i="3"/>
  <c r="X721" i="3"/>
  <c r="X709" i="3"/>
  <c r="X693" i="3"/>
  <c r="X681" i="3"/>
  <c r="X631" i="3"/>
  <c r="X622" i="3"/>
  <c r="X613" i="3"/>
  <c r="X603" i="3"/>
  <c r="X594" i="3"/>
  <c r="X666" i="3"/>
  <c r="X1016" i="3"/>
  <c r="X1214" i="3"/>
  <c r="X584" i="3"/>
  <c r="X1294" i="3"/>
  <c r="X1375" i="3"/>
  <c r="X873" i="3"/>
  <c r="X870" i="3"/>
  <c r="X1284" i="3"/>
  <c r="X1194" i="3"/>
  <c r="X757" i="3"/>
  <c r="X847" i="3"/>
  <c r="X1405" i="3"/>
  <c r="X865" i="3"/>
  <c r="X861" i="3"/>
  <c r="X1384" i="3"/>
  <c r="X773" i="3"/>
  <c r="X765" i="3"/>
  <c r="X1243" i="3"/>
  <c r="X1241" i="3"/>
  <c r="X1239" i="3"/>
  <c r="X883" i="3"/>
  <c r="X1232" i="3"/>
  <c r="X1051" i="3"/>
  <c r="X879" i="3"/>
  <c r="X1276" i="3"/>
  <c r="X981" i="3"/>
  <c r="X979" i="3"/>
  <c r="X973" i="3"/>
  <c r="X971" i="3"/>
  <c r="X969" i="3"/>
  <c r="X963" i="3"/>
  <c r="X961" i="3"/>
  <c r="X955" i="3"/>
  <c r="X953" i="3"/>
  <c r="X951" i="3"/>
  <c r="X944" i="3"/>
  <c r="X936" i="3"/>
  <c r="X1009" i="3"/>
  <c r="X1007" i="3"/>
  <c r="X1005" i="3"/>
  <c r="X890" i="3"/>
  <c r="X856" i="3"/>
  <c r="X854" i="3"/>
  <c r="X852" i="3"/>
  <c r="X1035" i="3"/>
  <c r="X1033" i="3"/>
  <c r="X1107" i="3"/>
  <c r="X1126" i="3"/>
  <c r="X1122" i="3"/>
  <c r="X1114" i="3"/>
  <c r="X1043" i="3"/>
  <c r="X927" i="3"/>
  <c r="X1162" i="3"/>
  <c r="X1158" i="3"/>
  <c r="X1150" i="3"/>
  <c r="X1142" i="3"/>
  <c r="X1134" i="3"/>
  <c r="X1189" i="3"/>
  <c r="X1185" i="3"/>
  <c r="X25" i="3"/>
  <c r="X17" i="3"/>
  <c r="X9" i="3"/>
  <c r="X46" i="3"/>
  <c r="X42" i="3"/>
  <c r="X34" i="3"/>
  <c r="X1646" i="3"/>
  <c r="X1791" i="3"/>
  <c r="X1810" i="3"/>
  <c r="X1806" i="3"/>
  <c r="X1681" i="3"/>
  <c r="X1673" i="3"/>
  <c r="X1665" i="3"/>
  <c r="X1657" i="3"/>
  <c r="X1653" i="3"/>
  <c r="X1765" i="3"/>
  <c r="X1782" i="3"/>
  <c r="X1746" i="3"/>
  <c r="X1763" i="3"/>
  <c r="X1780" i="3"/>
  <c r="X1744" i="3"/>
  <c r="X1761" i="3"/>
  <c r="X1539" i="3"/>
  <c r="X1603" i="3"/>
  <c r="X1599" i="3"/>
  <c r="X1593" i="3"/>
  <c r="X1583" i="3"/>
  <c r="X1546" i="3"/>
  <c r="X1520" i="3"/>
  <c r="X333" i="3"/>
  <c r="X118" i="3"/>
  <c r="X186" i="3"/>
  <c r="X199" i="3"/>
  <c r="X207" i="3"/>
  <c r="X179" i="3"/>
  <c r="X279" i="3"/>
  <c r="X564" i="3"/>
  <c r="X1359" i="3"/>
  <c r="X827" i="3"/>
  <c r="X1176" i="3"/>
  <c r="X649" i="3"/>
  <c r="X989" i="3"/>
  <c r="X1347" i="3"/>
  <c r="X748" i="3"/>
  <c r="X1097" i="3"/>
  <c r="X574" i="3"/>
  <c r="X1440" i="3"/>
  <c r="X1342" i="3"/>
  <c r="X1260" i="3"/>
  <c r="X736" i="3"/>
  <c r="X730" i="3"/>
  <c r="X1070" i="3"/>
  <c r="X1428" i="3"/>
  <c r="X1420" i="3"/>
  <c r="X1332" i="3"/>
  <c r="X1320" i="3"/>
  <c r="X1304" i="3"/>
  <c r="X676" i="3"/>
  <c r="X718" i="3"/>
  <c r="X702" i="3"/>
  <c r="X690" i="3"/>
  <c r="X639" i="3"/>
  <c r="X630" i="3"/>
  <c r="X621" i="3"/>
  <c r="X611" i="3"/>
  <c r="X602" i="3"/>
  <c r="X593" i="3"/>
  <c r="X664" i="3"/>
  <c r="X1015" i="3"/>
  <c r="X1213" i="3"/>
  <c r="X582" i="3"/>
  <c r="X1293" i="3"/>
  <c r="X1374" i="3"/>
  <c r="X872" i="3"/>
  <c r="X1288" i="3"/>
  <c r="X1198" i="3"/>
  <c r="X1206" i="3"/>
  <c r="X756" i="3"/>
  <c r="X846" i="3"/>
  <c r="X1403" i="3"/>
  <c r="X864" i="3"/>
  <c r="X1387" i="3"/>
  <c r="X1383" i="3"/>
  <c r="X772" i="3"/>
  <c r="X764" i="3"/>
  <c r="X1063" i="3"/>
  <c r="X1061" i="3"/>
  <c r="X1059" i="3"/>
  <c r="X1233" i="3"/>
  <c r="X1052" i="3"/>
  <c r="X880" i="3"/>
  <c r="X1279" i="3"/>
  <c r="X1275" i="3"/>
  <c r="X810" i="3"/>
  <c r="X808" i="3"/>
  <c r="X802" i="3"/>
  <c r="X800" i="3"/>
  <c r="X798" i="3"/>
  <c r="X792" i="3"/>
  <c r="X790" i="3"/>
  <c r="X784" i="3"/>
  <c r="X782" i="3"/>
  <c r="X780" i="3"/>
  <c r="X943" i="3"/>
  <c r="X935" i="3"/>
  <c r="X838" i="3"/>
  <c r="X836" i="3"/>
  <c r="X834" i="3"/>
  <c r="X889" i="3"/>
  <c r="X1026" i="3"/>
  <c r="X1024" i="3"/>
  <c r="X1396" i="3"/>
  <c r="X1394" i="3"/>
  <c r="X1464" i="3"/>
  <c r="X195" i="3"/>
  <c r="X1078" i="3"/>
  <c r="X1350" i="3"/>
  <c r="X917" i="3"/>
  <c r="X1089" i="3"/>
  <c r="X1248" i="3"/>
  <c r="X1303" i="3"/>
  <c r="X685" i="3"/>
  <c r="X610" i="3"/>
  <c r="X1014" i="3"/>
  <c r="X874" i="3"/>
  <c r="X1205" i="3"/>
  <c r="X863" i="3"/>
  <c r="X763" i="3"/>
  <c r="X1053" i="3"/>
  <c r="X982" i="3"/>
  <c r="X970" i="3"/>
  <c r="X954" i="3"/>
  <c r="X934" i="3"/>
  <c r="X888" i="3"/>
  <c r="X1034" i="3"/>
  <c r="X1105" i="3"/>
  <c r="X1116" i="3"/>
  <c r="X1041" i="3"/>
  <c r="X1160" i="3"/>
  <c r="X1144" i="3"/>
  <c r="X1132" i="3"/>
  <c r="X27" i="3"/>
  <c r="X15" i="3"/>
  <c r="X44" i="3"/>
  <c r="X1648" i="3"/>
  <c r="X1789" i="3"/>
  <c r="X1683" i="3"/>
  <c r="X1671" i="3"/>
  <c r="X1655" i="3"/>
  <c r="X1747" i="3"/>
  <c r="X1781" i="3"/>
  <c r="X1762" i="3"/>
  <c r="X1743" i="3"/>
  <c r="X1601" i="3"/>
  <c r="X1548" i="3"/>
  <c r="X1581" i="3"/>
  <c r="X1617" i="3"/>
  <c r="X1637" i="3"/>
  <c r="X1554" i="3"/>
  <c r="X1574" i="3"/>
  <c r="X1630" i="3"/>
  <c r="X1567" i="3"/>
  <c r="X152" i="3"/>
  <c r="X226" i="3"/>
  <c r="X1179" i="3"/>
  <c r="X818" i="3"/>
  <c r="X1266" i="3"/>
  <c r="X1257" i="3"/>
  <c r="X1419" i="3"/>
  <c r="X675" i="3"/>
  <c r="X638" i="3"/>
  <c r="X601" i="3"/>
  <c r="X586" i="3"/>
  <c r="X1222" i="3"/>
  <c r="X755" i="3"/>
  <c r="X1386" i="3"/>
  <c r="X1242" i="3"/>
  <c r="X881" i="3"/>
  <c r="X980" i="3"/>
  <c r="X964" i="3"/>
  <c r="X952" i="3"/>
  <c r="X1008" i="3"/>
  <c r="X855" i="3"/>
  <c r="X1392" i="3"/>
  <c r="X1125" i="3"/>
  <c r="X1113" i="3"/>
  <c r="X926" i="3"/>
  <c r="X1153" i="3"/>
  <c r="X1141" i="3"/>
  <c r="X1188" i="3"/>
  <c r="X24" i="3"/>
  <c r="X8" i="3"/>
  <c r="X37" i="3"/>
  <c r="X1645" i="3"/>
  <c r="X1809" i="3"/>
  <c r="X1680" i="3"/>
  <c r="X1664" i="3"/>
  <c r="X1801" i="3"/>
  <c r="X1773" i="3"/>
  <c r="X1754" i="3"/>
  <c r="X1797" i="3"/>
  <c r="X1538" i="3"/>
  <c r="X1594" i="3"/>
  <c r="X1547" i="3"/>
  <c r="X1621" i="3"/>
  <c r="X1639" i="3"/>
  <c r="X1556" i="3"/>
  <c r="X1576" i="3"/>
  <c r="X1609" i="3"/>
  <c r="X1629" i="3"/>
  <c r="X1565" i="3"/>
  <c r="X126" i="3"/>
  <c r="X216" i="3"/>
  <c r="X656" i="3"/>
  <c r="X1167" i="3"/>
  <c r="X909" i="3"/>
  <c r="X1431" i="3"/>
  <c r="X1331" i="3"/>
  <c r="X717" i="3"/>
  <c r="X629" i="3"/>
  <c r="X591" i="3"/>
  <c r="X1297" i="3"/>
  <c r="X1287" i="3"/>
  <c r="X844" i="3"/>
  <c r="X775" i="3"/>
  <c r="X1240" i="3"/>
  <c r="X1230" i="3"/>
  <c r="X978" i="3"/>
  <c r="X962" i="3"/>
  <c r="X946" i="3"/>
  <c r="X1006" i="3"/>
  <c r="X853" i="3"/>
  <c r="X1032" i="3"/>
  <c r="X1124" i="3"/>
  <c r="X1045" i="3"/>
  <c r="X925" i="3"/>
  <c r="X1152" i="3"/>
  <c r="X1140" i="3"/>
  <c r="X1187" i="3"/>
  <c r="X19" i="3"/>
  <c r="X7" i="3"/>
  <c r="X36" i="3"/>
  <c r="X1644" i="3"/>
  <c r="X1808" i="3"/>
  <c r="X1675" i="3"/>
  <c r="X1663" i="3"/>
  <c r="X1783" i="3"/>
  <c r="X1764" i="3"/>
  <c r="X1745" i="3"/>
  <c r="X1779" i="3"/>
  <c r="X1537" i="3"/>
  <c r="X1585" i="3"/>
  <c r="X1591" i="3"/>
  <c r="X1620" i="3"/>
  <c r="X1558" i="3"/>
  <c r="X1555" i="3"/>
  <c r="X1611" i="3"/>
  <c r="X1573" i="3"/>
  <c r="X1627" i="3"/>
  <c r="X1564" i="3"/>
  <c r="X396" i="3"/>
  <c r="X277" i="3"/>
  <c r="X996" i="3"/>
  <c r="X577" i="3"/>
  <c r="X1341" i="3"/>
  <c r="X899" i="3"/>
  <c r="X1315" i="3"/>
  <c r="X701" i="3"/>
  <c r="X619" i="3"/>
  <c r="X663" i="3"/>
  <c r="X1378" i="3"/>
  <c r="X1196" i="3"/>
  <c r="X1402" i="3"/>
  <c r="X771" i="3"/>
  <c r="X1234" i="3"/>
  <c r="X1278" i="3"/>
  <c r="X972" i="3"/>
  <c r="X960" i="3"/>
  <c r="X942" i="3"/>
  <c r="X892" i="3"/>
  <c r="X1036" i="3"/>
  <c r="X1106" i="3"/>
  <c r="X1117" i="3"/>
  <c r="X1042" i="3"/>
  <c r="X1161" i="3"/>
  <c r="X1149" i="3"/>
  <c r="X1133" i="3"/>
  <c r="X28" i="3"/>
  <c r="X16" i="3"/>
  <c r="X45" i="3"/>
  <c r="X33" i="3"/>
  <c r="X1790" i="3"/>
  <c r="X1684" i="3"/>
  <c r="X1672" i="3"/>
  <c r="X1656" i="3"/>
  <c r="X1756" i="3"/>
  <c r="X1799" i="3"/>
  <c r="X1771" i="3"/>
  <c r="X1752" i="3"/>
  <c r="X1602" i="3"/>
  <c r="X1584" i="3"/>
  <c r="X1590" i="3"/>
  <c r="X1619" i="3"/>
  <c r="X1557" i="3"/>
  <c r="X1635" i="3"/>
  <c r="X1575" i="3"/>
  <c r="X1572" i="3"/>
  <c r="X1626" i="3"/>
  <c r="X1563" i="3"/>
  <c r="V460" i="3"/>
  <c r="V73" i="3"/>
  <c r="V459" i="3"/>
  <c r="V72" i="3"/>
  <c r="V458" i="3"/>
  <c r="V71" i="3"/>
  <c r="V457" i="3"/>
  <c r="V70" i="3"/>
  <c r="V456" i="3"/>
  <c r="V69" i="3"/>
  <c r="V451" i="3"/>
  <c r="V450" i="3"/>
  <c r="V449" i="3"/>
  <c r="V448" i="3"/>
  <c r="V447" i="3"/>
  <c r="V442" i="3"/>
  <c r="V64" i="3"/>
  <c r="V441" i="3"/>
  <c r="V63" i="3"/>
  <c r="V440" i="3"/>
  <c r="V62" i="3"/>
  <c r="V439" i="3"/>
  <c r="V61" i="3"/>
  <c r="V438" i="3"/>
  <c r="V60" i="3"/>
  <c r="V55" i="3"/>
  <c r="V54" i="3"/>
  <c r="V53" i="3"/>
  <c r="V52" i="3"/>
  <c r="V51" i="3"/>
  <c r="V1081" i="3"/>
  <c r="V1080" i="3"/>
  <c r="V1079" i="3"/>
  <c r="V1078" i="3"/>
  <c r="V1077" i="3"/>
  <c r="V1360" i="3"/>
  <c r="V1180" i="3"/>
  <c r="V1000" i="3"/>
  <c r="V829" i="3"/>
  <c r="V658" i="3"/>
  <c r="V1359" i="3"/>
  <c r="V1179" i="3"/>
  <c r="V999" i="3"/>
  <c r="V828" i="3"/>
  <c r="V657" i="3"/>
  <c r="V1358" i="3"/>
  <c r="V1178" i="3"/>
  <c r="V998" i="3"/>
  <c r="V827" i="3"/>
  <c r="V656" i="3"/>
  <c r="V1357" i="3"/>
  <c r="V1177" i="3"/>
  <c r="V997" i="3"/>
  <c r="V826" i="3"/>
  <c r="V655" i="3"/>
  <c r="V1356" i="3"/>
  <c r="V1176" i="3"/>
  <c r="V996" i="3"/>
  <c r="V825" i="3"/>
  <c r="V654" i="3"/>
  <c r="V1351" i="3"/>
  <c r="V1171" i="3"/>
  <c r="V991" i="3"/>
  <c r="V820" i="3"/>
  <c r="V649" i="3"/>
  <c r="V1350" i="3"/>
  <c r="V1170" i="3"/>
  <c r="V990" i="3"/>
  <c r="V819" i="3"/>
  <c r="V648" i="3"/>
  <c r="V1349" i="3"/>
  <c r="V1169" i="3"/>
  <c r="V989" i="3"/>
  <c r="V818" i="3"/>
  <c r="V647" i="3"/>
  <c r="V1348" i="3"/>
  <c r="V1168" i="3"/>
  <c r="V988" i="3"/>
  <c r="V817" i="3"/>
  <c r="V646" i="3"/>
  <c r="V1347" i="3"/>
  <c r="V1167" i="3"/>
  <c r="V987" i="3"/>
  <c r="V816" i="3"/>
  <c r="V645" i="3"/>
  <c r="V1270" i="3"/>
  <c r="V1099" i="3"/>
  <c r="V919" i="3"/>
  <c r="V748" i="3"/>
  <c r="V577" i="3"/>
  <c r="V1269" i="3"/>
  <c r="V1098" i="3"/>
  <c r="V918" i="3"/>
  <c r="V747" i="3"/>
  <c r="V576" i="3"/>
  <c r="V1268" i="3"/>
  <c r="V1097" i="3"/>
  <c r="V917" i="3"/>
  <c r="V746" i="3"/>
  <c r="V575" i="3"/>
  <c r="V1267" i="3"/>
  <c r="V1096" i="3"/>
  <c r="V916" i="3"/>
  <c r="V745" i="3"/>
  <c r="V574" i="3"/>
  <c r="V1266" i="3"/>
  <c r="V1095" i="3"/>
  <c r="V915" i="3"/>
  <c r="V744" i="3"/>
  <c r="V573" i="3"/>
  <c r="V28" i="3"/>
  <c r="V27" i="3"/>
  <c r="V26" i="3"/>
  <c r="V25" i="3"/>
  <c r="V24" i="3"/>
  <c r="V19" i="3"/>
  <c r="V18" i="3"/>
  <c r="V17" i="3"/>
  <c r="V16" i="3"/>
  <c r="V15" i="3"/>
  <c r="V10" i="3"/>
  <c r="V9" i="3"/>
  <c r="V8" i="3"/>
  <c r="V7" i="3"/>
  <c r="V6" i="3"/>
  <c r="V1540" i="3"/>
  <c r="V1539" i="3"/>
  <c r="V1538" i="3"/>
  <c r="V1537" i="3"/>
  <c r="V1536" i="3"/>
  <c r="V334" i="3"/>
  <c r="V333" i="3"/>
  <c r="V332" i="3"/>
  <c r="V331" i="3"/>
  <c r="V330" i="3"/>
  <c r="V1738" i="3"/>
  <c r="V1737" i="3"/>
  <c r="V1736" i="3"/>
  <c r="V1735" i="3"/>
  <c r="V1734" i="3"/>
  <c r="V1720" i="3"/>
  <c r="V1719" i="3"/>
  <c r="V1718" i="3"/>
  <c r="V1717" i="3"/>
  <c r="V1716" i="3"/>
  <c r="V1711" i="3"/>
  <c r="V1710" i="3"/>
  <c r="V1709" i="3"/>
  <c r="V1708" i="3"/>
  <c r="V1707" i="3"/>
  <c r="V1693" i="3"/>
  <c r="V1692" i="3"/>
  <c r="V1691" i="3"/>
  <c r="V1690" i="3"/>
  <c r="V1689" i="3"/>
  <c r="V1729" i="3"/>
  <c r="V1728" i="3"/>
  <c r="V1727" i="3"/>
  <c r="V1726" i="3"/>
  <c r="V1725" i="3"/>
  <c r="V1702" i="3"/>
  <c r="V1701" i="3"/>
  <c r="V1700" i="3"/>
  <c r="V1699" i="3"/>
  <c r="V1698" i="3"/>
  <c r="V1603" i="3"/>
  <c r="V1602" i="3"/>
  <c r="V1601" i="3"/>
  <c r="V1600" i="3"/>
  <c r="V1599" i="3"/>
  <c r="V1504" i="3"/>
  <c r="V1450" i="3"/>
  <c r="V1503" i="3"/>
  <c r="V1449" i="3"/>
  <c r="V1502" i="3"/>
  <c r="V1448" i="3"/>
  <c r="V1501" i="3"/>
  <c r="V1447" i="3"/>
  <c r="V1500" i="3"/>
  <c r="V1446" i="3"/>
  <c r="V1531" i="3"/>
  <c r="V1522" i="3"/>
  <c r="V1513" i="3"/>
  <c r="V1530" i="3"/>
  <c r="V1521" i="3"/>
  <c r="V1512" i="3"/>
  <c r="V1529" i="3"/>
  <c r="V1520" i="3"/>
  <c r="V1511" i="3"/>
  <c r="V1528" i="3"/>
  <c r="V1519" i="3"/>
  <c r="V1510" i="3"/>
  <c r="V1527" i="3"/>
  <c r="V1518" i="3"/>
  <c r="V1509" i="3"/>
  <c r="V532" i="3"/>
  <c r="V244" i="3"/>
  <c r="V531" i="3"/>
  <c r="V243" i="3"/>
  <c r="V530" i="3"/>
  <c r="V242" i="3"/>
  <c r="V529" i="3"/>
  <c r="V241" i="3"/>
  <c r="V528" i="3"/>
  <c r="V240" i="3"/>
  <c r="V1441" i="3"/>
  <c r="V910" i="3"/>
  <c r="V1440" i="3"/>
  <c r="V909" i="3"/>
  <c r="V1439" i="3"/>
  <c r="V908" i="3"/>
  <c r="V1438" i="3"/>
  <c r="V907" i="3"/>
  <c r="V1437" i="3"/>
  <c r="V906" i="3"/>
  <c r="V1342" i="3"/>
  <c r="V1341" i="3"/>
  <c r="V1340" i="3"/>
  <c r="V1339" i="3"/>
  <c r="V1338" i="3"/>
  <c r="V46" i="3"/>
  <c r="V45" i="3"/>
  <c r="V44" i="3"/>
  <c r="V43" i="3"/>
  <c r="V42" i="3"/>
  <c r="V37" i="3"/>
  <c r="V36" i="3"/>
  <c r="V35" i="3"/>
  <c r="V34" i="3"/>
  <c r="V33" i="3"/>
  <c r="V1810" i="3"/>
  <c r="V1809" i="3"/>
  <c r="V1808" i="3"/>
  <c r="V1807" i="3"/>
  <c r="V1806" i="3"/>
  <c r="V1684" i="3"/>
  <c r="V1683" i="3"/>
  <c r="V1682" i="3"/>
  <c r="V1681" i="3"/>
  <c r="V1680" i="3"/>
  <c r="V1675" i="3"/>
  <c r="V1674" i="3"/>
  <c r="V1673" i="3"/>
  <c r="V1672" i="3"/>
  <c r="V1671" i="3"/>
  <c r="V1666" i="3"/>
  <c r="V1665" i="3"/>
  <c r="V1664" i="3"/>
  <c r="V1663" i="3"/>
  <c r="V1662" i="3"/>
  <c r="V1657" i="3"/>
  <c r="V1656" i="3"/>
  <c r="V1655" i="3"/>
  <c r="V1654" i="3"/>
  <c r="V1653" i="3"/>
  <c r="V1801" i="3"/>
  <c r="V1783" i="3"/>
  <c r="V1774" i="3"/>
  <c r="V1765" i="3"/>
  <c r="V1756" i="3"/>
  <c r="V1747" i="3"/>
  <c r="V1800" i="3"/>
  <c r="V1782" i="3"/>
  <c r="V1773" i="3"/>
  <c r="V1764" i="3"/>
  <c r="V1755" i="3"/>
  <c r="V1746" i="3"/>
  <c r="V1799" i="3"/>
  <c r="V1781" i="3"/>
  <c r="V1772" i="3"/>
  <c r="V1763" i="3"/>
  <c r="V1754" i="3"/>
  <c r="V1745" i="3"/>
  <c r="V1798" i="3"/>
  <c r="V1780" i="3"/>
  <c r="V1771" i="3"/>
  <c r="V1762" i="3"/>
  <c r="V1753" i="3"/>
  <c r="V1744" i="3"/>
  <c r="V1797" i="3"/>
  <c r="V1779" i="3"/>
  <c r="V1770" i="3"/>
  <c r="V1761" i="3"/>
  <c r="V1752" i="3"/>
  <c r="V1743" i="3"/>
  <c r="V1261" i="3"/>
  <c r="V1090" i="3"/>
  <c r="V739" i="3"/>
  <c r="V1260" i="3"/>
  <c r="V1089" i="3"/>
  <c r="V738" i="3"/>
  <c r="V1259" i="3"/>
  <c r="V1088" i="3"/>
  <c r="V737" i="3"/>
  <c r="V1258" i="3"/>
  <c r="V1087" i="3"/>
  <c r="V736" i="3"/>
  <c r="V1257" i="3"/>
  <c r="V1086" i="3"/>
  <c r="V735" i="3"/>
  <c r="V154" i="3"/>
  <c r="V153" i="3"/>
  <c r="V152" i="3"/>
  <c r="V151" i="3"/>
  <c r="V150" i="3"/>
  <c r="V145" i="3"/>
  <c r="V144" i="3"/>
  <c r="V143" i="3"/>
  <c r="V142" i="3"/>
  <c r="V141" i="3"/>
  <c r="V1432" i="3"/>
  <c r="V1252" i="3"/>
  <c r="V1072" i="3"/>
  <c r="V901" i="3"/>
  <c r="V730" i="3"/>
  <c r="V1431" i="3"/>
  <c r="V1251" i="3"/>
  <c r="V1071" i="3"/>
  <c r="V900" i="3"/>
  <c r="V729" i="3"/>
  <c r="V1430" i="3"/>
  <c r="V1250" i="3"/>
  <c r="V1070" i="3"/>
  <c r="V899" i="3"/>
  <c r="V728" i="3"/>
  <c r="V1429" i="3"/>
  <c r="V1249" i="3"/>
  <c r="V1069" i="3"/>
  <c r="V898" i="3"/>
  <c r="V727" i="3"/>
  <c r="V1428" i="3"/>
  <c r="V1248" i="3"/>
  <c r="V1068" i="3"/>
  <c r="V897" i="3"/>
  <c r="V726" i="3"/>
  <c r="V1423" i="3"/>
  <c r="V1422" i="3"/>
  <c r="V1421" i="3"/>
  <c r="V1420" i="3"/>
  <c r="V1419" i="3"/>
  <c r="V1414" i="3"/>
  <c r="V1413" i="3"/>
  <c r="V1412" i="3"/>
  <c r="V1411" i="3"/>
  <c r="V1410" i="3"/>
  <c r="V1333" i="3"/>
  <c r="V1332" i="3"/>
  <c r="V1331" i="3"/>
  <c r="V1330" i="3"/>
  <c r="V1329" i="3"/>
  <c r="V1324" i="3"/>
  <c r="V1323" i="3"/>
  <c r="V1322" i="3"/>
  <c r="V1321" i="3"/>
  <c r="V1320" i="3"/>
  <c r="V1315" i="3"/>
  <c r="V1314" i="3"/>
  <c r="V1313" i="3"/>
  <c r="V1312" i="3"/>
  <c r="V1311" i="3"/>
  <c r="V1306" i="3"/>
  <c r="V1305" i="3"/>
  <c r="V1304" i="3"/>
  <c r="V1303" i="3"/>
  <c r="V1302" i="3"/>
  <c r="V1369" i="3"/>
  <c r="V1368" i="3"/>
  <c r="V1367" i="3"/>
  <c r="V1366" i="3"/>
  <c r="V1365" i="3"/>
  <c r="V172" i="3"/>
  <c r="V171" i="3"/>
  <c r="V170" i="3"/>
  <c r="V169" i="3"/>
  <c r="V168" i="3"/>
  <c r="V163" i="3"/>
  <c r="V162" i="3"/>
  <c r="V161" i="3"/>
  <c r="V160" i="3"/>
  <c r="V159" i="3"/>
  <c r="V541" i="3"/>
  <c r="V540" i="3"/>
  <c r="V539" i="3"/>
  <c r="V538" i="3"/>
  <c r="V537" i="3"/>
  <c r="V676" i="3"/>
  <c r="V675" i="3"/>
  <c r="V674" i="3"/>
  <c r="V673" i="3"/>
  <c r="V672" i="3"/>
  <c r="V721" i="3"/>
  <c r="V720" i="3"/>
  <c r="V719" i="3"/>
  <c r="V718" i="3"/>
  <c r="V717" i="3"/>
  <c r="V712" i="3"/>
  <c r="V711" i="3"/>
  <c r="V710" i="3"/>
  <c r="V709" i="3"/>
  <c r="V708" i="3"/>
  <c r="V703" i="3"/>
  <c r="V702" i="3"/>
  <c r="V701" i="3"/>
  <c r="V700" i="3"/>
  <c r="V699" i="3"/>
  <c r="V694" i="3"/>
  <c r="V693" i="3"/>
  <c r="V692" i="3"/>
  <c r="V691" i="3"/>
  <c r="V690" i="3"/>
  <c r="V685" i="3"/>
  <c r="V684" i="3"/>
  <c r="V683" i="3"/>
  <c r="V682" i="3"/>
  <c r="V681" i="3"/>
  <c r="V640" i="3"/>
  <c r="V639" i="3"/>
  <c r="V638" i="3"/>
  <c r="V637" i="3"/>
  <c r="V636" i="3"/>
  <c r="V631" i="3"/>
  <c r="V630" i="3"/>
  <c r="V629" i="3"/>
  <c r="V628" i="3"/>
  <c r="V627" i="3"/>
  <c r="V622" i="3"/>
  <c r="V621" i="3"/>
  <c r="V620" i="3"/>
  <c r="V619" i="3"/>
  <c r="V618" i="3"/>
  <c r="V613" i="3"/>
  <c r="V612" i="3"/>
  <c r="V611" i="3"/>
  <c r="V610" i="3"/>
  <c r="V609" i="3"/>
  <c r="V604" i="3"/>
  <c r="V603" i="3"/>
  <c r="V602" i="3"/>
  <c r="V601" i="3"/>
  <c r="V600" i="3"/>
  <c r="V595" i="3"/>
  <c r="V594" i="3"/>
  <c r="V593" i="3"/>
  <c r="V592" i="3"/>
  <c r="V591" i="3"/>
  <c r="V667" i="3"/>
  <c r="V666" i="3"/>
  <c r="V665" i="3"/>
  <c r="V664" i="3"/>
  <c r="V663" i="3"/>
  <c r="V109" i="3"/>
  <c r="V108" i="3"/>
  <c r="V107" i="3"/>
  <c r="V106" i="3"/>
  <c r="V105" i="3"/>
  <c r="V100" i="3"/>
  <c r="V99" i="3"/>
  <c r="V98" i="3"/>
  <c r="V97" i="3"/>
  <c r="V96" i="3"/>
  <c r="V91" i="3"/>
  <c r="V90" i="3"/>
  <c r="V89" i="3"/>
  <c r="V88" i="3"/>
  <c r="V87" i="3"/>
  <c r="V550" i="3"/>
  <c r="V549" i="3"/>
  <c r="V548" i="3"/>
  <c r="V547" i="3"/>
  <c r="V546" i="3"/>
  <c r="V253" i="3"/>
  <c r="V252" i="3"/>
  <c r="V251" i="3"/>
  <c r="V250" i="3"/>
  <c r="V249" i="3"/>
  <c r="V1018" i="3"/>
  <c r="V1017" i="3"/>
  <c r="V1016" i="3"/>
  <c r="V1015" i="3"/>
  <c r="V1014" i="3"/>
  <c r="V1216" i="3"/>
  <c r="V1215" i="3"/>
  <c r="V1214" i="3"/>
  <c r="V1213" i="3"/>
  <c r="V1212" i="3"/>
  <c r="V586" i="3"/>
  <c r="V585" i="3"/>
  <c r="V584" i="3"/>
  <c r="V583" i="3"/>
  <c r="V582" i="3"/>
  <c r="V1297" i="3"/>
  <c r="V1296" i="3"/>
  <c r="V1295" i="3"/>
  <c r="V1294" i="3"/>
  <c r="V1293" i="3"/>
  <c r="V118" i="3"/>
  <c r="V117" i="3"/>
  <c r="V116" i="3"/>
  <c r="V115" i="3"/>
  <c r="V114" i="3"/>
  <c r="V478" i="3"/>
  <c r="V477" i="3"/>
  <c r="V476" i="3"/>
  <c r="V475" i="3"/>
  <c r="V474" i="3"/>
  <c r="V262" i="3"/>
  <c r="V261" i="3"/>
  <c r="V260" i="3"/>
  <c r="V259" i="3"/>
  <c r="V258" i="3"/>
  <c r="V1378" i="3"/>
  <c r="V1377" i="3"/>
  <c r="V1376" i="3"/>
  <c r="V1375" i="3"/>
  <c r="V1374" i="3"/>
  <c r="V1225" i="3"/>
  <c r="V874" i="3"/>
  <c r="V1224" i="3"/>
  <c r="V873" i="3"/>
  <c r="V1223" i="3"/>
  <c r="V872" i="3"/>
  <c r="V1222" i="3"/>
  <c r="V871" i="3"/>
  <c r="V1221" i="3"/>
  <c r="V870" i="3"/>
  <c r="V1288" i="3"/>
  <c r="V1287" i="3"/>
  <c r="V1286" i="3"/>
  <c r="V1285" i="3"/>
  <c r="V1284" i="3"/>
  <c r="V127" i="3"/>
  <c r="V126" i="3"/>
  <c r="V125" i="3"/>
  <c r="V124" i="3"/>
  <c r="V123" i="3"/>
  <c r="V352" i="3"/>
  <c r="V351" i="3"/>
  <c r="V350" i="3"/>
  <c r="V349" i="3"/>
  <c r="V348" i="3"/>
  <c r="V1648" i="3"/>
  <c r="V1647" i="3"/>
  <c r="V1646" i="3"/>
  <c r="V1645" i="3"/>
  <c r="V1644" i="3"/>
  <c r="V415" i="3"/>
  <c r="V414" i="3"/>
  <c r="V413" i="3"/>
  <c r="V412" i="3"/>
  <c r="V411" i="3"/>
  <c r="V406" i="3"/>
  <c r="V405" i="3"/>
  <c r="V404" i="3"/>
  <c r="V403" i="3"/>
  <c r="V402" i="3"/>
  <c r="V1198" i="3"/>
  <c r="V1197" i="3"/>
  <c r="V1196" i="3"/>
  <c r="V1195" i="3"/>
  <c r="V1194" i="3"/>
  <c r="V1207" i="3"/>
  <c r="V1206" i="3"/>
  <c r="V1205" i="3"/>
  <c r="V1204" i="3"/>
  <c r="V1203" i="3"/>
  <c r="V757" i="3"/>
  <c r="V756" i="3"/>
  <c r="V755" i="3"/>
  <c r="V754" i="3"/>
  <c r="V753" i="3"/>
  <c r="V523" i="3"/>
  <c r="V136" i="3"/>
  <c r="V522" i="3"/>
  <c r="V135" i="3"/>
  <c r="V521" i="3"/>
  <c r="V134" i="3"/>
  <c r="V520" i="3"/>
  <c r="V133" i="3"/>
  <c r="V519" i="3"/>
  <c r="V132" i="3"/>
  <c r="V496" i="3"/>
  <c r="V495" i="3"/>
  <c r="V494" i="3"/>
  <c r="V493" i="3"/>
  <c r="V492" i="3"/>
  <c r="V307" i="3"/>
  <c r="V306" i="3"/>
  <c r="V305" i="3"/>
  <c r="V304" i="3"/>
  <c r="V303" i="3"/>
  <c r="V298" i="3"/>
  <c r="V190" i="3"/>
  <c r="V297" i="3"/>
  <c r="V189" i="3"/>
  <c r="V296" i="3"/>
  <c r="V188" i="3"/>
  <c r="V295" i="3"/>
  <c r="V187" i="3"/>
  <c r="V294" i="3"/>
  <c r="V186" i="3"/>
  <c r="V1468" i="3"/>
  <c r="V1459" i="3"/>
  <c r="V1467" i="3"/>
  <c r="V1458" i="3"/>
  <c r="V1466" i="3"/>
  <c r="V1457" i="3"/>
  <c r="V1465" i="3"/>
  <c r="V1456" i="3"/>
  <c r="V1464" i="3"/>
  <c r="V1455" i="3"/>
  <c r="V1792" i="3"/>
  <c r="V1791" i="3"/>
  <c r="V1790" i="3"/>
  <c r="V1789" i="3"/>
  <c r="V1788" i="3"/>
  <c r="V1594" i="3"/>
  <c r="V1585" i="3"/>
  <c r="V1549" i="3"/>
  <c r="V1593" i="3"/>
  <c r="V1584" i="3"/>
  <c r="V1548" i="3"/>
  <c r="V1592" i="3"/>
  <c r="V1583" i="3"/>
  <c r="V1547" i="3"/>
  <c r="V1591" i="3"/>
  <c r="V1582" i="3"/>
  <c r="V1546" i="3"/>
  <c r="V1590" i="3"/>
  <c r="V1581" i="3"/>
  <c r="V1545" i="3"/>
  <c r="V559" i="3"/>
  <c r="V558" i="3"/>
  <c r="V557" i="3"/>
  <c r="V556" i="3"/>
  <c r="V555" i="3"/>
  <c r="V847" i="3"/>
  <c r="V846" i="3"/>
  <c r="V845" i="3"/>
  <c r="V844" i="3"/>
  <c r="V843" i="3"/>
  <c r="V1405" i="3"/>
  <c r="V1404" i="3"/>
  <c r="V1403" i="3"/>
  <c r="V1402" i="3"/>
  <c r="V1401" i="3"/>
  <c r="V865" i="3"/>
  <c r="V864" i="3"/>
  <c r="V863" i="3"/>
  <c r="V862" i="3"/>
  <c r="V861" i="3"/>
  <c r="V1387" i="3"/>
  <c r="V1386" i="3"/>
  <c r="V1385" i="3"/>
  <c r="V1384" i="3"/>
  <c r="V1383" i="3"/>
  <c r="V775" i="3"/>
  <c r="V774" i="3"/>
  <c r="V773" i="3"/>
  <c r="V772" i="3"/>
  <c r="V771" i="3"/>
  <c r="V766" i="3"/>
  <c r="V765" i="3"/>
  <c r="V764" i="3"/>
  <c r="V763" i="3"/>
  <c r="V762" i="3"/>
  <c r="V397" i="3"/>
  <c r="V235" i="3"/>
  <c r="V396" i="3"/>
  <c r="V234" i="3"/>
  <c r="V395" i="3"/>
  <c r="V233" i="3"/>
  <c r="V394" i="3"/>
  <c r="V232" i="3"/>
  <c r="V393" i="3"/>
  <c r="V231" i="3"/>
  <c r="V82" i="3"/>
  <c r="V81" i="3"/>
  <c r="V80" i="3"/>
  <c r="V79" i="3"/>
  <c r="V78" i="3"/>
  <c r="V505" i="3"/>
  <c r="V504" i="3"/>
  <c r="V503" i="3"/>
  <c r="V502" i="3"/>
  <c r="V501" i="3"/>
  <c r="V316" i="3"/>
  <c r="V315" i="3"/>
  <c r="V314" i="3"/>
  <c r="V313" i="3"/>
  <c r="V312" i="3"/>
  <c r="V361" i="3"/>
  <c r="V199" i="3"/>
  <c r="V360" i="3"/>
  <c r="V198" i="3"/>
  <c r="V359" i="3"/>
  <c r="V197" i="3"/>
  <c r="V358" i="3"/>
  <c r="V196" i="3"/>
  <c r="V357" i="3"/>
  <c r="V195" i="3"/>
  <c r="V424" i="3"/>
  <c r="V271" i="3"/>
  <c r="V423" i="3"/>
  <c r="V270" i="3"/>
  <c r="V422" i="3"/>
  <c r="V269" i="3"/>
  <c r="V421" i="3"/>
  <c r="V268" i="3"/>
  <c r="V420" i="3"/>
  <c r="V267" i="3"/>
  <c r="V1243" i="3"/>
  <c r="V1063" i="3"/>
  <c r="V1242" i="3"/>
  <c r="V1062" i="3"/>
  <c r="V1241" i="3"/>
  <c r="V1061" i="3"/>
  <c r="V1240" i="3"/>
  <c r="V1060" i="3"/>
  <c r="V1239" i="3"/>
  <c r="V1059" i="3"/>
  <c r="V1234" i="3"/>
  <c r="V1054" i="3"/>
  <c r="V883" i="3"/>
  <c r="V1233" i="3"/>
  <c r="V1053" i="3"/>
  <c r="V882" i="3"/>
  <c r="V1232" i="3"/>
  <c r="V1052" i="3"/>
  <c r="V881" i="3"/>
  <c r="V1231" i="3"/>
  <c r="V1051" i="3"/>
  <c r="V880" i="3"/>
  <c r="V1230" i="3"/>
  <c r="V1050" i="3"/>
  <c r="V879" i="3"/>
  <c r="V1279" i="3"/>
  <c r="V1278" i="3"/>
  <c r="V1277" i="3"/>
  <c r="V1276" i="3"/>
  <c r="V1275" i="3"/>
  <c r="V982" i="3"/>
  <c r="V811" i="3"/>
  <c r="V981" i="3"/>
  <c r="V810" i="3"/>
  <c r="V980" i="3"/>
  <c r="V809" i="3"/>
  <c r="V979" i="3"/>
  <c r="V808" i="3"/>
  <c r="V978" i="3"/>
  <c r="V807" i="3"/>
  <c r="V973" i="3"/>
  <c r="V802" i="3"/>
  <c r="V972" i="3"/>
  <c r="V801" i="3"/>
  <c r="V971" i="3"/>
  <c r="V800" i="3"/>
  <c r="V970" i="3"/>
  <c r="V799" i="3"/>
  <c r="V969" i="3"/>
  <c r="V798" i="3"/>
  <c r="V964" i="3"/>
  <c r="V793" i="3"/>
  <c r="V963" i="3"/>
  <c r="V792" i="3"/>
  <c r="V962" i="3"/>
  <c r="V791" i="3"/>
  <c r="V961" i="3"/>
  <c r="V790" i="3"/>
  <c r="V960" i="3"/>
  <c r="V789" i="3"/>
  <c r="V955" i="3"/>
  <c r="V784" i="3"/>
  <c r="V954" i="3"/>
  <c r="V783" i="3"/>
  <c r="V953" i="3"/>
  <c r="V782" i="3"/>
  <c r="V952" i="3"/>
  <c r="V781" i="3"/>
  <c r="V951" i="3"/>
  <c r="V780" i="3"/>
  <c r="V946" i="3"/>
  <c r="V945" i="3"/>
  <c r="V944" i="3"/>
  <c r="V943" i="3"/>
  <c r="V942" i="3"/>
  <c r="V937" i="3"/>
  <c r="V936" i="3"/>
  <c r="V935" i="3"/>
  <c r="V934" i="3"/>
  <c r="V933" i="3"/>
  <c r="V1009" i="3"/>
  <c r="V838" i="3"/>
  <c r="V1008" i="3"/>
  <c r="V837" i="3"/>
  <c r="V1007" i="3"/>
  <c r="V836" i="3"/>
  <c r="V1006" i="3"/>
  <c r="V835" i="3"/>
  <c r="V1005" i="3"/>
  <c r="V834" i="3"/>
  <c r="V343" i="3"/>
  <c r="V289" i="3"/>
  <c r="V342" i="3"/>
  <c r="V288" i="3"/>
  <c r="V341" i="3"/>
  <c r="V287" i="3"/>
  <c r="V340" i="3"/>
  <c r="V286" i="3"/>
  <c r="V339" i="3"/>
  <c r="V285" i="3"/>
  <c r="V370" i="3"/>
  <c r="V208" i="3"/>
  <c r="V369" i="3"/>
  <c r="V207" i="3"/>
  <c r="V368" i="3"/>
  <c r="V206" i="3"/>
  <c r="V367" i="3"/>
  <c r="V205" i="3"/>
  <c r="V366" i="3"/>
  <c r="V204" i="3"/>
  <c r="V892" i="3"/>
  <c r="V891" i="3"/>
  <c r="V890" i="3"/>
  <c r="V889" i="3"/>
  <c r="V888" i="3"/>
  <c r="V1027" i="3"/>
  <c r="V856" i="3"/>
  <c r="V1026" i="3"/>
  <c r="V855" i="3"/>
  <c r="V1025" i="3"/>
  <c r="V854" i="3"/>
  <c r="V1024" i="3"/>
  <c r="V853" i="3"/>
  <c r="V1023" i="3"/>
  <c r="V852" i="3"/>
  <c r="V388" i="3"/>
  <c r="V226" i="3"/>
  <c r="V387" i="3"/>
  <c r="V225" i="3"/>
  <c r="V386" i="3"/>
  <c r="V224" i="3"/>
  <c r="V385" i="3"/>
  <c r="V223" i="3"/>
  <c r="V384" i="3"/>
  <c r="V222" i="3"/>
  <c r="V379" i="3"/>
  <c r="V325" i="3"/>
  <c r="V378" i="3"/>
  <c r="V324" i="3"/>
  <c r="V377" i="3"/>
  <c r="V323" i="3"/>
  <c r="V376" i="3"/>
  <c r="V322" i="3"/>
  <c r="V375" i="3"/>
  <c r="V321" i="3"/>
  <c r="V1396" i="3"/>
  <c r="V1036" i="3"/>
  <c r="V1395" i="3"/>
  <c r="V1035" i="3"/>
  <c r="V1394" i="3"/>
  <c r="V1034" i="3"/>
  <c r="V1393" i="3"/>
  <c r="V1033" i="3"/>
  <c r="V1392" i="3"/>
  <c r="V1032" i="3"/>
  <c r="V1108" i="3"/>
  <c r="V1107" i="3"/>
  <c r="V1106" i="3"/>
  <c r="V1105" i="3"/>
  <c r="V1104" i="3"/>
  <c r="V1126" i="3"/>
  <c r="V1125" i="3"/>
  <c r="V1124" i="3"/>
  <c r="V1123" i="3"/>
  <c r="V1122" i="3"/>
  <c r="V1117" i="3"/>
  <c r="V1116" i="3"/>
  <c r="V1115" i="3"/>
  <c r="V1114" i="3"/>
  <c r="V1113" i="3"/>
  <c r="V469" i="3"/>
  <c r="V181" i="3"/>
  <c r="V468" i="3"/>
  <c r="V180" i="3"/>
  <c r="V467" i="3"/>
  <c r="V179" i="3"/>
  <c r="V466" i="3"/>
  <c r="V178" i="3"/>
  <c r="V465" i="3"/>
  <c r="V177" i="3"/>
  <c r="V217" i="3"/>
  <c r="V216" i="3"/>
  <c r="V215" i="3"/>
  <c r="V214" i="3"/>
  <c r="V213" i="3"/>
  <c r="V487" i="3"/>
  <c r="V486" i="3"/>
  <c r="V485" i="3"/>
  <c r="V484" i="3"/>
  <c r="V483" i="3"/>
  <c r="V1045" i="3"/>
  <c r="V1044" i="3"/>
  <c r="V1043" i="3"/>
  <c r="V1042" i="3"/>
  <c r="V1041" i="3"/>
  <c r="V1621" i="3"/>
  <c r="V1620" i="3"/>
  <c r="V1619" i="3"/>
  <c r="V1618" i="3"/>
  <c r="V1617" i="3"/>
  <c r="V1639" i="3"/>
  <c r="V1558" i="3"/>
  <c r="V1638" i="3"/>
  <c r="V1557" i="3"/>
  <c r="V1637" i="3"/>
  <c r="V1556" i="3"/>
  <c r="V1636" i="3"/>
  <c r="V1555" i="3"/>
  <c r="V1635" i="3"/>
  <c r="V1554" i="3"/>
  <c r="V928" i="3"/>
  <c r="V927" i="3"/>
  <c r="V926" i="3"/>
  <c r="V925" i="3"/>
  <c r="V924" i="3"/>
  <c r="V1162" i="3"/>
  <c r="V1161" i="3"/>
  <c r="V1160" i="3"/>
  <c r="V1159" i="3"/>
  <c r="V1158" i="3"/>
  <c r="V1153" i="3"/>
  <c r="V1152" i="3"/>
  <c r="V1151" i="3"/>
  <c r="V1150" i="3"/>
  <c r="V1149" i="3"/>
  <c r="V1144" i="3"/>
  <c r="V1143" i="3"/>
  <c r="V1142" i="3"/>
  <c r="V1141" i="3"/>
  <c r="V1140" i="3"/>
  <c r="V1135" i="3"/>
  <c r="V1134" i="3"/>
  <c r="V1133" i="3"/>
  <c r="V1132" i="3"/>
  <c r="V1131" i="3"/>
  <c r="V1189" i="3"/>
  <c r="V1188" i="3"/>
  <c r="V1187" i="3"/>
  <c r="V1186" i="3"/>
  <c r="V1185" i="3"/>
  <c r="V433" i="3"/>
  <c r="V280" i="3"/>
  <c r="V432" i="3"/>
  <c r="V279" i="3"/>
  <c r="V431" i="3"/>
  <c r="V278" i="3"/>
  <c r="V430" i="3"/>
  <c r="V277" i="3"/>
  <c r="V429" i="3"/>
  <c r="V276" i="3"/>
  <c r="V514" i="3"/>
  <c r="V513" i="3"/>
  <c r="V512" i="3"/>
  <c r="V511" i="3"/>
  <c r="V510" i="3"/>
  <c r="V568" i="3"/>
  <c r="V567" i="3"/>
  <c r="V566" i="3"/>
  <c r="V565" i="3"/>
  <c r="V564" i="3"/>
  <c r="V1477" i="3"/>
  <c r="V1476" i="3"/>
  <c r="V1475" i="3"/>
  <c r="V1474" i="3"/>
  <c r="V1473" i="3"/>
  <c r="V1612" i="3"/>
  <c r="V1576" i="3"/>
  <c r="V1611" i="3"/>
  <c r="V1575" i="3"/>
  <c r="V1610" i="3"/>
  <c r="V1574" i="3"/>
  <c r="V1609" i="3"/>
  <c r="V1573" i="3"/>
  <c r="V1608" i="3"/>
  <c r="V1572" i="3"/>
  <c r="V1630" i="3"/>
  <c r="V1629" i="3"/>
  <c r="V1628" i="3"/>
  <c r="V1627" i="3"/>
  <c r="V1626" i="3"/>
  <c r="V1495" i="3"/>
  <c r="V1486" i="3"/>
  <c r="V1494" i="3"/>
  <c r="V1485" i="3"/>
  <c r="V1493" i="3"/>
  <c r="V1484" i="3"/>
  <c r="V1492" i="3"/>
  <c r="V1483" i="3"/>
  <c r="V1491" i="3"/>
  <c r="V1482" i="3"/>
  <c r="V1567" i="3"/>
  <c r="V1566" i="3"/>
  <c r="V1565" i="3"/>
  <c r="V1564" i="3"/>
  <c r="V1563" i="3"/>
  <c r="Y1626" i="3" l="1"/>
  <c r="Y1557" i="3"/>
  <c r="Y1602" i="3"/>
  <c r="Y1756" i="3"/>
  <c r="Y1790" i="3"/>
  <c r="Y28" i="3"/>
  <c r="Y1042" i="3"/>
  <c r="Y892" i="3"/>
  <c r="Y1278" i="3"/>
  <c r="Y1196" i="3"/>
  <c r="Y701" i="3"/>
  <c r="Y577" i="3"/>
  <c r="Y1564" i="3"/>
  <c r="Y1555" i="3"/>
  <c r="Y1585" i="3"/>
  <c r="Y1764" i="3"/>
  <c r="Y1808" i="3"/>
  <c r="Y19" i="3"/>
  <c r="Y925" i="3"/>
  <c r="Y853" i="3"/>
  <c r="Y978" i="3"/>
  <c r="Y844" i="3"/>
  <c r="Y629" i="3"/>
  <c r="Y909" i="3"/>
  <c r="Y126" i="3"/>
  <c r="Y1576" i="3"/>
  <c r="Y1547" i="3"/>
  <c r="Y1754" i="3"/>
  <c r="Y1680" i="3"/>
  <c r="Y8" i="3"/>
  <c r="Y1153" i="3"/>
  <c r="Y1392" i="3"/>
  <c r="Y964" i="3"/>
  <c r="Y1386" i="3"/>
  <c r="Y601" i="3"/>
  <c r="Y1257" i="3"/>
  <c r="Y226" i="3"/>
  <c r="Y1574" i="3"/>
  <c r="Y1581" i="3"/>
  <c r="Y1762" i="3"/>
  <c r="Y1671" i="3"/>
  <c r="Y44" i="3"/>
  <c r="Y1144" i="3"/>
  <c r="Y1105" i="3"/>
  <c r="Y954" i="3"/>
  <c r="Y763" i="3"/>
  <c r="Y1014" i="3"/>
  <c r="Y1248" i="3"/>
  <c r="Y1078" i="3"/>
  <c r="Y1396" i="3"/>
  <c r="Y834" i="3"/>
  <c r="Y943" i="3"/>
  <c r="Y790" i="3"/>
  <c r="Y802" i="3"/>
  <c r="Y1279" i="3"/>
  <c r="Y1059" i="3"/>
  <c r="Y772" i="3"/>
  <c r="Y1403" i="3"/>
  <c r="Y1198" i="3"/>
  <c r="Y1293" i="3"/>
  <c r="Y664" i="3"/>
  <c r="Y621" i="3"/>
  <c r="Y702" i="3"/>
  <c r="Y1320" i="3"/>
  <c r="Y1070" i="3"/>
  <c r="Y1342" i="3"/>
  <c r="Y748" i="3"/>
  <c r="Y1176" i="3"/>
  <c r="Y279" i="3"/>
  <c r="Y186" i="3"/>
  <c r="Y1546" i="3"/>
  <c r="Y1603" i="3"/>
  <c r="Y1780" i="3"/>
  <c r="Y1765" i="3"/>
  <c r="Y1673" i="3"/>
  <c r="Y1791" i="3"/>
  <c r="Y46" i="3"/>
  <c r="Y1185" i="3"/>
  <c r="Y1150" i="3"/>
  <c r="Y1043" i="3"/>
  <c r="Y1107" i="3"/>
  <c r="Y854" i="3"/>
  <c r="Y1007" i="3"/>
  <c r="Y951" i="3"/>
  <c r="Y963" i="3"/>
  <c r="Y979" i="3"/>
  <c r="Y1051" i="3"/>
  <c r="Y1241" i="3"/>
  <c r="Y1384" i="3"/>
  <c r="Y847" i="3"/>
  <c r="Y870" i="3"/>
  <c r="Y584" i="3"/>
  <c r="Y594" i="3"/>
  <c r="Y631" i="3"/>
  <c r="Y721" i="3"/>
  <c r="Y1411" i="3"/>
  <c r="Y1252" i="3"/>
  <c r="Y573" i="3"/>
  <c r="Y988" i="3"/>
  <c r="Y1358" i="3"/>
  <c r="Y322" i="3"/>
  <c r="Y96" i="3"/>
  <c r="Y1628" i="3"/>
  <c r="Y1636" i="3"/>
  <c r="Y1582" i="3"/>
  <c r="Y1536" i="3"/>
  <c r="Y1798" i="3"/>
  <c r="Y1774" i="3"/>
  <c r="Y1674" i="3"/>
  <c r="Y1792" i="3"/>
  <c r="Y6" i="3"/>
  <c r="Y1186" i="3"/>
  <c r="Y1151" i="3"/>
  <c r="Y1044" i="3"/>
  <c r="Y1108" i="3"/>
  <c r="Y1025" i="3"/>
  <c r="Y837" i="3"/>
  <c r="Y781" i="3"/>
  <c r="Y793" i="3"/>
  <c r="Y809" i="3"/>
  <c r="Y1231" i="3"/>
  <c r="Y1062" i="3"/>
  <c r="Y1385" i="3"/>
  <c r="Y753" i="3"/>
  <c r="Y871" i="3"/>
  <c r="Y585" i="3"/>
  <c r="Y595" i="3"/>
  <c r="Y637" i="3"/>
  <c r="Y672" i="3"/>
  <c r="Y1412" i="3"/>
  <c r="Y1432" i="3"/>
  <c r="Y744" i="3"/>
  <c r="Y1168" i="3"/>
  <c r="Y657" i="3"/>
  <c r="Y222" i="3"/>
  <c r="Y160" i="3"/>
  <c r="Y565" i="3"/>
  <c r="Y432" i="3"/>
  <c r="Y467" i="3"/>
  <c r="Y369" i="3"/>
  <c r="Y361" i="3"/>
  <c r="Y188" i="3"/>
  <c r="Y252" i="3"/>
  <c r="Y53" i="3"/>
  <c r="Y1530" i="3"/>
  <c r="Y691" i="3"/>
  <c r="Y719" i="3"/>
  <c r="Y1305" i="3"/>
  <c r="Y1333" i="3"/>
  <c r="Y727" i="3"/>
  <c r="Y901" i="3"/>
  <c r="Y739" i="3"/>
  <c r="Y910" i="3"/>
  <c r="Y1268" i="3"/>
  <c r="Y646" i="3"/>
  <c r="Y820" i="3"/>
  <c r="Y998" i="3"/>
  <c r="Y1080" i="3"/>
  <c r="Y278" i="3"/>
  <c r="Y177" i="3"/>
  <c r="Y205" i="3"/>
  <c r="Y197" i="3"/>
  <c r="Y556" i="3"/>
  <c r="Y475" i="3"/>
  <c r="Y530" i="3"/>
  <c r="Y1468" i="3"/>
  <c r="Y1404" i="3"/>
  <c r="Y1207" i="3"/>
  <c r="Y1223" i="3"/>
  <c r="Y583" i="3"/>
  <c r="Y665" i="3"/>
  <c r="Y612" i="3"/>
  <c r="Y640" i="3"/>
  <c r="Y708" i="3"/>
  <c r="Y1366" i="3"/>
  <c r="Y1322" i="3"/>
  <c r="Y1422" i="3"/>
  <c r="Y1430" i="3"/>
  <c r="Y1258" i="3"/>
  <c r="Y1437" i="3"/>
  <c r="Y916" i="3"/>
  <c r="Y1099" i="3"/>
  <c r="Y1349" i="3"/>
  <c r="Y655" i="3"/>
  <c r="Y829" i="3"/>
  <c r="Y512" i="3"/>
  <c r="Y486" i="3"/>
  <c r="Y378" i="3"/>
  <c r="Y343" i="3"/>
  <c r="Y79" i="3"/>
  <c r="Y136" i="3"/>
  <c r="Y539" i="3"/>
  <c r="Y72" i="3"/>
  <c r="Y1689" i="3"/>
  <c r="Y298" i="3"/>
  <c r="Y521" i="3"/>
  <c r="Y349" i="3"/>
  <c r="Y476" i="3"/>
  <c r="Y549" i="3"/>
  <c r="Y109" i="3"/>
  <c r="Y141" i="3"/>
  <c r="Y243" i="3"/>
  <c r="Y61" i="3"/>
  <c r="Y457" i="3"/>
  <c r="Y1495" i="3"/>
  <c r="Y1509" i="3"/>
  <c r="Y1500" i="3"/>
  <c r="Y1727" i="3"/>
  <c r="Y1719" i="3"/>
  <c r="Y321" i="3"/>
  <c r="Y225" i="3"/>
  <c r="Y286" i="3"/>
  <c r="Y271" i="3"/>
  <c r="Y316" i="3"/>
  <c r="Y395" i="3"/>
  <c r="Y189" i="3"/>
  <c r="Y133" i="3"/>
  <c r="Y414" i="3"/>
  <c r="Y262" i="3"/>
  <c r="Y546" i="3"/>
  <c r="Y106" i="3"/>
  <c r="Y170" i="3"/>
  <c r="Y529" i="3"/>
  <c r="Y55" i="3"/>
  <c r="Y69" i="3"/>
  <c r="Y1485" i="3"/>
  <c r="Y1467" i="3"/>
  <c r="Y1522" i="3"/>
  <c r="Y1702" i="3"/>
  <c r="Y1716" i="3"/>
  <c r="Y468" i="3"/>
  <c r="Y385" i="3"/>
  <c r="Y370" i="3"/>
  <c r="Y422" i="3"/>
  <c r="Y313" i="3"/>
  <c r="Y232" i="3"/>
  <c r="Y295" i="3"/>
  <c r="Y496" i="3"/>
  <c r="Y411" i="3"/>
  <c r="Y259" i="3"/>
  <c r="Y251" i="3"/>
  <c r="Y99" i="3"/>
  <c r="Y163" i="3"/>
  <c r="Y240" i="3"/>
  <c r="Y52" i="3"/>
  <c r="Y449" i="3"/>
  <c r="Y1492" i="3"/>
  <c r="Y1457" i="3"/>
  <c r="Y1521" i="3"/>
  <c r="Y1699" i="3"/>
  <c r="Y1709" i="3"/>
  <c r="Y1572" i="3"/>
  <c r="Y1619" i="3"/>
  <c r="Y1752" i="3"/>
  <c r="Y1656" i="3"/>
  <c r="Y33" i="3"/>
  <c r="Y1133" i="3"/>
  <c r="Y1117" i="3"/>
  <c r="Y942" i="3"/>
  <c r="Y1234" i="3"/>
  <c r="Y1378" i="3"/>
  <c r="Y1315" i="3"/>
  <c r="Y996" i="3"/>
  <c r="Y1627" i="3"/>
  <c r="Y1558" i="3"/>
  <c r="Y1537" i="3"/>
  <c r="Y1783" i="3"/>
  <c r="Y1644" i="3"/>
  <c r="Y1187" i="3"/>
  <c r="Y1045" i="3"/>
  <c r="Y1006" i="3"/>
  <c r="Y1230" i="3"/>
  <c r="Y1287" i="3"/>
  <c r="Y717" i="3"/>
  <c r="Y1167" i="3"/>
  <c r="Y1565" i="3"/>
  <c r="Y1556" i="3"/>
  <c r="Y1594" i="3"/>
  <c r="Y1773" i="3"/>
  <c r="Y1809" i="3"/>
  <c r="Y24" i="3"/>
  <c r="Y926" i="3"/>
  <c r="Y855" i="3"/>
  <c r="Y980" i="3"/>
  <c r="Y755" i="3"/>
  <c r="Y638" i="3"/>
  <c r="Y1266" i="3"/>
  <c r="Y152" i="3"/>
  <c r="Y1554" i="3"/>
  <c r="Y1548" i="3"/>
  <c r="Y1781" i="3"/>
  <c r="Y1683" i="3"/>
  <c r="Y15" i="3"/>
  <c r="Y1160" i="3"/>
  <c r="Y1034" i="3"/>
  <c r="Y970" i="3"/>
  <c r="Y863" i="3"/>
  <c r="Y610" i="3"/>
  <c r="Y1089" i="3"/>
  <c r="Y195" i="3"/>
  <c r="Y1024" i="3"/>
  <c r="Y836" i="3"/>
  <c r="Y780" i="3"/>
  <c r="Y792" i="3"/>
  <c r="Y808" i="3"/>
  <c r="Y880" i="3"/>
  <c r="Y1061" i="3"/>
  <c r="Y1383" i="3"/>
  <c r="Y846" i="3"/>
  <c r="Y1288" i="3"/>
  <c r="Y582" i="3"/>
  <c r="Y593" i="3"/>
  <c r="Y630" i="3"/>
  <c r="Y718" i="3"/>
  <c r="Y1332" i="3"/>
  <c r="Y730" i="3"/>
  <c r="Y1440" i="3"/>
  <c r="Y1347" i="3"/>
  <c r="Y827" i="3"/>
  <c r="Y179" i="3"/>
  <c r="Y118" i="3"/>
  <c r="Y1583" i="3"/>
  <c r="Y1539" i="3"/>
  <c r="Y1763" i="3"/>
  <c r="Y1653" i="3"/>
  <c r="Y1681" i="3"/>
  <c r="Y1646" i="3"/>
  <c r="Y9" i="3"/>
  <c r="Y1189" i="3"/>
  <c r="Y1158" i="3"/>
  <c r="Y1114" i="3"/>
  <c r="Y1033" i="3"/>
  <c r="Y856" i="3"/>
  <c r="Y1009" i="3"/>
  <c r="Y953" i="3"/>
  <c r="Y969" i="3"/>
  <c r="Y981" i="3"/>
  <c r="Y1232" i="3"/>
  <c r="Y1243" i="3"/>
  <c r="Y861" i="3"/>
  <c r="Y757" i="3"/>
  <c r="Y873" i="3"/>
  <c r="Y1214" i="3"/>
  <c r="Y603" i="3"/>
  <c r="Y681" i="3"/>
  <c r="Y1367" i="3"/>
  <c r="Y1423" i="3"/>
  <c r="Y737" i="3"/>
  <c r="Y1096" i="3"/>
  <c r="Y648" i="3"/>
  <c r="Y1000" i="3"/>
  <c r="Y287" i="3"/>
  <c r="Y442" i="3"/>
  <c r="Y1608" i="3"/>
  <c r="Y1638" i="3"/>
  <c r="Y1592" i="3"/>
  <c r="Y1540" i="3"/>
  <c r="Y1772" i="3"/>
  <c r="Y1654" i="3"/>
  <c r="Y1682" i="3"/>
  <c r="Y1647" i="3"/>
  <c r="Y10" i="3"/>
  <c r="Y1131" i="3"/>
  <c r="Y1159" i="3"/>
  <c r="Y1115" i="3"/>
  <c r="Y1393" i="3"/>
  <c r="Y1027" i="3"/>
  <c r="Y933" i="3"/>
  <c r="Y783" i="3"/>
  <c r="Y799" i="3"/>
  <c r="Y811" i="3"/>
  <c r="Y882" i="3"/>
  <c r="Y762" i="3"/>
  <c r="Y862" i="3"/>
  <c r="Y1204" i="3"/>
  <c r="Y1224" i="3"/>
  <c r="Y1215" i="3"/>
  <c r="Y609" i="3"/>
  <c r="Y682" i="3"/>
  <c r="Y1368" i="3"/>
  <c r="Y726" i="3"/>
  <c r="Y1088" i="3"/>
  <c r="Y1267" i="3"/>
  <c r="Y819" i="3"/>
  <c r="Y1180" i="3"/>
  <c r="Y268" i="3"/>
  <c r="Y1482" i="3"/>
  <c r="Y510" i="3"/>
  <c r="Y484" i="3"/>
  <c r="Y376" i="3"/>
  <c r="Y341" i="3"/>
  <c r="Y503" i="3"/>
  <c r="Y132" i="3"/>
  <c r="Y100" i="3"/>
  <c r="Y450" i="3"/>
  <c r="Y1700" i="3"/>
  <c r="Y699" i="3"/>
  <c r="Y673" i="3"/>
  <c r="Y1313" i="3"/>
  <c r="Y1413" i="3"/>
  <c r="Y1429" i="3"/>
  <c r="Y735" i="3"/>
  <c r="Y1339" i="3"/>
  <c r="Y915" i="3"/>
  <c r="Y1098" i="3"/>
  <c r="Y1348" i="3"/>
  <c r="Y654" i="3"/>
  <c r="Y828" i="3"/>
  <c r="Y566" i="3"/>
  <c r="Y280" i="3"/>
  <c r="Y181" i="3"/>
  <c r="Y285" i="3"/>
  <c r="Y314" i="3"/>
  <c r="Y190" i="3"/>
  <c r="Y548" i="3"/>
  <c r="Y438" i="3"/>
  <c r="Y1446" i="3"/>
  <c r="Y845" i="3"/>
  <c r="Y1197" i="3"/>
  <c r="Y1225" i="3"/>
  <c r="Y1212" i="3"/>
  <c r="Y592" i="3"/>
  <c r="Y620" i="3"/>
  <c r="Y684" i="3"/>
  <c r="Y712" i="3"/>
  <c r="Y1302" i="3"/>
  <c r="Y1330" i="3"/>
  <c r="Y1068" i="3"/>
  <c r="Y1251" i="3"/>
  <c r="Y738" i="3"/>
  <c r="Y1439" i="3"/>
  <c r="Y746" i="3"/>
  <c r="Y987" i="3"/>
  <c r="Y1170" i="3"/>
  <c r="Y1357" i="3"/>
  <c r="Y1077" i="3"/>
  <c r="Y429" i="3"/>
  <c r="Y215" i="3"/>
  <c r="Y386" i="3"/>
  <c r="Y423" i="3"/>
  <c r="Y233" i="3"/>
  <c r="Y352" i="3"/>
  <c r="Y144" i="3"/>
  <c r="Y1475" i="3"/>
  <c r="Y1735" i="3"/>
  <c r="Y306" i="3"/>
  <c r="Y523" i="3"/>
  <c r="Y123" i="3"/>
  <c r="Y115" i="3"/>
  <c r="Y89" i="3"/>
  <c r="Y540" i="3"/>
  <c r="Y145" i="3"/>
  <c r="Y330" i="3"/>
  <c r="Y63" i="3"/>
  <c r="Y459" i="3"/>
  <c r="Y1476" i="3"/>
  <c r="Y1519" i="3"/>
  <c r="Y1502" i="3"/>
  <c r="Y1690" i="3"/>
  <c r="Y1736" i="3"/>
  <c r="Y323" i="3"/>
  <c r="Y204" i="3"/>
  <c r="Y288" i="3"/>
  <c r="Y196" i="3"/>
  <c r="Y504" i="3"/>
  <c r="Y397" i="3"/>
  <c r="Y303" i="3"/>
  <c r="Y135" i="3"/>
  <c r="Y350" i="3"/>
  <c r="Y477" i="3"/>
  <c r="Y550" i="3"/>
  <c r="Y537" i="3"/>
  <c r="Y142" i="3"/>
  <c r="Y531" i="3"/>
  <c r="Y439" i="3"/>
  <c r="Y71" i="3"/>
  <c r="Y1473" i="3"/>
  <c r="Y1518" i="3"/>
  <c r="Y1447" i="3"/>
  <c r="Y1728" i="3"/>
  <c r="Y1720" i="3"/>
  <c r="Y375" i="3"/>
  <c r="Y387" i="3"/>
  <c r="Y340" i="3"/>
  <c r="Y424" i="3"/>
  <c r="Y501" i="3"/>
  <c r="Y234" i="3"/>
  <c r="Y297" i="3"/>
  <c r="Y520" i="3"/>
  <c r="Y415" i="3"/>
  <c r="Y474" i="3"/>
  <c r="Y547" i="3"/>
  <c r="Y107" i="3"/>
  <c r="Y171" i="3"/>
  <c r="Y242" i="3"/>
  <c r="Y60" i="3"/>
  <c r="Y456" i="3"/>
  <c r="Y1494" i="3"/>
  <c r="Y1459" i="3"/>
  <c r="Y1531" i="3"/>
  <c r="Y1725" i="3"/>
  <c r="Y1717" i="3"/>
  <c r="Y1575" i="3"/>
  <c r="Y1590" i="3"/>
  <c r="Y1771" i="3"/>
  <c r="Y1672" i="3"/>
  <c r="Y45" i="3"/>
  <c r="Y1149" i="3"/>
  <c r="Y1106" i="3"/>
  <c r="Y960" i="3"/>
  <c r="Y771" i="3"/>
  <c r="Y663" i="3"/>
  <c r="Y899" i="3"/>
  <c r="Y277" i="3"/>
  <c r="Y1573" i="3"/>
  <c r="Y1620" i="3"/>
  <c r="Y1779" i="3"/>
  <c r="Y1663" i="3"/>
  <c r="Y36" i="3"/>
  <c r="Y1140" i="3"/>
  <c r="Y1124" i="3"/>
  <c r="Y946" i="3"/>
  <c r="Y1240" i="3"/>
  <c r="Y1297" i="3"/>
  <c r="Y1331" i="3"/>
  <c r="Y656" i="3"/>
  <c r="Y1629" i="3"/>
  <c r="Y1639" i="3"/>
  <c r="Y1538" i="3"/>
  <c r="Y1801" i="3"/>
  <c r="Y1645" i="3"/>
  <c r="Y1188" i="3"/>
  <c r="Y1113" i="3"/>
  <c r="Y1008" i="3"/>
  <c r="Y881" i="3"/>
  <c r="Y1222" i="3"/>
  <c r="Y675" i="3"/>
  <c r="Y818" i="3"/>
  <c r="Y1567" i="3"/>
  <c r="Y1637" i="3"/>
  <c r="Y1601" i="3"/>
  <c r="Y1747" i="3"/>
  <c r="Y1789" i="3"/>
  <c r="Y27" i="3"/>
  <c r="Y1041" i="3"/>
  <c r="Y888" i="3"/>
  <c r="Y982" i="3"/>
  <c r="Y1205" i="3"/>
  <c r="Y685" i="3"/>
  <c r="Y917" i="3"/>
  <c r="Y1464" i="3"/>
  <c r="Y1026" i="3"/>
  <c r="Y838" i="3"/>
  <c r="Y782" i="3"/>
  <c r="Y798" i="3"/>
  <c r="Y810" i="3"/>
  <c r="Y1052" i="3"/>
  <c r="Y1063" i="3"/>
  <c r="Y1387" i="3"/>
  <c r="Y756" i="3"/>
  <c r="Y872" i="3"/>
  <c r="Y1213" i="3"/>
  <c r="Y602" i="3"/>
  <c r="Y639" i="3"/>
  <c r="Y676" i="3"/>
  <c r="Y1420" i="3"/>
  <c r="Y736" i="3"/>
  <c r="Y574" i="3"/>
  <c r="Y989" i="3"/>
  <c r="Y1359" i="3"/>
  <c r="Y207" i="3"/>
  <c r="Y333" i="3"/>
  <c r="Y1593" i="3"/>
  <c r="Y1761" i="3"/>
  <c r="Y1746" i="3"/>
  <c r="Y1657" i="3"/>
  <c r="Y1806" i="3"/>
  <c r="Y34" i="3"/>
  <c r="Y17" i="3"/>
  <c r="Y1134" i="3"/>
  <c r="Y1162" i="3"/>
  <c r="Y1122" i="3"/>
  <c r="Y1035" i="3"/>
  <c r="Y890" i="3"/>
  <c r="Y936" i="3"/>
  <c r="Y955" i="3"/>
  <c r="Y971" i="3"/>
  <c r="Y1276" i="3"/>
  <c r="Y883" i="3"/>
  <c r="Y765" i="3"/>
  <c r="Y865" i="3"/>
  <c r="Y1194" i="3"/>
  <c r="Y1375" i="3"/>
  <c r="Y1016" i="3"/>
  <c r="Y613" i="3"/>
  <c r="Y693" i="3"/>
  <c r="Y1311" i="3"/>
  <c r="Y1069" i="3"/>
  <c r="Y1261" i="3"/>
  <c r="Y747" i="3"/>
  <c r="Y1171" i="3"/>
  <c r="Y568" i="3"/>
  <c r="Y502" i="3"/>
  <c r="Y1450" i="3"/>
  <c r="Y1610" i="3"/>
  <c r="Y1618" i="3"/>
  <c r="Y1549" i="3"/>
  <c r="Y1770" i="3"/>
  <c r="Y1755" i="3"/>
  <c r="Y1662" i="3"/>
  <c r="Y1807" i="3"/>
  <c r="Y35" i="3"/>
  <c r="Y18" i="3"/>
  <c r="Y1135" i="3"/>
  <c r="Y924" i="3"/>
  <c r="Y1123" i="3"/>
  <c r="Y1395" i="3"/>
  <c r="Y891" i="3"/>
  <c r="Y937" i="3"/>
  <c r="Y789" i="3"/>
  <c r="Y801" i="3"/>
  <c r="Y1277" i="3"/>
  <c r="Y1054" i="3"/>
  <c r="Y766" i="3"/>
  <c r="Y1401" i="3"/>
  <c r="Y1195" i="3"/>
  <c r="Y1376" i="3"/>
  <c r="Y1018" i="3"/>
  <c r="Y618" i="3"/>
  <c r="Y694" i="3"/>
  <c r="Y1312" i="3"/>
  <c r="Y1249" i="3"/>
  <c r="Y1338" i="3"/>
  <c r="Y918" i="3"/>
  <c r="Y1351" i="3"/>
  <c r="Y513" i="3"/>
  <c r="Y82" i="3"/>
  <c r="Y1693" i="3"/>
  <c r="Y514" i="3"/>
  <c r="Y213" i="3"/>
  <c r="Y384" i="3"/>
  <c r="Y421" i="3"/>
  <c r="Y231" i="3"/>
  <c r="Y412" i="3"/>
  <c r="Y168" i="3"/>
  <c r="Y1484" i="3"/>
  <c r="Y1710" i="3"/>
  <c r="Y703" i="3"/>
  <c r="Y1365" i="3"/>
  <c r="Y1321" i="3"/>
  <c r="Y1421" i="3"/>
  <c r="Y1250" i="3"/>
  <c r="Y1087" i="3"/>
  <c r="Y906" i="3"/>
  <c r="Y745" i="3"/>
  <c r="Y919" i="3"/>
  <c r="Y1169" i="3"/>
  <c r="Y1356" i="3"/>
  <c r="Y658" i="3"/>
  <c r="Y511" i="3"/>
  <c r="Y485" i="3"/>
  <c r="Y324" i="3"/>
  <c r="Y289" i="3"/>
  <c r="Y78" i="3"/>
  <c r="Y134" i="3"/>
  <c r="Y108" i="3"/>
  <c r="Y70" i="3"/>
  <c r="Y1726" i="3"/>
  <c r="Y754" i="3"/>
  <c r="Y1286" i="3"/>
  <c r="Y1377" i="3"/>
  <c r="Y1216" i="3"/>
  <c r="Y600" i="3"/>
  <c r="Y628" i="3"/>
  <c r="Y692" i="3"/>
  <c r="Y720" i="3"/>
  <c r="Y1306" i="3"/>
  <c r="Y1410" i="3"/>
  <c r="Y898" i="3"/>
  <c r="Y1072" i="3"/>
  <c r="Y1090" i="3"/>
  <c r="Y1441" i="3"/>
  <c r="Y576" i="3"/>
  <c r="Y817" i="3"/>
  <c r="Y991" i="3"/>
  <c r="Y1178" i="3"/>
  <c r="Y1081" i="3"/>
  <c r="Y431" i="3"/>
  <c r="Y465" i="3"/>
  <c r="Y367" i="3"/>
  <c r="Y359" i="3"/>
  <c r="Y557" i="3"/>
  <c r="Y114" i="3"/>
  <c r="Y532" i="3"/>
  <c r="Y1510" i="3"/>
  <c r="Y294" i="3"/>
  <c r="Y494" i="3"/>
  <c r="Y405" i="3"/>
  <c r="Y127" i="3"/>
  <c r="Y249" i="3"/>
  <c r="Y97" i="3"/>
  <c r="Y161" i="3"/>
  <c r="Y153" i="3"/>
  <c r="Y334" i="3"/>
  <c r="Y447" i="3"/>
  <c r="Y1491" i="3"/>
  <c r="Y1456" i="3"/>
  <c r="Y1529" i="3"/>
  <c r="Y1504" i="3"/>
  <c r="Y1707" i="3"/>
  <c r="Y178" i="3"/>
  <c r="Y325" i="3"/>
  <c r="Y206" i="3"/>
  <c r="Y267" i="3"/>
  <c r="Y198" i="3"/>
  <c r="Y80" i="3"/>
  <c r="Y558" i="3"/>
  <c r="Y307" i="3"/>
  <c r="Y402" i="3"/>
  <c r="Y124" i="3"/>
  <c r="Y116" i="3"/>
  <c r="Y90" i="3"/>
  <c r="Y541" i="3"/>
  <c r="Y150" i="3"/>
  <c r="Y331" i="3"/>
  <c r="Y441" i="3"/>
  <c r="Y73" i="3"/>
  <c r="Y1477" i="3"/>
  <c r="Y1528" i="3"/>
  <c r="Y1449" i="3"/>
  <c r="Y1691" i="3"/>
  <c r="Y1737" i="3"/>
  <c r="Y377" i="3"/>
  <c r="Y366" i="3"/>
  <c r="Y342" i="3"/>
  <c r="Y358" i="3"/>
  <c r="Y505" i="3"/>
  <c r="Y555" i="3"/>
  <c r="Y304" i="3"/>
  <c r="Y522" i="3"/>
  <c r="Y351" i="3"/>
  <c r="Y478" i="3"/>
  <c r="Y87" i="3"/>
  <c r="Y538" i="3"/>
  <c r="Y143" i="3"/>
  <c r="Y244" i="3"/>
  <c r="Y62" i="3"/>
  <c r="Y458" i="3"/>
  <c r="Y1474" i="3"/>
  <c r="Y1527" i="3"/>
  <c r="Y1501" i="3"/>
  <c r="Y1729" i="3"/>
  <c r="Y1734" i="3"/>
  <c r="Y1563" i="3"/>
  <c r="Y1635" i="3"/>
  <c r="Y1584" i="3"/>
  <c r="Y1799" i="3"/>
  <c r="Y1684" i="3"/>
  <c r="Y16" i="3"/>
  <c r="Y1161" i="3"/>
  <c r="Y1036" i="3"/>
  <c r="Y972" i="3"/>
  <c r="Y1402" i="3"/>
  <c r="Y619" i="3"/>
  <c r="Y1341" i="3"/>
  <c r="Y396" i="3"/>
  <c r="Y1611" i="3"/>
  <c r="Y1591" i="3"/>
  <c r="Y1745" i="3"/>
  <c r="Y1675" i="3"/>
  <c r="Y7" i="3"/>
  <c r="Y1152" i="3"/>
  <c r="Y1032" i="3"/>
  <c r="Y962" i="3"/>
  <c r="Y775" i="3"/>
  <c r="Y591" i="3"/>
  <c r="Y1431" i="3"/>
  <c r="Y216" i="3"/>
  <c r="Y1609" i="3"/>
  <c r="Y1621" i="3"/>
  <c r="Y1797" i="3"/>
  <c r="Y1664" i="3"/>
  <c r="Y37" i="3"/>
  <c r="Y1141" i="3"/>
  <c r="Y1125" i="3"/>
  <c r="Y952" i="3"/>
  <c r="Y1242" i="3"/>
  <c r="Y586" i="3"/>
  <c r="Y1419" i="3"/>
  <c r="Y1179" i="3"/>
  <c r="Y1630" i="3"/>
  <c r="Y1617" i="3"/>
  <c r="Y1743" i="3"/>
  <c r="Y1655" i="3"/>
  <c r="Y1648" i="3"/>
  <c r="Y1132" i="3"/>
  <c r="Y1116" i="3"/>
  <c r="Y934" i="3"/>
  <c r="Y1053" i="3"/>
  <c r="Y874" i="3"/>
  <c r="Y1303" i="3"/>
  <c r="Y1350" i="3"/>
  <c r="Y1394" i="3"/>
  <c r="Y889" i="3"/>
  <c r="Y935" i="3"/>
  <c r="Y784" i="3"/>
  <c r="Y800" i="3"/>
  <c r="Y1275" i="3"/>
  <c r="Y1233" i="3"/>
  <c r="Y764" i="3"/>
  <c r="Y864" i="3"/>
  <c r="Y1206" i="3"/>
  <c r="Y1374" i="3"/>
  <c r="Y1015" i="3"/>
  <c r="Y611" i="3"/>
  <c r="Y690" i="3"/>
  <c r="Y1304" i="3"/>
  <c r="Y1428" i="3"/>
  <c r="Y1260" i="3"/>
  <c r="Y1097" i="3"/>
  <c r="Y649" i="3"/>
  <c r="Y564" i="3"/>
  <c r="Y199" i="3"/>
  <c r="Y1520" i="3"/>
  <c r="Y1599" i="3"/>
  <c r="Y1744" i="3"/>
  <c r="Y1782" i="3"/>
  <c r="Y1665" i="3"/>
  <c r="Y1810" i="3"/>
  <c r="Y42" i="3"/>
  <c r="Y25" i="3"/>
  <c r="Y1142" i="3"/>
  <c r="Y927" i="3"/>
  <c r="Y1126" i="3"/>
  <c r="Y852" i="3"/>
  <c r="Y1005" i="3"/>
  <c r="Y944" i="3"/>
  <c r="Y961" i="3"/>
  <c r="Y973" i="3"/>
  <c r="Y879" i="3"/>
  <c r="Y1239" i="3"/>
  <c r="Y773" i="3"/>
  <c r="Y1405" i="3"/>
  <c r="Y1284" i="3"/>
  <c r="Y1294" i="3"/>
  <c r="Y666" i="3"/>
  <c r="Y622" i="3"/>
  <c r="Y709" i="3"/>
  <c r="Y1323" i="3"/>
  <c r="Y729" i="3"/>
  <c r="Y907" i="3"/>
  <c r="Y1270" i="3"/>
  <c r="Y826" i="3"/>
  <c r="Y483" i="3"/>
  <c r="Y493" i="3"/>
  <c r="Y1566" i="3"/>
  <c r="Y1612" i="3"/>
  <c r="Y1545" i="3"/>
  <c r="Y1600" i="3"/>
  <c r="Y1753" i="3"/>
  <c r="Y1800" i="3"/>
  <c r="Y1666" i="3"/>
  <c r="Y1788" i="3"/>
  <c r="Y43" i="3"/>
  <c r="Y26" i="3"/>
  <c r="Y1143" i="3"/>
  <c r="Y928" i="3"/>
  <c r="Y1104" i="3"/>
  <c r="Y1023" i="3"/>
  <c r="Y835" i="3"/>
  <c r="Y945" i="3"/>
  <c r="Y791" i="3"/>
  <c r="Y807" i="3"/>
  <c r="Y1050" i="3"/>
  <c r="Y1060" i="3"/>
  <c r="Y774" i="3"/>
  <c r="Y843" i="3"/>
  <c r="Y1285" i="3"/>
  <c r="Y1296" i="3"/>
  <c r="Y667" i="3"/>
  <c r="Y627" i="3"/>
  <c r="Y710" i="3"/>
  <c r="Y1324" i="3"/>
  <c r="Y900" i="3"/>
  <c r="Y1438" i="3"/>
  <c r="Y645" i="3"/>
  <c r="Y997" i="3"/>
  <c r="Y487" i="3"/>
  <c r="Y404" i="3"/>
  <c r="Y1079" i="3"/>
  <c r="Y430" i="3"/>
  <c r="Y217" i="3"/>
  <c r="Y388" i="3"/>
  <c r="Y357" i="3"/>
  <c r="Y235" i="3"/>
  <c r="Y260" i="3"/>
  <c r="Y528" i="3"/>
  <c r="Y1466" i="3"/>
  <c r="Y683" i="3"/>
  <c r="Y711" i="3"/>
  <c r="Y1369" i="3"/>
  <c r="Y1329" i="3"/>
  <c r="Y897" i="3"/>
  <c r="Y1071" i="3"/>
  <c r="Y1259" i="3"/>
  <c r="Y908" i="3"/>
  <c r="Y575" i="3"/>
  <c r="Y816" i="3"/>
  <c r="Y990" i="3"/>
  <c r="Y1177" i="3"/>
  <c r="Y1360" i="3"/>
  <c r="Y276" i="3"/>
  <c r="Y214" i="3"/>
  <c r="Y224" i="3"/>
  <c r="Y270" i="3"/>
  <c r="Y394" i="3"/>
  <c r="Y348" i="3"/>
  <c r="Y172" i="3"/>
  <c r="Y1486" i="3"/>
  <c r="Y1718" i="3"/>
  <c r="Y1203" i="3"/>
  <c r="Y1221" i="3"/>
  <c r="Y1295" i="3"/>
  <c r="Y1017" i="3"/>
  <c r="Y604" i="3"/>
  <c r="Y636" i="3"/>
  <c r="Y700" i="3"/>
  <c r="Y674" i="3"/>
  <c r="Y1314" i="3"/>
  <c r="Y1414" i="3"/>
  <c r="Y728" i="3"/>
  <c r="Y1086" i="3"/>
  <c r="Y1340" i="3"/>
  <c r="Y1095" i="3"/>
  <c r="Y1269" i="3"/>
  <c r="Y647" i="3"/>
  <c r="Y825" i="3"/>
  <c r="Y999" i="3"/>
  <c r="Y567" i="3"/>
  <c r="Y433" i="3"/>
  <c r="Y469" i="3"/>
  <c r="Y339" i="3"/>
  <c r="Y315" i="3"/>
  <c r="Y305" i="3"/>
  <c r="Y88" i="3"/>
  <c r="Y440" i="3"/>
  <c r="Y1448" i="3"/>
  <c r="Y296" i="3"/>
  <c r="Y519" i="3"/>
  <c r="Y413" i="3"/>
  <c r="Y261" i="3"/>
  <c r="Y253" i="3"/>
  <c r="Y105" i="3"/>
  <c r="Y169" i="3"/>
  <c r="Y241" i="3"/>
  <c r="Y54" i="3"/>
  <c r="Y451" i="3"/>
  <c r="Y1493" i="3"/>
  <c r="Y1458" i="3"/>
  <c r="Y1513" i="3"/>
  <c r="Y1701" i="3"/>
  <c r="Y1711" i="3"/>
  <c r="Y180" i="3"/>
  <c r="Y223" i="3"/>
  <c r="Y208" i="3"/>
  <c r="Y269" i="3"/>
  <c r="Y312" i="3"/>
  <c r="Y393" i="3"/>
  <c r="Y187" i="3"/>
  <c r="Y495" i="3"/>
  <c r="Y406" i="3"/>
  <c r="Y258" i="3"/>
  <c r="Y250" i="3"/>
  <c r="Y98" i="3"/>
  <c r="Y162" i="3"/>
  <c r="Y154" i="3"/>
  <c r="Y51" i="3"/>
  <c r="Y448" i="3"/>
  <c r="Y1483" i="3"/>
  <c r="Y1465" i="3"/>
  <c r="Y1512" i="3"/>
  <c r="Y1698" i="3"/>
  <c r="Y1708" i="3"/>
  <c r="Y466" i="3"/>
  <c r="Y379" i="3"/>
  <c r="Y368" i="3"/>
  <c r="Y420" i="3"/>
  <c r="Y360" i="3"/>
  <c r="Y81" i="3"/>
  <c r="Y559" i="3"/>
  <c r="Y492" i="3"/>
  <c r="Y403" i="3"/>
  <c r="Y125" i="3"/>
  <c r="Y117" i="3"/>
  <c r="Y91" i="3"/>
  <c r="Y159" i="3"/>
  <c r="Y151" i="3"/>
  <c r="Y332" i="3"/>
  <c r="Y64" i="3"/>
  <c r="Y460" i="3"/>
  <c r="Y1455" i="3"/>
  <c r="Y1511" i="3"/>
  <c r="Y1503" i="3"/>
  <c r="Y1692" i="3"/>
  <c r="Y1738" i="3"/>
  <c r="T1540" i="3"/>
  <c r="T1539" i="3"/>
  <c r="T1538" i="3"/>
  <c r="T1537" i="3"/>
  <c r="T1536" i="3"/>
  <c r="T1549" i="3"/>
  <c r="T1548" i="3"/>
  <c r="U1548" i="3" s="1"/>
  <c r="T1547" i="3"/>
  <c r="T1546" i="3"/>
  <c r="U1546" i="3" s="1"/>
  <c r="T1545" i="3"/>
  <c r="T1558" i="3"/>
  <c r="T1557" i="3"/>
  <c r="U1557" i="3" s="1"/>
  <c r="T1556" i="3"/>
  <c r="U1556" i="3" s="1"/>
  <c r="T1555" i="3"/>
  <c r="T1554" i="3"/>
  <c r="T1567" i="3"/>
  <c r="U1567" i="3" s="1"/>
  <c r="T1566" i="3"/>
  <c r="U1566" i="3" s="1"/>
  <c r="T1565" i="3"/>
  <c r="T1564" i="3"/>
  <c r="U1564" i="3" s="1"/>
  <c r="T1563" i="3"/>
  <c r="U1563" i="3" s="1"/>
  <c r="T1576" i="3"/>
  <c r="U1576" i="3" s="1"/>
  <c r="T1575" i="3"/>
  <c r="T1574" i="3"/>
  <c r="T1573" i="3"/>
  <c r="U1573" i="3" s="1"/>
  <c r="T1572" i="3"/>
  <c r="U1572" i="3" s="1"/>
  <c r="T1585" i="3"/>
  <c r="T1584" i="3"/>
  <c r="T1583" i="3"/>
  <c r="T1582" i="3"/>
  <c r="U1582" i="3" s="1"/>
  <c r="T1581" i="3"/>
  <c r="T1594" i="3"/>
  <c r="U1594" i="3" s="1"/>
  <c r="T1593" i="3"/>
  <c r="U1593" i="3" s="1"/>
  <c r="T1592" i="3"/>
  <c r="U1592" i="3" s="1"/>
  <c r="T1591" i="3"/>
  <c r="T1590" i="3"/>
  <c r="T1603" i="3"/>
  <c r="U1603" i="3" s="1"/>
  <c r="T1602" i="3"/>
  <c r="U1602" i="3" s="1"/>
  <c r="T1601" i="3"/>
  <c r="T1600" i="3"/>
  <c r="U1600" i="3" s="1"/>
  <c r="T1599" i="3"/>
  <c r="T1612" i="3"/>
  <c r="U1612" i="3" s="1"/>
  <c r="T1611" i="3"/>
  <c r="T1610" i="3"/>
  <c r="T1609" i="3"/>
  <c r="U1609" i="3" s="1"/>
  <c r="T1608" i="3"/>
  <c r="U1608" i="3" s="1"/>
  <c r="T1621" i="3"/>
  <c r="T1620" i="3"/>
  <c r="T1619" i="3"/>
  <c r="U1619" i="3" s="1"/>
  <c r="T1618" i="3"/>
  <c r="U1618" i="3" s="1"/>
  <c r="T1617" i="3"/>
  <c r="T1630" i="3"/>
  <c r="U1630" i="3" s="1"/>
  <c r="T1629" i="3"/>
  <c r="U1629" i="3" s="1"/>
  <c r="T1628" i="3"/>
  <c r="U1628" i="3" s="1"/>
  <c r="T1627" i="3"/>
  <c r="T1626" i="3"/>
  <c r="T1639" i="3"/>
  <c r="U1639" i="3" s="1"/>
  <c r="T1638" i="3"/>
  <c r="U1638" i="3" s="1"/>
  <c r="T1637" i="3"/>
  <c r="T1636" i="3"/>
  <c r="T1635" i="3"/>
  <c r="T1657" i="3"/>
  <c r="U1657" i="3" s="1"/>
  <c r="T1656" i="3"/>
  <c r="T1655" i="3"/>
  <c r="U1655" i="3" s="1"/>
  <c r="T1654" i="3"/>
  <c r="U1654" i="3" s="1"/>
  <c r="T1653" i="3"/>
  <c r="U1653" i="3" s="1"/>
  <c r="T1666" i="3"/>
  <c r="T1665" i="3"/>
  <c r="T1664" i="3"/>
  <c r="U1664" i="3" s="1"/>
  <c r="T1663" i="3"/>
  <c r="U1663" i="3" s="1"/>
  <c r="T1662" i="3"/>
  <c r="T1675" i="3"/>
  <c r="U1675" i="3" s="1"/>
  <c r="T1674" i="3"/>
  <c r="T1673" i="3"/>
  <c r="U1673" i="3" s="1"/>
  <c r="T1672" i="3"/>
  <c r="T1671" i="3"/>
  <c r="T1684" i="3"/>
  <c r="U1684" i="3" s="1"/>
  <c r="T1683" i="3"/>
  <c r="U1683" i="3" s="1"/>
  <c r="T1682" i="3"/>
  <c r="T1681" i="3"/>
  <c r="T1680" i="3"/>
  <c r="U1680" i="3" s="1"/>
  <c r="T1747" i="3"/>
  <c r="T1746" i="3"/>
  <c r="T1745" i="3"/>
  <c r="T1744" i="3"/>
  <c r="T1743" i="3"/>
  <c r="T1756" i="3"/>
  <c r="T1755" i="3"/>
  <c r="T1754" i="3"/>
  <c r="U1754" i="3" s="1"/>
  <c r="T1753" i="3"/>
  <c r="U1753" i="3" s="1"/>
  <c r="T1752" i="3"/>
  <c r="T1765" i="3"/>
  <c r="T1764" i="3"/>
  <c r="U1764" i="3" s="1"/>
  <c r="T1763" i="3"/>
  <c r="T1762" i="3"/>
  <c r="T1761" i="3"/>
  <c r="T1774" i="3"/>
  <c r="U1774" i="3" s="1"/>
  <c r="T1773" i="3"/>
  <c r="U1773" i="3" s="1"/>
  <c r="T1772" i="3"/>
  <c r="T1771" i="3"/>
  <c r="T1770" i="3"/>
  <c r="T1783" i="3"/>
  <c r="U1783" i="3" s="1"/>
  <c r="T1782" i="3"/>
  <c r="T1781" i="3"/>
  <c r="T1780" i="3"/>
  <c r="U1780" i="3" s="1"/>
  <c r="T1779" i="3"/>
  <c r="U1779" i="3" s="1"/>
  <c r="T1801" i="3"/>
  <c r="T1800" i="3"/>
  <c r="T1799" i="3"/>
  <c r="U1799" i="3" s="1"/>
  <c r="T1798" i="3"/>
  <c r="U1798" i="3" s="1"/>
  <c r="T1797" i="3"/>
  <c r="T1810" i="3"/>
  <c r="T1809" i="3"/>
  <c r="T1808" i="3"/>
  <c r="T1807" i="3"/>
  <c r="T1806" i="3"/>
  <c r="T1648" i="3"/>
  <c r="U1648" i="3" s="1"/>
  <c r="T1647" i="3"/>
  <c r="U1647" i="3" s="1"/>
  <c r="T1646" i="3"/>
  <c r="T1645" i="3"/>
  <c r="T1644" i="3"/>
  <c r="U1644" i="3" s="1"/>
  <c r="T1792" i="3"/>
  <c r="U1792" i="3" s="1"/>
  <c r="T1791" i="3"/>
  <c r="T1790" i="3"/>
  <c r="T1789" i="3"/>
  <c r="T1788" i="3"/>
  <c r="U1788" i="3" s="1"/>
  <c r="T10" i="3"/>
  <c r="T9" i="3"/>
  <c r="T8" i="3"/>
  <c r="U8" i="3" s="1"/>
  <c r="T7" i="3"/>
  <c r="U7" i="3" s="1"/>
  <c r="T6" i="3"/>
  <c r="T19" i="3"/>
  <c r="T18" i="3"/>
  <c r="T17" i="3"/>
  <c r="T16" i="3"/>
  <c r="T15" i="3"/>
  <c r="T28" i="3"/>
  <c r="T27" i="3"/>
  <c r="T26" i="3"/>
  <c r="T25" i="3"/>
  <c r="T24" i="3"/>
  <c r="U24" i="3" s="1"/>
  <c r="T37" i="3"/>
  <c r="T36" i="3"/>
  <c r="T35" i="3"/>
  <c r="T34" i="3"/>
  <c r="T33" i="3"/>
  <c r="T46" i="3"/>
  <c r="T45" i="3"/>
  <c r="T44" i="3"/>
  <c r="T43" i="3"/>
  <c r="T42" i="3"/>
  <c r="T577" i="3"/>
  <c r="T576" i="3"/>
  <c r="T575" i="3"/>
  <c r="U575" i="3" s="1"/>
  <c r="T574" i="3"/>
  <c r="U574" i="3" s="1"/>
  <c r="T573" i="3"/>
  <c r="T586" i="3"/>
  <c r="T585" i="3"/>
  <c r="U585" i="3" s="1"/>
  <c r="T584" i="3"/>
  <c r="U584" i="3" s="1"/>
  <c r="T583" i="3"/>
  <c r="T582" i="3"/>
  <c r="T595" i="3"/>
  <c r="U595" i="3" s="1"/>
  <c r="T594" i="3"/>
  <c r="U594" i="3" s="1"/>
  <c r="T593" i="3"/>
  <c r="T592" i="3"/>
  <c r="T591" i="3"/>
  <c r="T604" i="3"/>
  <c r="U604" i="3" s="1"/>
  <c r="T603" i="3"/>
  <c r="T602" i="3"/>
  <c r="U602" i="3" s="1"/>
  <c r="T601" i="3"/>
  <c r="T600" i="3"/>
  <c r="U600" i="3" s="1"/>
  <c r="T613" i="3"/>
  <c r="T612" i="3"/>
  <c r="T611" i="3"/>
  <c r="T610" i="3"/>
  <c r="T609" i="3"/>
  <c r="T622" i="3"/>
  <c r="T621" i="3"/>
  <c r="T620" i="3"/>
  <c r="T619" i="3"/>
  <c r="T618" i="3"/>
  <c r="T631" i="3"/>
  <c r="T630" i="3"/>
  <c r="T629" i="3"/>
  <c r="T628" i="3"/>
  <c r="T627" i="3"/>
  <c r="T640" i="3"/>
  <c r="T639" i="3"/>
  <c r="T638" i="3"/>
  <c r="T637" i="3"/>
  <c r="T636" i="3"/>
  <c r="T649" i="3"/>
  <c r="T648" i="3"/>
  <c r="T647" i="3"/>
  <c r="T646" i="3"/>
  <c r="T645" i="3"/>
  <c r="T658" i="3"/>
  <c r="T657" i="3"/>
  <c r="T656" i="3"/>
  <c r="T655" i="3"/>
  <c r="T654" i="3"/>
  <c r="T667" i="3"/>
  <c r="U667" i="3" s="1"/>
  <c r="T666" i="3"/>
  <c r="U666" i="3" s="1"/>
  <c r="T665" i="3"/>
  <c r="T664" i="3"/>
  <c r="T663" i="3"/>
  <c r="U663" i="3" s="1"/>
  <c r="T676" i="3"/>
  <c r="U676" i="3" s="1"/>
  <c r="T675" i="3"/>
  <c r="T674" i="3"/>
  <c r="T673" i="3"/>
  <c r="U673" i="3" s="1"/>
  <c r="T672" i="3"/>
  <c r="U672" i="3" s="1"/>
  <c r="T685" i="3"/>
  <c r="T684" i="3"/>
  <c r="T683" i="3"/>
  <c r="U683" i="3" s="1"/>
  <c r="T682" i="3"/>
  <c r="U682" i="3" s="1"/>
  <c r="T681" i="3"/>
  <c r="T694" i="3"/>
  <c r="T693" i="3"/>
  <c r="U693" i="3" s="1"/>
  <c r="T692" i="3"/>
  <c r="U692" i="3" s="1"/>
  <c r="T691" i="3"/>
  <c r="T690" i="3"/>
  <c r="T703" i="3"/>
  <c r="U703" i="3" s="1"/>
  <c r="T702" i="3"/>
  <c r="U702" i="3" s="1"/>
  <c r="T701" i="3"/>
  <c r="T700" i="3"/>
  <c r="T699" i="3"/>
  <c r="T712" i="3"/>
  <c r="U712" i="3" s="1"/>
  <c r="T711" i="3"/>
  <c r="T710" i="3"/>
  <c r="U710" i="3" s="1"/>
  <c r="T709" i="3"/>
  <c r="T708" i="3"/>
  <c r="T721" i="3"/>
  <c r="T720" i="3"/>
  <c r="U720" i="3" s="1"/>
  <c r="T719" i="3"/>
  <c r="T718" i="3"/>
  <c r="U718" i="3" s="1"/>
  <c r="T717" i="3"/>
  <c r="T730" i="3"/>
  <c r="T729" i="3"/>
  <c r="T728" i="3"/>
  <c r="T727" i="3"/>
  <c r="T726" i="3"/>
  <c r="T739" i="3"/>
  <c r="U739" i="3" s="1"/>
  <c r="T738" i="3"/>
  <c r="U738" i="3" s="1"/>
  <c r="T737" i="3"/>
  <c r="T736" i="3"/>
  <c r="T735" i="3"/>
  <c r="T748" i="3"/>
  <c r="U748" i="3" s="1"/>
  <c r="T747" i="3"/>
  <c r="T746" i="3"/>
  <c r="U746" i="3" s="1"/>
  <c r="T745" i="3"/>
  <c r="T744" i="3"/>
  <c r="U744" i="3" s="1"/>
  <c r="T757" i="3"/>
  <c r="T756" i="3"/>
  <c r="T755" i="3"/>
  <c r="U755" i="3" s="1"/>
  <c r="T754" i="3"/>
  <c r="U754" i="3" s="1"/>
  <c r="T753" i="3"/>
  <c r="T766" i="3"/>
  <c r="T765" i="3"/>
  <c r="U765" i="3" s="1"/>
  <c r="T764" i="3"/>
  <c r="U764" i="3" s="1"/>
  <c r="T763" i="3"/>
  <c r="T762" i="3"/>
  <c r="U762" i="3" s="1"/>
  <c r="T775" i="3"/>
  <c r="U775" i="3" s="1"/>
  <c r="T774" i="3"/>
  <c r="U774" i="3" s="1"/>
  <c r="T773" i="3"/>
  <c r="T772" i="3"/>
  <c r="T771" i="3"/>
  <c r="U771" i="3" s="1"/>
  <c r="T784" i="3"/>
  <c r="U784" i="3" s="1"/>
  <c r="T783" i="3"/>
  <c r="T782" i="3"/>
  <c r="T781" i="3"/>
  <c r="T780" i="3"/>
  <c r="U780" i="3" s="1"/>
  <c r="T793" i="3"/>
  <c r="T792" i="3"/>
  <c r="U792" i="3" s="1"/>
  <c r="T791" i="3"/>
  <c r="U791" i="3" s="1"/>
  <c r="T790" i="3"/>
  <c r="U790" i="3" s="1"/>
  <c r="T789" i="3"/>
  <c r="T802" i="3"/>
  <c r="T801" i="3"/>
  <c r="U801" i="3" s="1"/>
  <c r="T800" i="3"/>
  <c r="U800" i="3" s="1"/>
  <c r="T799" i="3"/>
  <c r="T798" i="3"/>
  <c r="U798" i="3" s="1"/>
  <c r="T811" i="3"/>
  <c r="T810" i="3"/>
  <c r="U810" i="3" s="1"/>
  <c r="T809" i="3"/>
  <c r="T808" i="3"/>
  <c r="T807" i="3"/>
  <c r="U807" i="3" s="1"/>
  <c r="T820" i="3"/>
  <c r="T819" i="3"/>
  <c r="T818" i="3"/>
  <c r="T817" i="3"/>
  <c r="T816" i="3"/>
  <c r="T829" i="3"/>
  <c r="T828" i="3"/>
  <c r="T827" i="3"/>
  <c r="T826" i="3"/>
  <c r="T825" i="3"/>
  <c r="T838" i="3"/>
  <c r="T837" i="3"/>
  <c r="U837" i="3" s="1"/>
  <c r="T836" i="3"/>
  <c r="U836" i="3" s="1"/>
  <c r="T835" i="3"/>
  <c r="T834" i="3"/>
  <c r="T847" i="3"/>
  <c r="U847" i="3" s="1"/>
  <c r="T846" i="3"/>
  <c r="U846" i="3" s="1"/>
  <c r="T845" i="3"/>
  <c r="T844" i="3"/>
  <c r="U844" i="3" s="1"/>
  <c r="T843" i="3"/>
  <c r="U843" i="3" s="1"/>
  <c r="T856" i="3"/>
  <c r="U856" i="3" s="1"/>
  <c r="T855" i="3"/>
  <c r="T854" i="3"/>
  <c r="T853" i="3"/>
  <c r="U853" i="3" s="1"/>
  <c r="T852" i="3"/>
  <c r="U852" i="3" s="1"/>
  <c r="T865" i="3"/>
  <c r="T864" i="3"/>
  <c r="T863" i="3"/>
  <c r="T862" i="3"/>
  <c r="T861" i="3"/>
  <c r="T874" i="3"/>
  <c r="T873" i="3"/>
  <c r="T872" i="3"/>
  <c r="T871" i="3"/>
  <c r="T870" i="3"/>
  <c r="T883" i="3"/>
  <c r="T882" i="3"/>
  <c r="U882" i="3" s="1"/>
  <c r="T881" i="3"/>
  <c r="T880" i="3"/>
  <c r="U880" i="3" s="1"/>
  <c r="T879" i="3"/>
  <c r="U879" i="3" s="1"/>
  <c r="T892" i="3"/>
  <c r="U892" i="3" s="1"/>
  <c r="T891" i="3"/>
  <c r="T890" i="3"/>
  <c r="T889" i="3"/>
  <c r="U889" i="3" s="1"/>
  <c r="T888" i="3"/>
  <c r="U888" i="3" s="1"/>
  <c r="T901" i="3"/>
  <c r="T900" i="3"/>
  <c r="T899" i="3"/>
  <c r="T898" i="3"/>
  <c r="T897" i="3"/>
  <c r="T910" i="3"/>
  <c r="U910" i="3" s="1"/>
  <c r="T909" i="3"/>
  <c r="T908" i="3"/>
  <c r="T907" i="3"/>
  <c r="T906" i="3"/>
  <c r="T919" i="3"/>
  <c r="T918" i="3"/>
  <c r="U918" i="3" s="1"/>
  <c r="T917" i="3"/>
  <c r="T916" i="3"/>
  <c r="T915" i="3"/>
  <c r="U915" i="3" s="1"/>
  <c r="T928" i="3"/>
  <c r="U928" i="3" s="1"/>
  <c r="T927" i="3"/>
  <c r="T926" i="3"/>
  <c r="T925" i="3"/>
  <c r="U925" i="3" s="1"/>
  <c r="T924" i="3"/>
  <c r="U924" i="3" s="1"/>
  <c r="T937" i="3"/>
  <c r="T936" i="3"/>
  <c r="U936" i="3" s="1"/>
  <c r="T935" i="3"/>
  <c r="U935" i="3" s="1"/>
  <c r="T934" i="3"/>
  <c r="U934" i="3" s="1"/>
  <c r="T933" i="3"/>
  <c r="T946" i="3"/>
  <c r="T945" i="3"/>
  <c r="U945" i="3" s="1"/>
  <c r="T944" i="3"/>
  <c r="U944" i="3" s="1"/>
  <c r="T943" i="3"/>
  <c r="T942" i="3"/>
  <c r="T955" i="3"/>
  <c r="T954" i="3"/>
  <c r="U954" i="3" s="1"/>
  <c r="T953" i="3"/>
  <c r="T952" i="3"/>
  <c r="U952" i="3" s="1"/>
  <c r="T951" i="3"/>
  <c r="U951" i="3" s="1"/>
  <c r="T964" i="3"/>
  <c r="U964" i="3" s="1"/>
  <c r="T963" i="3"/>
  <c r="T962" i="3"/>
  <c r="T961" i="3"/>
  <c r="U961" i="3" s="1"/>
  <c r="T960" i="3"/>
  <c r="U960" i="3" s="1"/>
  <c r="T973" i="3"/>
  <c r="T972" i="3"/>
  <c r="U972" i="3" s="1"/>
  <c r="T971" i="3"/>
  <c r="T970" i="3"/>
  <c r="U970" i="3" s="1"/>
  <c r="T969" i="3"/>
  <c r="T982" i="3"/>
  <c r="T981" i="3"/>
  <c r="U981" i="3" s="1"/>
  <c r="T980" i="3"/>
  <c r="U980" i="3" s="1"/>
  <c r="T979" i="3"/>
  <c r="T978" i="3"/>
  <c r="T991" i="3"/>
  <c r="T990" i="3"/>
  <c r="T989" i="3"/>
  <c r="T988" i="3"/>
  <c r="T987" i="3"/>
  <c r="T1000" i="3"/>
  <c r="T999" i="3"/>
  <c r="T998" i="3"/>
  <c r="T997" i="3"/>
  <c r="T996" i="3"/>
  <c r="T1009" i="3"/>
  <c r="T1008" i="3"/>
  <c r="T1007" i="3"/>
  <c r="U1007" i="3" s="1"/>
  <c r="T1006" i="3"/>
  <c r="U1006" i="3" s="1"/>
  <c r="T1005" i="3"/>
  <c r="T1018" i="3"/>
  <c r="U1018" i="3" s="1"/>
  <c r="T1017" i="3"/>
  <c r="U1017" i="3" s="1"/>
  <c r="T1016" i="3"/>
  <c r="T1015" i="3"/>
  <c r="T1014" i="3"/>
  <c r="T1027" i="3"/>
  <c r="U1027" i="3" s="1"/>
  <c r="T1026" i="3"/>
  <c r="U1026" i="3" s="1"/>
  <c r="T1025" i="3"/>
  <c r="T1024" i="3"/>
  <c r="T1023" i="3"/>
  <c r="T1036" i="3"/>
  <c r="U1036" i="3" s="1"/>
  <c r="T1035" i="3"/>
  <c r="T1034" i="3"/>
  <c r="U1034" i="3" s="1"/>
  <c r="T1033" i="3"/>
  <c r="T1032" i="3"/>
  <c r="U1032" i="3" s="1"/>
  <c r="T1045" i="3"/>
  <c r="T1044" i="3"/>
  <c r="T1043" i="3"/>
  <c r="U1043" i="3" s="1"/>
  <c r="T1042" i="3"/>
  <c r="U1042" i="3" s="1"/>
  <c r="T1041" i="3"/>
  <c r="T1054" i="3"/>
  <c r="T1053" i="3"/>
  <c r="U1053" i="3" s="1"/>
  <c r="T1052" i="3"/>
  <c r="U1052" i="3" s="1"/>
  <c r="T1051" i="3"/>
  <c r="T1050" i="3"/>
  <c r="T1063" i="3"/>
  <c r="U1063" i="3" s="1"/>
  <c r="T1062" i="3"/>
  <c r="U1062" i="3" s="1"/>
  <c r="T1061" i="3"/>
  <c r="T1060" i="3"/>
  <c r="T1059" i="3"/>
  <c r="U1059" i="3" s="1"/>
  <c r="T1072" i="3"/>
  <c r="U1072" i="3" s="1"/>
  <c r="T1071" i="3"/>
  <c r="T1070" i="3"/>
  <c r="T1069" i="3"/>
  <c r="T1068" i="3"/>
  <c r="T1081" i="3"/>
  <c r="T1080" i="3"/>
  <c r="T1079" i="3"/>
  <c r="U1079" i="3" s="1"/>
  <c r="T1078" i="3"/>
  <c r="U1078" i="3" s="1"/>
  <c r="T1077" i="3"/>
  <c r="T1090" i="3"/>
  <c r="T1089" i="3"/>
  <c r="T1088" i="3"/>
  <c r="T1087" i="3"/>
  <c r="T1086" i="3"/>
  <c r="T1099" i="3"/>
  <c r="U1099" i="3" s="1"/>
  <c r="T1098" i="3"/>
  <c r="U1098" i="3" s="1"/>
  <c r="T1097" i="3"/>
  <c r="T1096" i="3"/>
  <c r="T1095" i="3"/>
  <c r="T1108" i="3"/>
  <c r="U1108" i="3" s="1"/>
  <c r="T1107" i="3"/>
  <c r="T1106" i="3"/>
  <c r="U1106" i="3" s="1"/>
  <c r="T1105" i="3"/>
  <c r="T1104" i="3"/>
  <c r="U1104" i="3" s="1"/>
  <c r="T1117" i="3"/>
  <c r="T1116" i="3"/>
  <c r="T1115" i="3"/>
  <c r="U1115" i="3" s="1"/>
  <c r="T1114" i="3"/>
  <c r="U1114" i="3" s="1"/>
  <c r="T1113" i="3"/>
  <c r="T1126" i="3"/>
  <c r="T1125" i="3"/>
  <c r="U1125" i="3" s="1"/>
  <c r="T1124" i="3"/>
  <c r="U1124" i="3" s="1"/>
  <c r="T1123" i="3"/>
  <c r="T1122" i="3"/>
  <c r="T1135" i="3"/>
  <c r="U1135" i="3" s="1"/>
  <c r="T1134" i="3"/>
  <c r="U1134" i="3" s="1"/>
  <c r="T1133" i="3"/>
  <c r="T1132" i="3"/>
  <c r="T1131" i="3"/>
  <c r="T1144" i="3"/>
  <c r="U1144" i="3" s="1"/>
  <c r="T1143" i="3"/>
  <c r="T1142" i="3"/>
  <c r="T1141" i="3"/>
  <c r="T1140" i="3"/>
  <c r="T1153" i="3"/>
  <c r="T1152" i="3"/>
  <c r="T1151" i="3"/>
  <c r="U1151" i="3" s="1"/>
  <c r="T1150" i="3"/>
  <c r="U1150" i="3" s="1"/>
  <c r="T1149" i="3"/>
  <c r="T1162" i="3"/>
  <c r="T1161" i="3"/>
  <c r="U1161" i="3" s="1"/>
  <c r="T1160" i="3"/>
  <c r="U1160" i="3" s="1"/>
  <c r="T1159" i="3"/>
  <c r="T1158" i="3"/>
  <c r="T1171" i="3"/>
  <c r="T1170" i="3"/>
  <c r="T1169" i="3"/>
  <c r="T1168" i="3"/>
  <c r="T1167" i="3"/>
  <c r="T1180" i="3"/>
  <c r="T1179" i="3"/>
  <c r="T1178" i="3"/>
  <c r="T1177" i="3"/>
  <c r="T1176" i="3"/>
  <c r="T1189" i="3"/>
  <c r="T1188" i="3"/>
  <c r="T1187" i="3"/>
  <c r="T1186" i="3"/>
  <c r="U1186" i="3" s="1"/>
  <c r="T1185" i="3"/>
  <c r="T1198" i="3"/>
  <c r="U1198" i="3" s="1"/>
  <c r="T1197" i="3"/>
  <c r="T1196" i="3"/>
  <c r="U1196" i="3" s="1"/>
  <c r="T1195" i="3"/>
  <c r="T1194" i="3"/>
  <c r="T1207" i="3"/>
  <c r="U1207" i="3" s="1"/>
  <c r="T1206" i="3"/>
  <c r="U1206" i="3" s="1"/>
  <c r="T1205" i="3"/>
  <c r="T1204" i="3"/>
  <c r="T1203" i="3"/>
  <c r="U1203" i="3" s="1"/>
  <c r="T1216" i="3"/>
  <c r="U1216" i="3" s="1"/>
  <c r="T1215" i="3"/>
  <c r="T1214" i="3"/>
  <c r="T1213" i="3"/>
  <c r="U1213" i="3" s="1"/>
  <c r="T1212" i="3"/>
  <c r="U1212" i="3" s="1"/>
  <c r="T1225" i="3"/>
  <c r="T1224" i="3"/>
  <c r="T1223" i="3"/>
  <c r="U1223" i="3" s="1"/>
  <c r="T1222" i="3"/>
  <c r="U1222" i="3" s="1"/>
  <c r="T1221" i="3"/>
  <c r="T1234" i="3"/>
  <c r="T1233" i="3"/>
  <c r="T1232" i="3"/>
  <c r="T1231" i="3"/>
  <c r="T1230" i="3"/>
  <c r="T1243" i="3"/>
  <c r="U1243" i="3" s="1"/>
  <c r="T1242" i="3"/>
  <c r="T1241" i="3"/>
  <c r="T1240" i="3"/>
  <c r="T1239" i="3"/>
  <c r="T1252" i="3"/>
  <c r="T1251" i="3"/>
  <c r="T1250" i="3"/>
  <c r="T1249" i="3"/>
  <c r="T1248" i="3"/>
  <c r="T1261" i="3"/>
  <c r="T1260" i="3"/>
  <c r="T1259" i="3"/>
  <c r="T1258" i="3"/>
  <c r="T1257" i="3"/>
  <c r="T1270" i="3"/>
  <c r="U1270" i="3" s="1"/>
  <c r="T1269" i="3"/>
  <c r="U1269" i="3" s="1"/>
  <c r="T1268" i="3"/>
  <c r="U1268" i="3" s="1"/>
  <c r="T1267" i="3"/>
  <c r="T1266" i="3"/>
  <c r="T1279" i="3"/>
  <c r="U1279" i="3" s="1"/>
  <c r="T1278" i="3"/>
  <c r="U1278" i="3" s="1"/>
  <c r="T1277" i="3"/>
  <c r="T1276" i="3"/>
  <c r="U1276" i="3" s="1"/>
  <c r="T1275" i="3"/>
  <c r="T1288" i="3"/>
  <c r="U1288" i="3" s="1"/>
  <c r="T1287" i="3"/>
  <c r="T1286" i="3"/>
  <c r="T1285" i="3"/>
  <c r="U1285" i="3" s="1"/>
  <c r="T1284" i="3"/>
  <c r="U1284" i="3" s="1"/>
  <c r="T1297" i="3"/>
  <c r="T1296" i="3"/>
  <c r="T1295" i="3"/>
  <c r="U1295" i="3" s="1"/>
  <c r="T1294" i="3"/>
  <c r="U1294" i="3" s="1"/>
  <c r="T1293" i="3"/>
  <c r="T1306" i="3"/>
  <c r="T1305" i="3"/>
  <c r="T1304" i="3"/>
  <c r="T1303" i="3"/>
  <c r="T1302" i="3"/>
  <c r="T1315" i="3"/>
  <c r="T1314" i="3"/>
  <c r="T1313" i="3"/>
  <c r="T1312" i="3"/>
  <c r="T1311" i="3"/>
  <c r="T1324" i="3"/>
  <c r="T1323" i="3"/>
  <c r="T1322" i="3"/>
  <c r="T1321" i="3"/>
  <c r="T1320" i="3"/>
  <c r="T1333" i="3"/>
  <c r="T1332" i="3"/>
  <c r="T1331" i="3"/>
  <c r="T1330" i="3"/>
  <c r="T1329" i="3"/>
  <c r="T1342" i="3"/>
  <c r="U1342" i="3" s="1"/>
  <c r="T1341" i="3"/>
  <c r="U1341" i="3" s="1"/>
  <c r="T1340" i="3"/>
  <c r="U1340" i="3" s="1"/>
  <c r="T1339" i="3"/>
  <c r="T1338" i="3"/>
  <c r="T1351" i="3"/>
  <c r="T1350" i="3"/>
  <c r="T1349" i="3"/>
  <c r="T1348" i="3"/>
  <c r="T1347" i="3"/>
  <c r="T1360" i="3"/>
  <c r="T1359" i="3"/>
  <c r="T1358" i="3"/>
  <c r="T1357" i="3"/>
  <c r="T1356" i="3"/>
  <c r="T1369" i="3"/>
  <c r="T1368" i="3"/>
  <c r="T1367" i="3"/>
  <c r="U1367" i="3" s="1"/>
  <c r="T1366" i="3"/>
  <c r="U1366" i="3" s="1"/>
  <c r="T1365" i="3"/>
  <c r="T1378" i="3"/>
  <c r="T1377" i="3"/>
  <c r="U1377" i="3" s="1"/>
  <c r="T1376" i="3"/>
  <c r="U1376" i="3" s="1"/>
  <c r="T1375" i="3"/>
  <c r="T1374" i="3"/>
  <c r="U1374" i="3" s="1"/>
  <c r="T1387" i="3"/>
  <c r="U1387" i="3" s="1"/>
  <c r="T1386" i="3"/>
  <c r="U1386" i="3" s="1"/>
  <c r="T1385" i="3"/>
  <c r="T1384" i="3"/>
  <c r="T1383" i="3"/>
  <c r="U1383" i="3" s="1"/>
  <c r="T1396" i="3"/>
  <c r="T1395" i="3"/>
  <c r="T1394" i="3"/>
  <c r="T1393" i="3"/>
  <c r="T1392" i="3"/>
  <c r="T1405" i="3"/>
  <c r="T1404" i="3"/>
  <c r="T1403" i="3"/>
  <c r="T1402" i="3"/>
  <c r="T1401" i="3"/>
  <c r="T1414" i="3"/>
  <c r="T1413" i="3"/>
  <c r="T1412" i="3"/>
  <c r="T1411" i="3"/>
  <c r="T1410" i="3"/>
  <c r="T1423" i="3"/>
  <c r="T1422" i="3"/>
  <c r="T1421" i="3"/>
  <c r="T1420" i="3"/>
  <c r="T1419" i="3"/>
  <c r="T1432" i="3"/>
  <c r="T1431" i="3"/>
  <c r="T1430" i="3"/>
  <c r="T1429" i="3"/>
  <c r="T1428" i="3"/>
  <c r="T1441" i="3"/>
  <c r="T1440" i="3"/>
  <c r="T1439" i="3"/>
  <c r="U1439" i="3" s="1"/>
  <c r="T1438" i="3"/>
  <c r="U1438" i="3" s="1"/>
  <c r="T1437" i="3"/>
  <c r="T55" i="3"/>
  <c r="T54" i="3"/>
  <c r="T53" i="3"/>
  <c r="T52" i="3"/>
  <c r="T51" i="3"/>
  <c r="T64" i="3"/>
  <c r="T63" i="3"/>
  <c r="T62" i="3"/>
  <c r="T61" i="3"/>
  <c r="T60" i="3"/>
  <c r="T73" i="3"/>
  <c r="T72" i="3"/>
  <c r="T71" i="3"/>
  <c r="T70" i="3"/>
  <c r="T69" i="3"/>
  <c r="T82" i="3"/>
  <c r="T81" i="3"/>
  <c r="T80" i="3"/>
  <c r="U80" i="3" s="1"/>
  <c r="T79" i="3"/>
  <c r="U79" i="3" s="1"/>
  <c r="T78" i="3"/>
  <c r="T91" i="3"/>
  <c r="T90" i="3"/>
  <c r="U90" i="3" s="1"/>
  <c r="T89" i="3"/>
  <c r="U89" i="3" s="1"/>
  <c r="T88" i="3"/>
  <c r="T87" i="3"/>
  <c r="T100" i="3"/>
  <c r="U100" i="3" s="1"/>
  <c r="T99" i="3"/>
  <c r="U99" i="3" s="1"/>
  <c r="T98" i="3"/>
  <c r="T97" i="3"/>
  <c r="T96" i="3"/>
  <c r="U96" i="3" s="1"/>
  <c r="T109" i="3"/>
  <c r="U109" i="3" s="1"/>
  <c r="T108" i="3"/>
  <c r="T107" i="3"/>
  <c r="T106" i="3"/>
  <c r="U106" i="3" s="1"/>
  <c r="T105" i="3"/>
  <c r="U105" i="3" s="1"/>
  <c r="T118" i="3"/>
  <c r="T117" i="3"/>
  <c r="U117" i="3" s="1"/>
  <c r="T116" i="3"/>
  <c r="U116" i="3" s="1"/>
  <c r="T115" i="3"/>
  <c r="U115" i="3" s="1"/>
  <c r="T114" i="3"/>
  <c r="T127" i="3"/>
  <c r="T126" i="3"/>
  <c r="U126" i="3" s="1"/>
  <c r="T125" i="3"/>
  <c r="U125" i="3" s="1"/>
  <c r="T124" i="3"/>
  <c r="T123" i="3"/>
  <c r="T136" i="3"/>
  <c r="U136" i="3" s="1"/>
  <c r="T135" i="3"/>
  <c r="U135" i="3" s="1"/>
  <c r="T134" i="3"/>
  <c r="T133" i="3"/>
  <c r="T132" i="3"/>
  <c r="U132" i="3" s="1"/>
  <c r="T145" i="3"/>
  <c r="T144" i="3"/>
  <c r="T143" i="3"/>
  <c r="T142" i="3"/>
  <c r="T141" i="3"/>
  <c r="T154" i="3"/>
  <c r="T153" i="3"/>
  <c r="T152" i="3"/>
  <c r="T151" i="3"/>
  <c r="T150" i="3"/>
  <c r="T163" i="3"/>
  <c r="T162" i="3"/>
  <c r="T161" i="3"/>
  <c r="T160" i="3"/>
  <c r="T159" i="3"/>
  <c r="T172" i="3"/>
  <c r="T171" i="3"/>
  <c r="T170" i="3"/>
  <c r="T169" i="3"/>
  <c r="T168" i="3"/>
  <c r="T181" i="3"/>
  <c r="U181" i="3" s="1"/>
  <c r="T180" i="3"/>
  <c r="T179" i="3"/>
  <c r="T178" i="3"/>
  <c r="U178" i="3" s="1"/>
  <c r="T177" i="3"/>
  <c r="U177" i="3" s="1"/>
  <c r="T190" i="3"/>
  <c r="T189" i="3"/>
  <c r="T188" i="3"/>
  <c r="U188" i="3" s="1"/>
  <c r="T187" i="3"/>
  <c r="U187" i="3" s="1"/>
  <c r="T186" i="3"/>
  <c r="T199" i="3"/>
  <c r="T198" i="3"/>
  <c r="U198" i="3" s="1"/>
  <c r="T197" i="3"/>
  <c r="U197" i="3" s="1"/>
  <c r="T196" i="3"/>
  <c r="T195" i="3"/>
  <c r="T208" i="3"/>
  <c r="U208" i="3" s="1"/>
  <c r="T207" i="3"/>
  <c r="U207" i="3" s="1"/>
  <c r="T206" i="3"/>
  <c r="T205" i="3"/>
  <c r="U205" i="3" s="1"/>
  <c r="T204" i="3"/>
  <c r="U204" i="3" s="1"/>
  <c r="T217" i="3"/>
  <c r="U217" i="3" s="1"/>
  <c r="T216" i="3"/>
  <c r="T215" i="3"/>
  <c r="T214" i="3"/>
  <c r="U214" i="3" s="1"/>
  <c r="T213" i="3"/>
  <c r="U213" i="3" s="1"/>
  <c r="T226" i="3"/>
  <c r="T225" i="3"/>
  <c r="T224" i="3"/>
  <c r="U224" i="3" s="1"/>
  <c r="T223" i="3"/>
  <c r="U223" i="3" s="1"/>
  <c r="T222" i="3"/>
  <c r="T235" i="3"/>
  <c r="T234" i="3"/>
  <c r="U234" i="3" s="1"/>
  <c r="T233" i="3"/>
  <c r="U233" i="3" s="1"/>
  <c r="T232" i="3"/>
  <c r="T231" i="3"/>
  <c r="T244" i="3"/>
  <c r="U244" i="3" s="1"/>
  <c r="T243" i="3"/>
  <c r="U243" i="3" s="1"/>
  <c r="T242" i="3"/>
  <c r="T241" i="3"/>
  <c r="T240" i="3"/>
  <c r="T253" i="3"/>
  <c r="U253" i="3" s="1"/>
  <c r="T252" i="3"/>
  <c r="T251" i="3"/>
  <c r="U251" i="3" s="1"/>
  <c r="T250" i="3"/>
  <c r="U250" i="3" s="1"/>
  <c r="T249" i="3"/>
  <c r="U249" i="3" s="1"/>
  <c r="T262" i="3"/>
  <c r="T261" i="3"/>
  <c r="T260" i="3"/>
  <c r="U260" i="3" s="1"/>
  <c r="T259" i="3"/>
  <c r="U259" i="3" s="1"/>
  <c r="T258" i="3"/>
  <c r="T271" i="3"/>
  <c r="T270" i="3"/>
  <c r="U270" i="3" s="1"/>
  <c r="T269" i="3"/>
  <c r="U269" i="3" s="1"/>
  <c r="T268" i="3"/>
  <c r="T267" i="3"/>
  <c r="T280" i="3"/>
  <c r="U280" i="3" s="1"/>
  <c r="T279" i="3"/>
  <c r="U279" i="3" s="1"/>
  <c r="T278" i="3"/>
  <c r="T277" i="3"/>
  <c r="T276" i="3"/>
  <c r="U276" i="3" s="1"/>
  <c r="T289" i="3"/>
  <c r="U289" i="3" s="1"/>
  <c r="T288" i="3"/>
  <c r="T287" i="3"/>
  <c r="U287" i="3" s="1"/>
  <c r="T286" i="3"/>
  <c r="U286" i="3" s="1"/>
  <c r="T285" i="3"/>
  <c r="U285" i="3" s="1"/>
  <c r="T298" i="3"/>
  <c r="T297" i="3"/>
  <c r="T296" i="3"/>
  <c r="U296" i="3" s="1"/>
  <c r="T295" i="3"/>
  <c r="U295" i="3" s="1"/>
  <c r="T294" i="3"/>
  <c r="T307" i="3"/>
  <c r="T306" i="3"/>
  <c r="U306" i="3" s="1"/>
  <c r="T305" i="3"/>
  <c r="U305" i="3" s="1"/>
  <c r="T304" i="3"/>
  <c r="T303" i="3"/>
  <c r="U303" i="3" s="1"/>
  <c r="T316" i="3"/>
  <c r="U316" i="3" s="1"/>
  <c r="T315" i="3"/>
  <c r="U315" i="3" s="1"/>
  <c r="T314" i="3"/>
  <c r="T313" i="3"/>
  <c r="T312" i="3"/>
  <c r="U312" i="3" s="1"/>
  <c r="T325" i="3"/>
  <c r="U325" i="3" s="1"/>
  <c r="T324" i="3"/>
  <c r="T323" i="3"/>
  <c r="T322" i="3"/>
  <c r="U322" i="3" s="1"/>
  <c r="T321" i="3"/>
  <c r="U321" i="3" s="1"/>
  <c r="T334" i="3"/>
  <c r="T333" i="3"/>
  <c r="T332" i="3"/>
  <c r="T331" i="3"/>
  <c r="T330" i="3"/>
  <c r="T343" i="3"/>
  <c r="U343" i="3" s="1"/>
  <c r="T342" i="3"/>
  <c r="U342" i="3" s="1"/>
  <c r="T341" i="3"/>
  <c r="U341" i="3" s="1"/>
  <c r="T340" i="3"/>
  <c r="T339" i="3"/>
  <c r="T352" i="3"/>
  <c r="U352" i="3" s="1"/>
  <c r="T351" i="3"/>
  <c r="U351" i="3" s="1"/>
  <c r="T350" i="3"/>
  <c r="T349" i="3"/>
  <c r="U349" i="3" s="1"/>
  <c r="T348" i="3"/>
  <c r="U348" i="3" s="1"/>
  <c r="T361" i="3"/>
  <c r="U361" i="3" s="1"/>
  <c r="T360" i="3"/>
  <c r="T359" i="3"/>
  <c r="T358" i="3"/>
  <c r="U358" i="3" s="1"/>
  <c r="T357" i="3"/>
  <c r="U357" i="3" s="1"/>
  <c r="T370" i="3"/>
  <c r="T369" i="3"/>
  <c r="T368" i="3"/>
  <c r="U368" i="3" s="1"/>
  <c r="T367" i="3"/>
  <c r="U367" i="3" s="1"/>
  <c r="T366" i="3"/>
  <c r="T379" i="3"/>
  <c r="U379" i="3" s="1"/>
  <c r="T378" i="3"/>
  <c r="U378" i="3" s="1"/>
  <c r="T377" i="3"/>
  <c r="U377" i="3" s="1"/>
  <c r="T376" i="3"/>
  <c r="T375" i="3"/>
  <c r="T388" i="3"/>
  <c r="U388" i="3" s="1"/>
  <c r="T387" i="3"/>
  <c r="U387" i="3" s="1"/>
  <c r="T386" i="3"/>
  <c r="T385" i="3"/>
  <c r="T384" i="3"/>
  <c r="U384" i="3" s="1"/>
  <c r="T397" i="3"/>
  <c r="U397" i="3" s="1"/>
  <c r="T396" i="3"/>
  <c r="T395" i="3"/>
  <c r="U395" i="3" s="1"/>
  <c r="T394" i="3"/>
  <c r="U394" i="3" s="1"/>
  <c r="T393" i="3"/>
  <c r="U393" i="3" s="1"/>
  <c r="T406" i="3"/>
  <c r="T405" i="3"/>
  <c r="T404" i="3"/>
  <c r="U404" i="3" s="1"/>
  <c r="T403" i="3"/>
  <c r="U403" i="3" s="1"/>
  <c r="T402" i="3"/>
  <c r="T415" i="3"/>
  <c r="U415" i="3" s="1"/>
  <c r="T414" i="3"/>
  <c r="U414" i="3" s="1"/>
  <c r="T413" i="3"/>
  <c r="U413" i="3" s="1"/>
  <c r="T412" i="3"/>
  <c r="T411" i="3"/>
  <c r="T424" i="3"/>
  <c r="U424" i="3" s="1"/>
  <c r="T423" i="3"/>
  <c r="U423" i="3" s="1"/>
  <c r="T422" i="3"/>
  <c r="T421" i="3"/>
  <c r="T420" i="3"/>
  <c r="U420" i="3" s="1"/>
  <c r="T433" i="3"/>
  <c r="T432" i="3"/>
  <c r="T431" i="3"/>
  <c r="T430" i="3"/>
  <c r="T429" i="3"/>
  <c r="T442" i="3"/>
  <c r="T441" i="3"/>
  <c r="T440" i="3"/>
  <c r="T439" i="3"/>
  <c r="T438" i="3"/>
  <c r="T451" i="3"/>
  <c r="T450" i="3"/>
  <c r="T449" i="3"/>
  <c r="T448" i="3"/>
  <c r="T447" i="3"/>
  <c r="T460" i="3"/>
  <c r="T459" i="3"/>
  <c r="T458" i="3"/>
  <c r="T457" i="3"/>
  <c r="T456" i="3"/>
  <c r="T469" i="3"/>
  <c r="U469" i="3" s="1"/>
  <c r="T468" i="3"/>
  <c r="T467" i="3"/>
  <c r="U467" i="3" s="1"/>
  <c r="T466" i="3"/>
  <c r="U466" i="3" s="1"/>
  <c r="T465" i="3"/>
  <c r="U465" i="3" s="1"/>
  <c r="T478" i="3"/>
  <c r="T477" i="3"/>
  <c r="T476" i="3"/>
  <c r="T475" i="3"/>
  <c r="T474" i="3"/>
  <c r="T487" i="3"/>
  <c r="T486" i="3"/>
  <c r="T485" i="3"/>
  <c r="T484" i="3"/>
  <c r="T483" i="3"/>
  <c r="T496" i="3"/>
  <c r="U496" i="3" s="1"/>
  <c r="T495" i="3"/>
  <c r="U495" i="3" s="1"/>
  <c r="T494" i="3"/>
  <c r="T493" i="3"/>
  <c r="T492" i="3"/>
  <c r="U492" i="3" s="1"/>
  <c r="T505" i="3"/>
  <c r="U505" i="3" s="1"/>
  <c r="T504" i="3"/>
  <c r="T503" i="3"/>
  <c r="U503" i="3" s="1"/>
  <c r="T502" i="3"/>
  <c r="U502" i="3" s="1"/>
  <c r="T501" i="3"/>
  <c r="U501" i="3" s="1"/>
  <c r="T514" i="3"/>
  <c r="T513" i="3"/>
  <c r="T512" i="3"/>
  <c r="T511" i="3"/>
  <c r="T510" i="3"/>
  <c r="T523" i="3"/>
  <c r="T522" i="3"/>
  <c r="U522" i="3" s="1"/>
  <c r="T521" i="3"/>
  <c r="U521" i="3" s="1"/>
  <c r="T520" i="3"/>
  <c r="T519" i="3"/>
  <c r="U519" i="3" s="1"/>
  <c r="T532" i="3"/>
  <c r="U532" i="3" s="1"/>
  <c r="T531" i="3"/>
  <c r="U531" i="3" s="1"/>
  <c r="T530" i="3"/>
  <c r="T529" i="3"/>
  <c r="T528" i="3"/>
  <c r="U528" i="3" s="1"/>
  <c r="T541" i="3"/>
  <c r="T540" i="3"/>
  <c r="T539" i="3"/>
  <c r="T538" i="3"/>
  <c r="T537" i="3"/>
  <c r="T550" i="3"/>
  <c r="T549" i="3"/>
  <c r="T548" i="3"/>
  <c r="T547" i="3"/>
  <c r="T546" i="3"/>
  <c r="T559" i="3"/>
  <c r="T558" i="3"/>
  <c r="T557" i="3"/>
  <c r="T556" i="3"/>
  <c r="T555" i="3"/>
  <c r="T568" i="3"/>
  <c r="T567" i="3"/>
  <c r="T566" i="3"/>
  <c r="T565" i="3"/>
  <c r="T564" i="3"/>
  <c r="T1450" i="3"/>
  <c r="T1449" i="3"/>
  <c r="T1448" i="3"/>
  <c r="T1447" i="3"/>
  <c r="T1446" i="3"/>
  <c r="T1459" i="3"/>
  <c r="T1458" i="3"/>
  <c r="U1458" i="3" s="1"/>
  <c r="T1457" i="3"/>
  <c r="U1457" i="3" s="1"/>
  <c r="T1456" i="3"/>
  <c r="U1456" i="3" s="1"/>
  <c r="T1455" i="3"/>
  <c r="T1468" i="3"/>
  <c r="U1468" i="3" s="1"/>
  <c r="T1467" i="3"/>
  <c r="U1467" i="3" s="1"/>
  <c r="T1466" i="3"/>
  <c r="U1466" i="3" s="1"/>
  <c r="T1465" i="3"/>
  <c r="T1464" i="3"/>
  <c r="U1464" i="3" s="1"/>
  <c r="T1477" i="3"/>
  <c r="T1476" i="3"/>
  <c r="T1475" i="3"/>
  <c r="U1475" i="3" s="1"/>
  <c r="T1474" i="3"/>
  <c r="U1474" i="3" s="1"/>
  <c r="T1473" i="3"/>
  <c r="U1473" i="3" s="1"/>
  <c r="T1486" i="3"/>
  <c r="U1486" i="3" s="1"/>
  <c r="T1485" i="3"/>
  <c r="T1484" i="3"/>
  <c r="U1484" i="3" s="1"/>
  <c r="T1483" i="3"/>
  <c r="U1483" i="3" s="1"/>
  <c r="T1482" i="3"/>
  <c r="U1482" i="3" s="1"/>
  <c r="T1495" i="3"/>
  <c r="T1494" i="3"/>
  <c r="T1493" i="3"/>
  <c r="U1493" i="3" s="1"/>
  <c r="T1492" i="3"/>
  <c r="U1492" i="3" s="1"/>
  <c r="T1491" i="3"/>
  <c r="T1504" i="3"/>
  <c r="T1503" i="3"/>
  <c r="T1502" i="3"/>
  <c r="T1501" i="3"/>
  <c r="T1500" i="3"/>
  <c r="T1513" i="3"/>
  <c r="U1513" i="3" s="1"/>
  <c r="T1512" i="3"/>
  <c r="U1512" i="3" s="1"/>
  <c r="T1511" i="3"/>
  <c r="T1510" i="3"/>
  <c r="T1509" i="3"/>
  <c r="U1509" i="3" s="1"/>
  <c r="T1522" i="3"/>
  <c r="U1522" i="3" s="1"/>
  <c r="T1521" i="3"/>
  <c r="T1520" i="3"/>
  <c r="U1520" i="3" s="1"/>
  <c r="T1519" i="3"/>
  <c r="T1518" i="3"/>
  <c r="T1531" i="3"/>
  <c r="U1531" i="3" s="1"/>
  <c r="T1530" i="3"/>
  <c r="U1530" i="3" s="1"/>
  <c r="T1529" i="3"/>
  <c r="U1529" i="3" s="1"/>
  <c r="T1528" i="3"/>
  <c r="U1528" i="3" s="1"/>
  <c r="T1527" i="3"/>
  <c r="U1527" i="3" s="1"/>
  <c r="T1693" i="3"/>
  <c r="T1692" i="3"/>
  <c r="U1692" i="3" s="1"/>
  <c r="T1691" i="3"/>
  <c r="U1691" i="3" s="1"/>
  <c r="T1690" i="3"/>
  <c r="T1689" i="3"/>
  <c r="U1689" i="3" s="1"/>
  <c r="T1702" i="3"/>
  <c r="U1702" i="3" s="1"/>
  <c r="T1701" i="3"/>
  <c r="U1701" i="3" s="1"/>
  <c r="T1700" i="3"/>
  <c r="T1699" i="3"/>
  <c r="U1699" i="3" s="1"/>
  <c r="T1698" i="3"/>
  <c r="U1698" i="3" s="1"/>
  <c r="T1711" i="3"/>
  <c r="T1710" i="3"/>
  <c r="T1709" i="3"/>
  <c r="T1708" i="3"/>
  <c r="T1707" i="3"/>
  <c r="T1720" i="3"/>
  <c r="U1720" i="3" s="1"/>
  <c r="T1719" i="3"/>
  <c r="U1719" i="3" s="1"/>
  <c r="T1718" i="3"/>
  <c r="U1718" i="3" s="1"/>
  <c r="T1717" i="3"/>
  <c r="U1717" i="3" s="1"/>
  <c r="T1716" i="3"/>
  <c r="U1716" i="3" s="1"/>
  <c r="T1729" i="3"/>
  <c r="U1729" i="3" s="1"/>
  <c r="T1728" i="3"/>
  <c r="U1728" i="3" s="1"/>
  <c r="T1727" i="3"/>
  <c r="U1727" i="3" s="1"/>
  <c r="T1726" i="3"/>
  <c r="U1726" i="3" s="1"/>
  <c r="T1725" i="3"/>
  <c r="U1725" i="3" s="1"/>
  <c r="T1738" i="3"/>
  <c r="T1737" i="3"/>
  <c r="T1736" i="3"/>
  <c r="T1735" i="3"/>
  <c r="T1734" i="3"/>
  <c r="U1734" i="3" s="1"/>
  <c r="U1735" i="3"/>
  <c r="U1736" i="3"/>
  <c r="U1737" i="3"/>
  <c r="U1738" i="3"/>
  <c r="U1707" i="3"/>
  <c r="U1708" i="3"/>
  <c r="U1709" i="3"/>
  <c r="U1710" i="3"/>
  <c r="U1711" i="3"/>
  <c r="U1700" i="3"/>
  <c r="U1690" i="3"/>
  <c r="U1693" i="3"/>
  <c r="U1518" i="3"/>
  <c r="U1519" i="3"/>
  <c r="U1521" i="3"/>
  <c r="U1510" i="3"/>
  <c r="U1511" i="3"/>
  <c r="U1500" i="3"/>
  <c r="U1501" i="3"/>
  <c r="U1502" i="3"/>
  <c r="U1503" i="3"/>
  <c r="U1504" i="3"/>
  <c r="U1491" i="3"/>
  <c r="U1494" i="3"/>
  <c r="U1495" i="3"/>
  <c r="U1485" i="3"/>
  <c r="U1476" i="3"/>
  <c r="U1477" i="3"/>
  <c r="U1465" i="3"/>
  <c r="U1455" i="3"/>
  <c r="U1459" i="3"/>
  <c r="U1446" i="3"/>
  <c r="U1447" i="3"/>
  <c r="U1448" i="3"/>
  <c r="U1449" i="3"/>
  <c r="U1450" i="3"/>
  <c r="U564" i="3"/>
  <c r="U565" i="3"/>
  <c r="U566" i="3"/>
  <c r="U567" i="3"/>
  <c r="U568" i="3"/>
  <c r="U555" i="3"/>
  <c r="U556" i="3"/>
  <c r="U557" i="3"/>
  <c r="U558" i="3"/>
  <c r="U559" i="3"/>
  <c r="U546" i="3"/>
  <c r="U547" i="3"/>
  <c r="U548" i="3"/>
  <c r="U549" i="3"/>
  <c r="U550" i="3"/>
  <c r="U537" i="3"/>
  <c r="U538" i="3"/>
  <c r="U539" i="3"/>
  <c r="U540" i="3"/>
  <c r="U541" i="3"/>
  <c r="U529" i="3"/>
  <c r="U530" i="3"/>
  <c r="U520" i="3"/>
  <c r="U523" i="3"/>
  <c r="U510" i="3"/>
  <c r="U511" i="3"/>
  <c r="U512" i="3"/>
  <c r="U513" i="3"/>
  <c r="U514" i="3"/>
  <c r="U504" i="3"/>
  <c r="U493" i="3"/>
  <c r="U494" i="3"/>
  <c r="U483" i="3"/>
  <c r="U484" i="3"/>
  <c r="U485" i="3"/>
  <c r="U486" i="3"/>
  <c r="U487" i="3"/>
  <c r="U474" i="3"/>
  <c r="U475" i="3"/>
  <c r="U476" i="3"/>
  <c r="U477" i="3"/>
  <c r="U478" i="3"/>
  <c r="U468" i="3"/>
  <c r="U456" i="3"/>
  <c r="U457" i="3"/>
  <c r="U458" i="3"/>
  <c r="U459" i="3"/>
  <c r="U460" i="3"/>
  <c r="U447" i="3"/>
  <c r="U448" i="3"/>
  <c r="U449" i="3"/>
  <c r="U450" i="3"/>
  <c r="U451" i="3"/>
  <c r="U438" i="3"/>
  <c r="U439" i="3"/>
  <c r="U440" i="3"/>
  <c r="U441" i="3"/>
  <c r="U442" i="3"/>
  <c r="U429" i="3"/>
  <c r="U430" i="3"/>
  <c r="U431" i="3"/>
  <c r="U432" i="3"/>
  <c r="U433" i="3"/>
  <c r="U421" i="3"/>
  <c r="U422" i="3"/>
  <c r="U411" i="3"/>
  <c r="U412" i="3"/>
  <c r="U402" i="3"/>
  <c r="U405" i="3"/>
  <c r="U406" i="3"/>
  <c r="U396" i="3"/>
  <c r="U385" i="3"/>
  <c r="U386" i="3"/>
  <c r="U375" i="3"/>
  <c r="U376" i="3"/>
  <c r="U366" i="3"/>
  <c r="U369" i="3"/>
  <c r="U370" i="3"/>
  <c r="U359" i="3"/>
  <c r="U360" i="3"/>
  <c r="U350" i="3"/>
  <c r="U339" i="3"/>
  <c r="U340" i="3"/>
  <c r="U330" i="3"/>
  <c r="U331" i="3"/>
  <c r="U332" i="3"/>
  <c r="U333" i="3"/>
  <c r="U334" i="3"/>
  <c r="U323" i="3"/>
  <c r="U324" i="3"/>
  <c r="U313" i="3"/>
  <c r="U314" i="3"/>
  <c r="U304" i="3"/>
  <c r="U307" i="3"/>
  <c r="U294" i="3"/>
  <c r="U297" i="3"/>
  <c r="U298" i="3"/>
  <c r="U288" i="3"/>
  <c r="U277" i="3"/>
  <c r="U278" i="3"/>
  <c r="U267" i="3"/>
  <c r="U268" i="3"/>
  <c r="U271" i="3"/>
  <c r="U258" i="3"/>
  <c r="U261" i="3"/>
  <c r="U262" i="3"/>
  <c r="U252" i="3"/>
  <c r="U240" i="3"/>
  <c r="U241" i="3"/>
  <c r="U242" i="3"/>
  <c r="U231" i="3"/>
  <c r="U232" i="3"/>
  <c r="U235" i="3"/>
  <c r="U222" i="3"/>
  <c r="U225" i="3"/>
  <c r="U226" i="3"/>
  <c r="U215" i="3"/>
  <c r="U216" i="3"/>
  <c r="U206" i="3"/>
  <c r="U195" i="3"/>
  <c r="U196" i="3"/>
  <c r="U199" i="3"/>
  <c r="U186" i="3"/>
  <c r="U189" i="3"/>
  <c r="U190" i="3"/>
  <c r="U179" i="3"/>
  <c r="U180" i="3"/>
  <c r="U168" i="3"/>
  <c r="U169" i="3"/>
  <c r="U170" i="3"/>
  <c r="U171" i="3"/>
  <c r="U172" i="3"/>
  <c r="U159" i="3"/>
  <c r="U160" i="3"/>
  <c r="U161" i="3"/>
  <c r="U162" i="3"/>
  <c r="U163" i="3"/>
  <c r="U150" i="3"/>
  <c r="U151" i="3"/>
  <c r="U152" i="3"/>
  <c r="U153" i="3"/>
  <c r="U154" i="3"/>
  <c r="U141" i="3"/>
  <c r="U142" i="3"/>
  <c r="U143" i="3"/>
  <c r="U144" i="3"/>
  <c r="U145" i="3"/>
  <c r="U133" i="3"/>
  <c r="U134" i="3"/>
  <c r="U123" i="3"/>
  <c r="U124" i="3"/>
  <c r="U127" i="3"/>
  <c r="U114" i="3"/>
  <c r="U118" i="3"/>
  <c r="U107" i="3"/>
  <c r="U108" i="3"/>
  <c r="U97" i="3"/>
  <c r="U98" i="3"/>
  <c r="U87" i="3"/>
  <c r="U88" i="3"/>
  <c r="U91" i="3"/>
  <c r="U78" i="3"/>
  <c r="U81" i="3"/>
  <c r="U82" i="3"/>
  <c r="U69" i="3"/>
  <c r="U70" i="3"/>
  <c r="U71" i="3"/>
  <c r="U72" i="3"/>
  <c r="U73" i="3"/>
  <c r="U60" i="3"/>
  <c r="U61" i="3"/>
  <c r="U62" i="3"/>
  <c r="U63" i="3"/>
  <c r="U64" i="3"/>
  <c r="U51" i="3"/>
  <c r="U52" i="3"/>
  <c r="U53" i="3"/>
  <c r="U54" i="3"/>
  <c r="U55" i="3"/>
  <c r="U1437" i="3"/>
  <c r="U1440" i="3"/>
  <c r="U1441" i="3"/>
  <c r="U1428" i="3"/>
  <c r="U1429" i="3"/>
  <c r="U1430" i="3"/>
  <c r="U1431" i="3"/>
  <c r="U1432" i="3"/>
  <c r="U1419" i="3"/>
  <c r="U1420" i="3"/>
  <c r="U1421" i="3"/>
  <c r="U1422" i="3"/>
  <c r="U1423" i="3"/>
  <c r="U1410" i="3"/>
  <c r="U1411" i="3"/>
  <c r="U1412" i="3"/>
  <c r="U1413" i="3"/>
  <c r="U1414" i="3"/>
  <c r="U1401" i="3"/>
  <c r="U1402" i="3"/>
  <c r="U1403" i="3"/>
  <c r="U1404" i="3"/>
  <c r="U1405" i="3"/>
  <c r="U1392" i="3"/>
  <c r="U1393" i="3"/>
  <c r="U1394" i="3"/>
  <c r="U1395" i="3"/>
  <c r="U1396" i="3"/>
  <c r="U1384" i="3"/>
  <c r="U1385" i="3"/>
  <c r="U1375" i="3"/>
  <c r="U1378" i="3"/>
  <c r="U1365" i="3"/>
  <c r="U1368" i="3"/>
  <c r="U1369" i="3"/>
  <c r="U1356" i="3"/>
  <c r="U1357" i="3"/>
  <c r="U1358" i="3"/>
  <c r="U1359" i="3"/>
  <c r="U1360" i="3"/>
  <c r="U1347" i="3"/>
  <c r="U1348" i="3"/>
  <c r="U1349" i="3"/>
  <c r="U1350" i="3"/>
  <c r="U1351" i="3"/>
  <c r="U1338" i="3"/>
  <c r="U1339" i="3"/>
  <c r="U1329" i="3"/>
  <c r="U1330" i="3"/>
  <c r="U1331" i="3"/>
  <c r="U1332" i="3"/>
  <c r="U1333" i="3"/>
  <c r="U1320" i="3"/>
  <c r="U1321" i="3"/>
  <c r="U1322" i="3"/>
  <c r="U1323" i="3"/>
  <c r="U1324" i="3"/>
  <c r="U1311" i="3"/>
  <c r="U1312" i="3"/>
  <c r="U1313" i="3"/>
  <c r="U1314" i="3"/>
  <c r="U1315" i="3"/>
  <c r="U1302" i="3"/>
  <c r="U1303" i="3"/>
  <c r="U1304" i="3"/>
  <c r="U1305" i="3"/>
  <c r="U1306" i="3"/>
  <c r="U1293" i="3"/>
  <c r="U1296" i="3"/>
  <c r="U1297" i="3"/>
  <c r="U1286" i="3"/>
  <c r="U1287" i="3"/>
  <c r="U1275" i="3"/>
  <c r="U1277" i="3"/>
  <c r="U1266" i="3"/>
  <c r="U1267" i="3"/>
  <c r="U1257" i="3"/>
  <c r="U1258" i="3"/>
  <c r="U1259" i="3"/>
  <c r="U1260" i="3"/>
  <c r="U1261" i="3"/>
  <c r="U1248" i="3"/>
  <c r="U1249" i="3"/>
  <c r="U1250" i="3"/>
  <c r="U1251" i="3"/>
  <c r="U1252" i="3"/>
  <c r="U1239" i="3"/>
  <c r="U1240" i="3"/>
  <c r="U1241" i="3"/>
  <c r="U1242" i="3"/>
  <c r="U1230" i="3"/>
  <c r="U1231" i="3"/>
  <c r="U1232" i="3"/>
  <c r="U1233" i="3"/>
  <c r="U1234" i="3"/>
  <c r="U1221" i="3"/>
  <c r="U1224" i="3"/>
  <c r="U1225" i="3"/>
  <c r="U1214" i="3"/>
  <c r="U1215" i="3"/>
  <c r="U1204" i="3"/>
  <c r="U1205" i="3"/>
  <c r="U1194" i="3"/>
  <c r="U1195" i="3"/>
  <c r="U1197" i="3"/>
  <c r="U1185" i="3"/>
  <c r="U1187" i="3"/>
  <c r="U1188" i="3"/>
  <c r="U1189" i="3"/>
  <c r="U1176" i="3"/>
  <c r="U1177" i="3"/>
  <c r="U1178" i="3"/>
  <c r="U1179" i="3"/>
  <c r="U1180" i="3"/>
  <c r="U1167" i="3"/>
  <c r="U1168" i="3"/>
  <c r="U1169" i="3"/>
  <c r="U1170" i="3"/>
  <c r="U1171" i="3"/>
  <c r="U1158" i="3"/>
  <c r="U1159" i="3"/>
  <c r="U1162" i="3"/>
  <c r="U1149" i="3"/>
  <c r="U1152" i="3"/>
  <c r="U1153" i="3"/>
  <c r="U1140" i="3"/>
  <c r="U1141" i="3"/>
  <c r="U1142" i="3"/>
  <c r="U1143" i="3"/>
  <c r="U1131" i="3"/>
  <c r="U1132" i="3"/>
  <c r="U1133" i="3"/>
  <c r="U1122" i="3"/>
  <c r="U1123" i="3"/>
  <c r="U1126" i="3"/>
  <c r="U1113" i="3"/>
  <c r="U1116" i="3"/>
  <c r="U1117" i="3"/>
  <c r="U1105" i="3"/>
  <c r="U1107" i="3"/>
  <c r="U1095" i="3"/>
  <c r="U1096" i="3"/>
  <c r="U1097" i="3"/>
  <c r="U1086" i="3"/>
  <c r="U1087" i="3"/>
  <c r="U1088" i="3"/>
  <c r="U1089" i="3"/>
  <c r="U1090" i="3"/>
  <c r="U1077" i="3"/>
  <c r="U1080" i="3"/>
  <c r="U1081" i="3"/>
  <c r="U1068" i="3"/>
  <c r="U1069" i="3"/>
  <c r="U1070" i="3"/>
  <c r="U1071" i="3"/>
  <c r="U1060" i="3"/>
  <c r="U1061" i="3"/>
  <c r="U1050" i="3"/>
  <c r="U1051" i="3"/>
  <c r="U1054" i="3"/>
  <c r="U1041" i="3"/>
  <c r="U1044" i="3"/>
  <c r="U1045" i="3"/>
  <c r="U1033" i="3"/>
  <c r="U1035" i="3"/>
  <c r="U1023" i="3"/>
  <c r="U1024" i="3"/>
  <c r="U1025" i="3"/>
  <c r="U1014" i="3"/>
  <c r="U1015" i="3"/>
  <c r="U1016" i="3"/>
  <c r="U1005" i="3"/>
  <c r="U1008" i="3"/>
  <c r="U1009" i="3"/>
  <c r="U996" i="3"/>
  <c r="U997" i="3"/>
  <c r="U998" i="3"/>
  <c r="U999" i="3"/>
  <c r="U1000" i="3"/>
  <c r="U987" i="3"/>
  <c r="U988" i="3"/>
  <c r="U989" i="3"/>
  <c r="U990" i="3"/>
  <c r="U991" i="3"/>
  <c r="U978" i="3"/>
  <c r="U979" i="3"/>
  <c r="U982" i="3"/>
  <c r="U969" i="3"/>
  <c r="U971" i="3"/>
  <c r="U973" i="3"/>
  <c r="U962" i="3"/>
  <c r="U963" i="3"/>
  <c r="U953" i="3"/>
  <c r="U955" i="3"/>
  <c r="U942" i="3"/>
  <c r="U943" i="3"/>
  <c r="U946" i="3"/>
  <c r="U933" i="3"/>
  <c r="U937" i="3"/>
  <c r="U926" i="3"/>
  <c r="U927" i="3"/>
  <c r="U916" i="3"/>
  <c r="U917" i="3"/>
  <c r="U919" i="3"/>
  <c r="U906" i="3"/>
  <c r="U907" i="3"/>
  <c r="U908" i="3"/>
  <c r="U909" i="3"/>
  <c r="U897" i="3"/>
  <c r="U898" i="3"/>
  <c r="U899" i="3"/>
  <c r="U900" i="3"/>
  <c r="U901" i="3"/>
  <c r="U890" i="3"/>
  <c r="U891" i="3"/>
  <c r="U881" i="3"/>
  <c r="U883" i="3"/>
  <c r="U870" i="3"/>
  <c r="U871" i="3"/>
  <c r="U872" i="3"/>
  <c r="U873" i="3"/>
  <c r="U874" i="3"/>
  <c r="U861" i="3"/>
  <c r="U862" i="3"/>
  <c r="U863" i="3"/>
  <c r="U864" i="3"/>
  <c r="U865" i="3"/>
  <c r="U854" i="3"/>
  <c r="U855" i="3"/>
  <c r="U845" i="3"/>
  <c r="U834" i="3"/>
  <c r="U835" i="3"/>
  <c r="U838" i="3"/>
  <c r="U825" i="3"/>
  <c r="U826" i="3"/>
  <c r="U827" i="3"/>
  <c r="U828" i="3"/>
  <c r="U829" i="3"/>
  <c r="U816" i="3"/>
  <c r="U817" i="3"/>
  <c r="U818" i="3"/>
  <c r="U819" i="3"/>
  <c r="U820" i="3"/>
  <c r="U808" i="3"/>
  <c r="U809" i="3"/>
  <c r="U811" i="3"/>
  <c r="U799" i="3"/>
  <c r="U802" i="3"/>
  <c r="U789" i="3"/>
  <c r="U793" i="3"/>
  <c r="U781" i="3"/>
  <c r="U782" i="3"/>
  <c r="U783" i="3"/>
  <c r="U772" i="3"/>
  <c r="U773" i="3"/>
  <c r="U763" i="3"/>
  <c r="U766" i="3"/>
  <c r="U753" i="3"/>
  <c r="U756" i="3"/>
  <c r="U757" i="3"/>
  <c r="U745" i="3"/>
  <c r="U747" i="3"/>
  <c r="U735" i="3"/>
  <c r="U736" i="3"/>
  <c r="U737" i="3"/>
  <c r="U726" i="3"/>
  <c r="U727" i="3"/>
  <c r="U728" i="3"/>
  <c r="U729" i="3"/>
  <c r="U730" i="3"/>
  <c r="U717" i="3"/>
  <c r="U719" i="3"/>
  <c r="U721" i="3"/>
  <c r="U708" i="3"/>
  <c r="U709" i="3"/>
  <c r="U711" i="3"/>
  <c r="U699" i="3"/>
  <c r="U700" i="3"/>
  <c r="U701" i="3"/>
  <c r="U690" i="3"/>
  <c r="U691" i="3"/>
  <c r="U694" i="3"/>
  <c r="U681" i="3"/>
  <c r="U684" i="3"/>
  <c r="U685" i="3"/>
  <c r="U674" i="3"/>
  <c r="U675" i="3"/>
  <c r="U664" i="3"/>
  <c r="U665" i="3"/>
  <c r="U654" i="3"/>
  <c r="U655" i="3"/>
  <c r="U656" i="3"/>
  <c r="U657" i="3"/>
  <c r="U658" i="3"/>
  <c r="U645" i="3"/>
  <c r="U646" i="3"/>
  <c r="U647" i="3"/>
  <c r="U648" i="3"/>
  <c r="U649" i="3"/>
  <c r="U636" i="3"/>
  <c r="U637" i="3"/>
  <c r="U638" i="3"/>
  <c r="U639" i="3"/>
  <c r="U640" i="3"/>
  <c r="U627" i="3"/>
  <c r="U628" i="3"/>
  <c r="U629" i="3"/>
  <c r="U630" i="3"/>
  <c r="U631" i="3"/>
  <c r="U618" i="3"/>
  <c r="U619" i="3"/>
  <c r="U620" i="3"/>
  <c r="U621" i="3"/>
  <c r="U622" i="3"/>
  <c r="U609" i="3"/>
  <c r="U610" i="3"/>
  <c r="U611" i="3"/>
  <c r="U612" i="3"/>
  <c r="U613" i="3"/>
  <c r="U601" i="3"/>
  <c r="U603" i="3"/>
  <c r="U591" i="3"/>
  <c r="U592" i="3"/>
  <c r="U593" i="3"/>
  <c r="U582" i="3"/>
  <c r="U583" i="3"/>
  <c r="U586" i="3"/>
  <c r="U573" i="3"/>
  <c r="U576" i="3"/>
  <c r="U577" i="3"/>
  <c r="U42" i="3"/>
  <c r="U43" i="3"/>
  <c r="U44" i="3"/>
  <c r="U45" i="3"/>
  <c r="U46" i="3"/>
  <c r="U33" i="3"/>
  <c r="U34" i="3"/>
  <c r="U35" i="3"/>
  <c r="U36" i="3"/>
  <c r="U37" i="3"/>
  <c r="U25" i="3"/>
  <c r="U26" i="3"/>
  <c r="U27" i="3"/>
  <c r="U28" i="3"/>
  <c r="U15" i="3"/>
  <c r="U16" i="3"/>
  <c r="U17" i="3"/>
  <c r="U18" i="3"/>
  <c r="U19" i="3"/>
  <c r="U6" i="3"/>
  <c r="U9" i="3"/>
  <c r="U10" i="3"/>
  <c r="U1789" i="3"/>
  <c r="U1790" i="3"/>
  <c r="U1791" i="3"/>
  <c r="U1645" i="3"/>
  <c r="U1646" i="3"/>
  <c r="U1806" i="3"/>
  <c r="U1807" i="3"/>
  <c r="U1808" i="3"/>
  <c r="U1809" i="3"/>
  <c r="U1810" i="3"/>
  <c r="U1797" i="3"/>
  <c r="U1800" i="3"/>
  <c r="U1801" i="3"/>
  <c r="U1781" i="3"/>
  <c r="U1782" i="3"/>
  <c r="U1770" i="3"/>
  <c r="U1771" i="3"/>
  <c r="U1772" i="3"/>
  <c r="U1761" i="3"/>
  <c r="U1762" i="3"/>
  <c r="U1763" i="3"/>
  <c r="U1765" i="3"/>
  <c r="U1752" i="3"/>
  <c r="U1755" i="3"/>
  <c r="U1756" i="3"/>
  <c r="U1743" i="3"/>
  <c r="U1744" i="3"/>
  <c r="U1745" i="3"/>
  <c r="U1746" i="3"/>
  <c r="U1747" i="3"/>
  <c r="U1681" i="3"/>
  <c r="U1682" i="3"/>
  <c r="U1671" i="3"/>
  <c r="U1672" i="3"/>
  <c r="U1674" i="3"/>
  <c r="U1662" i="3"/>
  <c r="U1665" i="3"/>
  <c r="U1666" i="3"/>
  <c r="U1656" i="3"/>
  <c r="U1635" i="3"/>
  <c r="U1636" i="3"/>
  <c r="U1637" i="3"/>
  <c r="U1626" i="3"/>
  <c r="U1627" i="3"/>
  <c r="U1617" i="3"/>
  <c r="U1620" i="3"/>
  <c r="U1621" i="3"/>
  <c r="U1610" i="3"/>
  <c r="U1611" i="3"/>
  <c r="U1599" i="3"/>
  <c r="U1601" i="3"/>
  <c r="U1590" i="3"/>
  <c r="U1591" i="3"/>
  <c r="U1581" i="3"/>
  <c r="U1583" i="3"/>
  <c r="U1584" i="3"/>
  <c r="U1585" i="3"/>
  <c r="U1574" i="3"/>
  <c r="U1575" i="3"/>
  <c r="U1565" i="3"/>
  <c r="U1554" i="3"/>
  <c r="U1555" i="3"/>
  <c r="U1558" i="3"/>
  <c r="U1545" i="3"/>
  <c r="U1547" i="3"/>
  <c r="U1549" i="3"/>
  <c r="U1536" i="3"/>
  <c r="U1537" i="3"/>
  <c r="U1538" i="3"/>
  <c r="U1539" i="3"/>
  <c r="U1540" i="3"/>
  <c r="S1734" i="3"/>
  <c r="S1735" i="3"/>
  <c r="S1736" i="3"/>
  <c r="S1737" i="3"/>
  <c r="S1738" i="3"/>
  <c r="S1725" i="3"/>
  <c r="S1726" i="3"/>
  <c r="S1727" i="3"/>
  <c r="S1728" i="3"/>
  <c r="S1729" i="3"/>
  <c r="S1716" i="3"/>
  <c r="S1717" i="3"/>
  <c r="S1718" i="3"/>
  <c r="S1719" i="3"/>
  <c r="S1720" i="3"/>
  <c r="S1707" i="3"/>
  <c r="S1708" i="3"/>
  <c r="S1709" i="3"/>
  <c r="S1710" i="3"/>
  <c r="S1711" i="3"/>
  <c r="S1698" i="3"/>
  <c r="S1699" i="3"/>
  <c r="S1700" i="3"/>
  <c r="S1701" i="3"/>
  <c r="S1702" i="3"/>
  <c r="S1689" i="3"/>
  <c r="S1690" i="3"/>
  <c r="S1691" i="3"/>
  <c r="S1692" i="3"/>
  <c r="S1693" i="3"/>
  <c r="S1527" i="3"/>
  <c r="S1528" i="3"/>
  <c r="S1529" i="3"/>
  <c r="S1530" i="3"/>
  <c r="S1531" i="3"/>
  <c r="S1518" i="3"/>
  <c r="S1519" i="3"/>
  <c r="S1520" i="3"/>
  <c r="S1521" i="3"/>
  <c r="S1522" i="3"/>
  <c r="S1509" i="3"/>
  <c r="S1510" i="3"/>
  <c r="S1511" i="3"/>
  <c r="S1512" i="3"/>
  <c r="S1513" i="3"/>
  <c r="S1500" i="3"/>
  <c r="S1501" i="3"/>
  <c r="S1502" i="3"/>
  <c r="S1503" i="3"/>
  <c r="S1504" i="3"/>
  <c r="S1491" i="3"/>
  <c r="S1492" i="3"/>
  <c r="S1493" i="3"/>
  <c r="S1494" i="3"/>
  <c r="S1495" i="3"/>
  <c r="S1482" i="3"/>
  <c r="S1483" i="3"/>
  <c r="S1484" i="3"/>
  <c r="S1485" i="3"/>
  <c r="S1486" i="3"/>
  <c r="S1473" i="3"/>
  <c r="S1474" i="3"/>
  <c r="S1475" i="3"/>
  <c r="S1476" i="3"/>
  <c r="S1477" i="3"/>
  <c r="S1464" i="3"/>
  <c r="S1465" i="3"/>
  <c r="S1466" i="3"/>
  <c r="S1467" i="3"/>
  <c r="S1468" i="3"/>
  <c r="S1455" i="3"/>
  <c r="S1456" i="3"/>
  <c r="S1457" i="3"/>
  <c r="S1458" i="3"/>
  <c r="S1459" i="3"/>
  <c r="S1446" i="3"/>
  <c r="S1447" i="3"/>
  <c r="S1448" i="3"/>
  <c r="S1449" i="3"/>
  <c r="S1450" i="3"/>
  <c r="S564" i="3"/>
  <c r="S565" i="3"/>
  <c r="S566" i="3"/>
  <c r="S567" i="3"/>
  <c r="S568" i="3"/>
  <c r="S555" i="3"/>
  <c r="S556" i="3"/>
  <c r="S557" i="3"/>
  <c r="S558" i="3"/>
  <c r="S559" i="3"/>
  <c r="S546" i="3"/>
  <c r="S547" i="3"/>
  <c r="S548" i="3"/>
  <c r="S549" i="3"/>
  <c r="S550" i="3"/>
  <c r="S537" i="3"/>
  <c r="S538" i="3"/>
  <c r="S539" i="3"/>
  <c r="S540" i="3"/>
  <c r="S541" i="3"/>
  <c r="S528" i="3"/>
  <c r="S529" i="3"/>
  <c r="S530" i="3"/>
  <c r="S531" i="3"/>
  <c r="S532" i="3"/>
  <c r="S519" i="3"/>
  <c r="S520" i="3"/>
  <c r="S521" i="3"/>
  <c r="S522" i="3"/>
  <c r="S523" i="3"/>
  <c r="S510" i="3"/>
  <c r="S511" i="3"/>
  <c r="S512" i="3"/>
  <c r="S513" i="3"/>
  <c r="S514" i="3"/>
  <c r="S501" i="3"/>
  <c r="S502" i="3"/>
  <c r="S503" i="3"/>
  <c r="S504" i="3"/>
  <c r="S505" i="3"/>
  <c r="S492" i="3"/>
  <c r="S493" i="3"/>
  <c r="S494" i="3"/>
  <c r="S495" i="3"/>
  <c r="S496" i="3"/>
  <c r="S483" i="3"/>
  <c r="S484" i="3"/>
  <c r="S485" i="3"/>
  <c r="S486" i="3"/>
  <c r="S487" i="3"/>
  <c r="S474" i="3"/>
  <c r="S475" i="3"/>
  <c r="S476" i="3"/>
  <c r="S477" i="3"/>
  <c r="S478" i="3"/>
  <c r="S465" i="3"/>
  <c r="S466" i="3"/>
  <c r="S467" i="3"/>
  <c r="S468" i="3"/>
  <c r="S469" i="3"/>
  <c r="S456" i="3"/>
  <c r="S457" i="3"/>
  <c r="S458" i="3"/>
  <c r="S459" i="3"/>
  <c r="S460" i="3"/>
  <c r="S447" i="3"/>
  <c r="S448" i="3"/>
  <c r="S449" i="3"/>
  <c r="S450" i="3"/>
  <c r="S451" i="3"/>
  <c r="S438" i="3"/>
  <c r="S439" i="3"/>
  <c r="S440" i="3"/>
  <c r="S441" i="3"/>
  <c r="S442" i="3"/>
  <c r="S429" i="3"/>
  <c r="S430" i="3"/>
  <c r="S431" i="3"/>
  <c r="S432" i="3"/>
  <c r="S433" i="3"/>
  <c r="S420" i="3"/>
  <c r="S421" i="3"/>
  <c r="S422" i="3"/>
  <c r="S423" i="3"/>
  <c r="S424" i="3"/>
  <c r="S411" i="3"/>
  <c r="S412" i="3"/>
  <c r="S413" i="3"/>
  <c r="S414" i="3"/>
  <c r="S415" i="3"/>
  <c r="S402" i="3"/>
  <c r="S403" i="3"/>
  <c r="S404" i="3"/>
  <c r="S405" i="3"/>
  <c r="S406" i="3"/>
  <c r="S393" i="3"/>
  <c r="S394" i="3"/>
  <c r="S395" i="3"/>
  <c r="S396" i="3"/>
  <c r="S397" i="3"/>
  <c r="S384" i="3"/>
  <c r="S385" i="3"/>
  <c r="S386" i="3"/>
  <c r="S387" i="3"/>
  <c r="S388" i="3"/>
  <c r="S375" i="3"/>
  <c r="S376" i="3"/>
  <c r="S377" i="3"/>
  <c r="S378" i="3"/>
  <c r="S379" i="3"/>
  <c r="S366" i="3"/>
  <c r="S367" i="3"/>
  <c r="S368" i="3"/>
  <c r="S369" i="3"/>
  <c r="S370" i="3"/>
  <c r="S357" i="3"/>
  <c r="S358" i="3"/>
  <c r="S359" i="3"/>
  <c r="S360" i="3"/>
  <c r="S361" i="3"/>
  <c r="S348" i="3"/>
  <c r="S349" i="3"/>
  <c r="S350" i="3"/>
  <c r="S351" i="3"/>
  <c r="S352" i="3"/>
  <c r="S339" i="3"/>
  <c r="S340" i="3"/>
  <c r="S341" i="3"/>
  <c r="S342" i="3"/>
  <c r="S343" i="3"/>
  <c r="S330" i="3"/>
  <c r="S331" i="3"/>
  <c r="S332" i="3"/>
  <c r="S333" i="3"/>
  <c r="S334" i="3"/>
  <c r="S321" i="3"/>
  <c r="S322" i="3"/>
  <c r="S323" i="3"/>
  <c r="S324" i="3"/>
  <c r="S325" i="3"/>
  <c r="S312" i="3"/>
  <c r="S313" i="3"/>
  <c r="S314" i="3"/>
  <c r="S315" i="3"/>
  <c r="S316" i="3"/>
  <c r="S303" i="3"/>
  <c r="S304" i="3"/>
  <c r="S305" i="3"/>
  <c r="S306" i="3"/>
  <c r="S307" i="3"/>
  <c r="S294" i="3"/>
  <c r="S295" i="3"/>
  <c r="S296" i="3"/>
  <c r="S297" i="3"/>
  <c r="S298" i="3"/>
  <c r="S285" i="3"/>
  <c r="S286" i="3"/>
  <c r="S287" i="3"/>
  <c r="S288" i="3"/>
  <c r="S289" i="3"/>
  <c r="S276" i="3"/>
  <c r="S277" i="3"/>
  <c r="S278" i="3"/>
  <c r="S279" i="3"/>
  <c r="S280" i="3"/>
  <c r="S267" i="3"/>
  <c r="S268" i="3"/>
  <c r="S269" i="3"/>
  <c r="S270" i="3"/>
  <c r="S271" i="3"/>
  <c r="S258" i="3"/>
  <c r="S259" i="3"/>
  <c r="S260" i="3"/>
  <c r="S261" i="3"/>
  <c r="S262" i="3"/>
  <c r="S249" i="3"/>
  <c r="S250" i="3"/>
  <c r="S251" i="3"/>
  <c r="S252" i="3"/>
  <c r="S253" i="3"/>
  <c r="S240" i="3"/>
  <c r="S241" i="3"/>
  <c r="S242" i="3"/>
  <c r="S243" i="3"/>
  <c r="S244" i="3"/>
  <c r="S231" i="3"/>
  <c r="S232" i="3"/>
  <c r="S233" i="3"/>
  <c r="S234" i="3"/>
  <c r="S235" i="3"/>
  <c r="S222" i="3"/>
  <c r="S223" i="3"/>
  <c r="S224" i="3"/>
  <c r="S225" i="3"/>
  <c r="S226" i="3"/>
  <c r="S213" i="3"/>
  <c r="S214" i="3"/>
  <c r="S215" i="3"/>
  <c r="S216" i="3"/>
  <c r="S217" i="3"/>
  <c r="S204" i="3"/>
  <c r="S205" i="3"/>
  <c r="S206" i="3"/>
  <c r="S207" i="3"/>
  <c r="S208" i="3"/>
  <c r="S195" i="3"/>
  <c r="S196" i="3"/>
  <c r="S197" i="3"/>
  <c r="S198" i="3"/>
  <c r="S199" i="3"/>
  <c r="S186" i="3"/>
  <c r="S187" i="3"/>
  <c r="S188" i="3"/>
  <c r="S189" i="3"/>
  <c r="S190" i="3"/>
  <c r="S177" i="3"/>
  <c r="S178" i="3"/>
  <c r="S179" i="3"/>
  <c r="S180" i="3"/>
  <c r="S181" i="3"/>
  <c r="S168" i="3"/>
  <c r="S169" i="3"/>
  <c r="S170" i="3"/>
  <c r="S171" i="3"/>
  <c r="S172" i="3"/>
  <c r="S159" i="3"/>
  <c r="S160" i="3"/>
  <c r="S161" i="3"/>
  <c r="S162" i="3"/>
  <c r="S163" i="3"/>
  <c r="S150" i="3"/>
  <c r="S151" i="3"/>
  <c r="S152" i="3"/>
  <c r="S153" i="3"/>
  <c r="S154" i="3"/>
  <c r="S141" i="3"/>
  <c r="S142" i="3"/>
  <c r="S143" i="3"/>
  <c r="S144" i="3"/>
  <c r="S145" i="3"/>
  <c r="S132" i="3"/>
  <c r="S133" i="3"/>
  <c r="S134" i="3"/>
  <c r="S135" i="3"/>
  <c r="S136" i="3"/>
  <c r="S123" i="3"/>
  <c r="S124" i="3"/>
  <c r="S125" i="3"/>
  <c r="S126" i="3"/>
  <c r="S127" i="3"/>
  <c r="S114" i="3"/>
  <c r="S115" i="3"/>
  <c r="S116" i="3"/>
  <c r="S117" i="3"/>
  <c r="S118" i="3"/>
  <c r="S105" i="3"/>
  <c r="S106" i="3"/>
  <c r="S107" i="3"/>
  <c r="S108" i="3"/>
  <c r="S109" i="3"/>
  <c r="S96" i="3"/>
  <c r="S97" i="3"/>
  <c r="S98" i="3"/>
  <c r="S99" i="3"/>
  <c r="S100" i="3"/>
  <c r="S87" i="3"/>
  <c r="S88" i="3"/>
  <c r="S89" i="3"/>
  <c r="S90" i="3"/>
  <c r="S91" i="3"/>
  <c r="S78" i="3"/>
  <c r="S79" i="3"/>
  <c r="S80" i="3"/>
  <c r="S81" i="3"/>
  <c r="S82" i="3"/>
  <c r="S69" i="3"/>
  <c r="S70" i="3"/>
  <c r="S71" i="3"/>
  <c r="S72" i="3"/>
  <c r="S73" i="3"/>
  <c r="S60" i="3"/>
  <c r="S61" i="3"/>
  <c r="S62" i="3"/>
  <c r="S63" i="3"/>
  <c r="S64" i="3"/>
  <c r="S51" i="3"/>
  <c r="S52" i="3"/>
  <c r="S53" i="3"/>
  <c r="S54" i="3"/>
  <c r="S55" i="3"/>
  <c r="S1437" i="3"/>
  <c r="S1438" i="3"/>
  <c r="S1439" i="3"/>
  <c r="S1440" i="3"/>
  <c r="S1441" i="3"/>
  <c r="S1428" i="3"/>
  <c r="S1429" i="3"/>
  <c r="S1430" i="3"/>
  <c r="S1431" i="3"/>
  <c r="S1432" i="3"/>
  <c r="S1419" i="3"/>
  <c r="S1420" i="3"/>
  <c r="S1421" i="3"/>
  <c r="S1422" i="3"/>
  <c r="S1423" i="3"/>
  <c r="S1410" i="3"/>
  <c r="S1411" i="3"/>
  <c r="S1412" i="3"/>
  <c r="S1413" i="3"/>
  <c r="S1414" i="3"/>
  <c r="S1401" i="3"/>
  <c r="S1402" i="3"/>
  <c r="S1403" i="3"/>
  <c r="S1404" i="3"/>
  <c r="S1405" i="3"/>
  <c r="S1392" i="3"/>
  <c r="S1393" i="3"/>
  <c r="S1394" i="3"/>
  <c r="S1395" i="3"/>
  <c r="S1396" i="3"/>
  <c r="S1383" i="3"/>
  <c r="S1384" i="3"/>
  <c r="S1385" i="3"/>
  <c r="S1386" i="3"/>
  <c r="S1387" i="3"/>
  <c r="S1374" i="3"/>
  <c r="S1375" i="3"/>
  <c r="S1376" i="3"/>
  <c r="S1377" i="3"/>
  <c r="S1378" i="3"/>
  <c r="S1365" i="3"/>
  <c r="S1366" i="3"/>
  <c r="S1367" i="3"/>
  <c r="S1368" i="3"/>
  <c r="S1369" i="3"/>
  <c r="S1356" i="3"/>
  <c r="S1357" i="3"/>
  <c r="S1358" i="3"/>
  <c r="S1359" i="3"/>
  <c r="S1360" i="3"/>
  <c r="S1347" i="3"/>
  <c r="S1348" i="3"/>
  <c r="S1349" i="3"/>
  <c r="S1350" i="3"/>
  <c r="S1351" i="3"/>
  <c r="S1338" i="3"/>
  <c r="S1339" i="3"/>
  <c r="S1340" i="3"/>
  <c r="S1341" i="3"/>
  <c r="S1342" i="3"/>
  <c r="S1329" i="3"/>
  <c r="S1330" i="3"/>
  <c r="S1331" i="3"/>
  <c r="S1332" i="3"/>
  <c r="S1333" i="3"/>
  <c r="S1320" i="3"/>
  <c r="S1321" i="3"/>
  <c r="S1322" i="3"/>
  <c r="S1323" i="3"/>
  <c r="S1324" i="3"/>
  <c r="S1311" i="3"/>
  <c r="S1312" i="3"/>
  <c r="S1313" i="3"/>
  <c r="S1314" i="3"/>
  <c r="S1315" i="3"/>
  <c r="S1302" i="3"/>
  <c r="S1303" i="3"/>
  <c r="S1304" i="3"/>
  <c r="S1305" i="3"/>
  <c r="S1306" i="3"/>
  <c r="S1293" i="3"/>
  <c r="S1294" i="3"/>
  <c r="S1295" i="3"/>
  <c r="S1296" i="3"/>
  <c r="S1297" i="3"/>
  <c r="S1284" i="3"/>
  <c r="S1285" i="3"/>
  <c r="S1286" i="3"/>
  <c r="S1287" i="3"/>
  <c r="S1288" i="3"/>
  <c r="S1275" i="3"/>
  <c r="S1276" i="3"/>
  <c r="S1277" i="3"/>
  <c r="S1278" i="3"/>
  <c r="S1279" i="3"/>
  <c r="S1266" i="3"/>
  <c r="S1267" i="3"/>
  <c r="S1268" i="3"/>
  <c r="S1269" i="3"/>
  <c r="S1270" i="3"/>
  <c r="S1257" i="3"/>
  <c r="S1258" i="3"/>
  <c r="S1259" i="3"/>
  <c r="S1260" i="3"/>
  <c r="S1261" i="3"/>
  <c r="S1248" i="3"/>
  <c r="S1249" i="3"/>
  <c r="S1250" i="3"/>
  <c r="S1251" i="3"/>
  <c r="S1252" i="3"/>
  <c r="S1239" i="3"/>
  <c r="S1240" i="3"/>
  <c r="S1241" i="3"/>
  <c r="S1242" i="3"/>
  <c r="S1243" i="3"/>
  <c r="S1230" i="3"/>
  <c r="S1231" i="3"/>
  <c r="S1232" i="3"/>
  <c r="S1233" i="3"/>
  <c r="S1234" i="3"/>
  <c r="S1221" i="3"/>
  <c r="S1222" i="3"/>
  <c r="S1223" i="3"/>
  <c r="S1224" i="3"/>
  <c r="S1225" i="3"/>
  <c r="S1212" i="3"/>
  <c r="S1213" i="3"/>
  <c r="S1214" i="3"/>
  <c r="S1215" i="3"/>
  <c r="S1216" i="3"/>
  <c r="S1203" i="3"/>
  <c r="S1204" i="3"/>
  <c r="S1205" i="3"/>
  <c r="S1206" i="3"/>
  <c r="S1207" i="3"/>
  <c r="S1194" i="3"/>
  <c r="S1195" i="3"/>
  <c r="S1196" i="3"/>
  <c r="S1197" i="3"/>
  <c r="S1198" i="3"/>
  <c r="S1185" i="3"/>
  <c r="S1186" i="3"/>
  <c r="S1187" i="3"/>
  <c r="S1188" i="3"/>
  <c r="S1189" i="3"/>
  <c r="S1176" i="3"/>
  <c r="S1177" i="3"/>
  <c r="S1178" i="3"/>
  <c r="S1179" i="3"/>
  <c r="S1180" i="3"/>
  <c r="S1167" i="3"/>
  <c r="S1168" i="3"/>
  <c r="S1169" i="3"/>
  <c r="S1170" i="3"/>
  <c r="S1171" i="3"/>
  <c r="S1158" i="3"/>
  <c r="S1159" i="3"/>
  <c r="S1160" i="3"/>
  <c r="S1161" i="3"/>
  <c r="S1162" i="3"/>
  <c r="S1149" i="3"/>
  <c r="S1150" i="3"/>
  <c r="S1151" i="3"/>
  <c r="S1152" i="3"/>
  <c r="S1153" i="3"/>
  <c r="S1140" i="3"/>
  <c r="S1141" i="3"/>
  <c r="S1142" i="3"/>
  <c r="S1143" i="3"/>
  <c r="S1144" i="3"/>
  <c r="S1131" i="3"/>
  <c r="S1132" i="3"/>
  <c r="S1133" i="3"/>
  <c r="S1134" i="3"/>
  <c r="S1135" i="3"/>
  <c r="S1122" i="3"/>
  <c r="S1123" i="3"/>
  <c r="S1124" i="3"/>
  <c r="S1125" i="3"/>
  <c r="S1126" i="3"/>
  <c r="S1113" i="3"/>
  <c r="S1114" i="3"/>
  <c r="S1115" i="3"/>
  <c r="S1116" i="3"/>
  <c r="S1117" i="3"/>
  <c r="S1104" i="3"/>
  <c r="S1105" i="3"/>
  <c r="S1106" i="3"/>
  <c r="S1107" i="3"/>
  <c r="S1108" i="3"/>
  <c r="S1095" i="3"/>
  <c r="S1096" i="3"/>
  <c r="S1097" i="3"/>
  <c r="S1098" i="3"/>
  <c r="S1099" i="3"/>
  <c r="S1086" i="3"/>
  <c r="S1087" i="3"/>
  <c r="S1088" i="3"/>
  <c r="S1089" i="3"/>
  <c r="S1090" i="3"/>
  <c r="S1077" i="3"/>
  <c r="S1078" i="3"/>
  <c r="S1079" i="3"/>
  <c r="S1080" i="3"/>
  <c r="S1081" i="3"/>
  <c r="S1068" i="3"/>
  <c r="S1069" i="3"/>
  <c r="S1070" i="3"/>
  <c r="S1071" i="3"/>
  <c r="S1072" i="3"/>
  <c r="S1059" i="3"/>
  <c r="S1060" i="3"/>
  <c r="S1061" i="3"/>
  <c r="S1062" i="3"/>
  <c r="S1063" i="3"/>
  <c r="S1050" i="3"/>
  <c r="S1051" i="3"/>
  <c r="S1052" i="3"/>
  <c r="S1053" i="3"/>
  <c r="S1054" i="3"/>
  <c r="S1041" i="3"/>
  <c r="S1042" i="3"/>
  <c r="S1043" i="3"/>
  <c r="S1044" i="3"/>
  <c r="S1045" i="3"/>
  <c r="S1032" i="3"/>
  <c r="S1033" i="3"/>
  <c r="S1034" i="3"/>
  <c r="S1035" i="3"/>
  <c r="S1036" i="3"/>
  <c r="S1023" i="3"/>
  <c r="S1024" i="3"/>
  <c r="S1025" i="3"/>
  <c r="S1026" i="3"/>
  <c r="S1027" i="3"/>
  <c r="S1014" i="3"/>
  <c r="S1015" i="3"/>
  <c r="S1016" i="3"/>
  <c r="S1017" i="3"/>
  <c r="S1018" i="3"/>
  <c r="S1005" i="3"/>
  <c r="S1006" i="3"/>
  <c r="S1007" i="3"/>
  <c r="S1008" i="3"/>
  <c r="S1009" i="3"/>
  <c r="S996" i="3"/>
  <c r="S997" i="3"/>
  <c r="S998" i="3"/>
  <c r="S999" i="3"/>
  <c r="S1000" i="3"/>
  <c r="S987" i="3"/>
  <c r="S988" i="3"/>
  <c r="S989" i="3"/>
  <c r="S990" i="3"/>
  <c r="S991" i="3"/>
  <c r="S978" i="3"/>
  <c r="S979" i="3"/>
  <c r="S980" i="3"/>
  <c r="S981" i="3"/>
  <c r="S982" i="3"/>
  <c r="S969" i="3"/>
  <c r="S970" i="3"/>
  <c r="S971" i="3"/>
  <c r="S972" i="3"/>
  <c r="S973" i="3"/>
  <c r="S960" i="3"/>
  <c r="S961" i="3"/>
  <c r="S962" i="3"/>
  <c r="S963" i="3"/>
  <c r="S964" i="3"/>
  <c r="S951" i="3"/>
  <c r="S952" i="3"/>
  <c r="S953" i="3"/>
  <c r="S954" i="3"/>
  <c r="S955" i="3"/>
  <c r="S942" i="3"/>
  <c r="S943" i="3"/>
  <c r="S944" i="3"/>
  <c r="S945" i="3"/>
  <c r="S946" i="3"/>
  <c r="S933" i="3"/>
  <c r="S934" i="3"/>
  <c r="S935" i="3"/>
  <c r="S936" i="3"/>
  <c r="S937" i="3"/>
  <c r="S924" i="3"/>
  <c r="S925" i="3"/>
  <c r="S926" i="3"/>
  <c r="S927" i="3"/>
  <c r="S928" i="3"/>
  <c r="S915" i="3"/>
  <c r="S916" i="3"/>
  <c r="S917" i="3"/>
  <c r="S918" i="3"/>
  <c r="S919" i="3"/>
  <c r="S906" i="3"/>
  <c r="S907" i="3"/>
  <c r="S908" i="3"/>
  <c r="S909" i="3"/>
  <c r="S910" i="3"/>
  <c r="S897" i="3"/>
  <c r="S898" i="3"/>
  <c r="S899" i="3"/>
  <c r="S900" i="3"/>
  <c r="S901" i="3"/>
  <c r="S888" i="3"/>
  <c r="S889" i="3"/>
  <c r="S890" i="3"/>
  <c r="S891" i="3"/>
  <c r="S892" i="3"/>
  <c r="S879" i="3"/>
  <c r="S880" i="3"/>
  <c r="S881" i="3"/>
  <c r="S882" i="3"/>
  <c r="S883" i="3"/>
  <c r="S870" i="3"/>
  <c r="S871" i="3"/>
  <c r="S872" i="3"/>
  <c r="S873" i="3"/>
  <c r="S874" i="3"/>
  <c r="S861" i="3"/>
  <c r="S862" i="3"/>
  <c r="S863" i="3"/>
  <c r="S864" i="3"/>
  <c r="S865" i="3"/>
  <c r="S852" i="3"/>
  <c r="S853" i="3"/>
  <c r="S854" i="3"/>
  <c r="S855" i="3"/>
  <c r="S856" i="3"/>
  <c r="S843" i="3"/>
  <c r="S844" i="3"/>
  <c r="S845" i="3"/>
  <c r="S846" i="3"/>
  <c r="S847" i="3"/>
  <c r="S834" i="3"/>
  <c r="S835" i="3"/>
  <c r="S836" i="3"/>
  <c r="S837" i="3"/>
  <c r="S838" i="3"/>
  <c r="S825" i="3"/>
  <c r="S826" i="3"/>
  <c r="S827" i="3"/>
  <c r="S828" i="3"/>
  <c r="S829" i="3"/>
  <c r="S816" i="3"/>
  <c r="S817" i="3"/>
  <c r="S818" i="3"/>
  <c r="S819" i="3"/>
  <c r="S820" i="3"/>
  <c r="S807" i="3"/>
  <c r="S808" i="3"/>
  <c r="S809" i="3"/>
  <c r="S810" i="3"/>
  <c r="S811" i="3"/>
  <c r="S798" i="3"/>
  <c r="S799" i="3"/>
  <c r="S800" i="3"/>
  <c r="S801" i="3"/>
  <c r="S802" i="3"/>
  <c r="S789" i="3"/>
  <c r="S790" i="3"/>
  <c r="S791" i="3"/>
  <c r="S792" i="3"/>
  <c r="S793" i="3"/>
  <c r="S780" i="3"/>
  <c r="S781" i="3"/>
  <c r="S782" i="3"/>
  <c r="S783" i="3"/>
  <c r="S784" i="3"/>
  <c r="S771" i="3"/>
  <c r="S772" i="3"/>
  <c r="S773" i="3"/>
  <c r="S774" i="3"/>
  <c r="S775" i="3"/>
  <c r="S762" i="3"/>
  <c r="S763" i="3"/>
  <c r="S764" i="3"/>
  <c r="S765" i="3"/>
  <c r="S766" i="3"/>
  <c r="S753" i="3"/>
  <c r="S754" i="3"/>
  <c r="S755" i="3"/>
  <c r="S756" i="3"/>
  <c r="S757" i="3"/>
  <c r="S744" i="3"/>
  <c r="S745" i="3"/>
  <c r="S746" i="3"/>
  <c r="S747" i="3"/>
  <c r="S748" i="3"/>
  <c r="S735" i="3"/>
  <c r="S736" i="3"/>
  <c r="S737" i="3"/>
  <c r="S738" i="3"/>
  <c r="S739" i="3"/>
  <c r="S726" i="3"/>
  <c r="S727" i="3"/>
  <c r="S728" i="3"/>
  <c r="S729" i="3"/>
  <c r="S730" i="3"/>
  <c r="S717" i="3"/>
  <c r="S718" i="3"/>
  <c r="S719" i="3"/>
  <c r="S720" i="3"/>
  <c r="S721" i="3"/>
  <c r="S708" i="3"/>
  <c r="S709" i="3"/>
  <c r="S710" i="3"/>
  <c r="S711" i="3"/>
  <c r="S712" i="3"/>
  <c r="S699" i="3"/>
  <c r="S700" i="3"/>
  <c r="S701" i="3"/>
  <c r="S702" i="3"/>
  <c r="S703" i="3"/>
  <c r="S690" i="3"/>
  <c r="S691" i="3"/>
  <c r="S692" i="3"/>
  <c r="S693" i="3"/>
  <c r="S694" i="3"/>
  <c r="S681" i="3"/>
  <c r="S682" i="3"/>
  <c r="S683" i="3"/>
  <c r="S684" i="3"/>
  <c r="S685" i="3"/>
  <c r="S672" i="3"/>
  <c r="S673" i="3"/>
  <c r="S674" i="3"/>
  <c r="S675" i="3"/>
  <c r="S676" i="3"/>
  <c r="S663" i="3"/>
  <c r="S664" i="3"/>
  <c r="S665" i="3"/>
  <c r="S666" i="3"/>
  <c r="S667" i="3"/>
  <c r="S654" i="3"/>
  <c r="S655" i="3"/>
  <c r="S656" i="3"/>
  <c r="S657" i="3"/>
  <c r="S658" i="3"/>
  <c r="S645" i="3"/>
  <c r="S646" i="3"/>
  <c r="S647" i="3"/>
  <c r="S648" i="3"/>
  <c r="S649" i="3"/>
  <c r="S636" i="3"/>
  <c r="S637" i="3"/>
  <c r="S638" i="3"/>
  <c r="S639" i="3"/>
  <c r="S640" i="3"/>
  <c r="S627" i="3"/>
  <c r="S628" i="3"/>
  <c r="S629" i="3"/>
  <c r="S630" i="3"/>
  <c r="S631" i="3"/>
  <c r="S618" i="3"/>
  <c r="S619" i="3"/>
  <c r="S620" i="3"/>
  <c r="S621" i="3"/>
  <c r="S622" i="3"/>
  <c r="S609" i="3"/>
  <c r="S610" i="3"/>
  <c r="S611" i="3"/>
  <c r="S612" i="3"/>
  <c r="S613" i="3"/>
  <c r="S600" i="3"/>
  <c r="S601" i="3"/>
  <c r="S602" i="3"/>
  <c r="S603" i="3"/>
  <c r="S604" i="3"/>
  <c r="S591" i="3"/>
  <c r="S592" i="3"/>
  <c r="S593" i="3"/>
  <c r="S594" i="3"/>
  <c r="S595" i="3"/>
  <c r="S582" i="3"/>
  <c r="S583" i="3"/>
  <c r="S584" i="3"/>
  <c r="S585" i="3"/>
  <c r="S586" i="3"/>
  <c r="S573" i="3"/>
  <c r="S574" i="3"/>
  <c r="S575" i="3"/>
  <c r="S576" i="3"/>
  <c r="S577" i="3"/>
  <c r="S42" i="3"/>
  <c r="S43" i="3"/>
  <c r="S44" i="3"/>
  <c r="S45" i="3"/>
  <c r="S46" i="3"/>
  <c r="S33" i="3"/>
  <c r="S34" i="3"/>
  <c r="S35" i="3"/>
  <c r="S36" i="3"/>
  <c r="S37" i="3"/>
  <c r="S24" i="3"/>
  <c r="S25" i="3"/>
  <c r="S26" i="3"/>
  <c r="S27" i="3"/>
  <c r="S28" i="3"/>
  <c r="S15" i="3"/>
  <c r="S16" i="3"/>
  <c r="S17" i="3"/>
  <c r="S18" i="3"/>
  <c r="S19" i="3"/>
  <c r="S6" i="3"/>
  <c r="S7" i="3"/>
  <c r="S8" i="3"/>
  <c r="S9" i="3"/>
  <c r="S10" i="3"/>
  <c r="S1788" i="3"/>
  <c r="S1789" i="3"/>
  <c r="S1790" i="3"/>
  <c r="S1791" i="3"/>
  <c r="S1792" i="3"/>
  <c r="S1644" i="3"/>
  <c r="S1645" i="3"/>
  <c r="S1646" i="3"/>
  <c r="S1647" i="3"/>
  <c r="S1648" i="3"/>
  <c r="S1806" i="3"/>
  <c r="S1807" i="3"/>
  <c r="S1808" i="3"/>
  <c r="S1809" i="3"/>
  <c r="S1810" i="3"/>
  <c r="S1797" i="3"/>
  <c r="S1798" i="3"/>
  <c r="S1799" i="3"/>
  <c r="S1800" i="3"/>
  <c r="S1801" i="3"/>
  <c r="S1779" i="3"/>
  <c r="S1780" i="3"/>
  <c r="S1781" i="3"/>
  <c r="S1782" i="3"/>
  <c r="S1783" i="3"/>
  <c r="S1770" i="3"/>
  <c r="S1771" i="3"/>
  <c r="S1772" i="3"/>
  <c r="S1773" i="3"/>
  <c r="S1774" i="3"/>
  <c r="S1761" i="3"/>
  <c r="S1762" i="3"/>
  <c r="S1763" i="3"/>
  <c r="S1764" i="3"/>
  <c r="S1765" i="3"/>
  <c r="S1752" i="3"/>
  <c r="S1753" i="3"/>
  <c r="S1754" i="3"/>
  <c r="S1755" i="3"/>
  <c r="S1756" i="3"/>
  <c r="S1743" i="3"/>
  <c r="S1744" i="3"/>
  <c r="S1745" i="3"/>
  <c r="S1746" i="3"/>
  <c r="S1747" i="3"/>
  <c r="S1680" i="3"/>
  <c r="S1681" i="3"/>
  <c r="S1682" i="3"/>
  <c r="S1683" i="3"/>
  <c r="S1684" i="3"/>
  <c r="S1671" i="3"/>
  <c r="S1672" i="3"/>
  <c r="S1673" i="3"/>
  <c r="S1674" i="3"/>
  <c r="S1675" i="3"/>
  <c r="S1662" i="3"/>
  <c r="S1663" i="3"/>
  <c r="S1664" i="3"/>
  <c r="S1665" i="3"/>
  <c r="S1666" i="3"/>
  <c r="S1653" i="3"/>
  <c r="S1654" i="3"/>
  <c r="S1655" i="3"/>
  <c r="S1656" i="3"/>
  <c r="S1657" i="3"/>
  <c r="S1635" i="3"/>
  <c r="S1636" i="3"/>
  <c r="S1637" i="3"/>
  <c r="S1638" i="3"/>
  <c r="S1639" i="3"/>
  <c r="S1626" i="3"/>
  <c r="S1627" i="3"/>
  <c r="S1628" i="3"/>
  <c r="S1629" i="3"/>
  <c r="S1630" i="3"/>
  <c r="S1617" i="3"/>
  <c r="S1618" i="3"/>
  <c r="S1619" i="3"/>
  <c r="S1620" i="3"/>
  <c r="S1621" i="3"/>
  <c r="S1608" i="3"/>
  <c r="S1609" i="3"/>
  <c r="S1610" i="3"/>
  <c r="S1611" i="3"/>
  <c r="S1612" i="3"/>
  <c r="S1599" i="3"/>
  <c r="S1600" i="3"/>
  <c r="S1601" i="3"/>
  <c r="S1602" i="3"/>
  <c r="S1603" i="3"/>
  <c r="S1590" i="3"/>
  <c r="S1591" i="3"/>
  <c r="S1592" i="3"/>
  <c r="S1593" i="3"/>
  <c r="S1594" i="3"/>
  <c r="S1581" i="3"/>
  <c r="S1582" i="3"/>
  <c r="S1583" i="3"/>
  <c r="S1584" i="3"/>
  <c r="S1585" i="3"/>
  <c r="S1572" i="3"/>
  <c r="S1573" i="3"/>
  <c r="S1574" i="3"/>
  <c r="S1575" i="3"/>
  <c r="S1576" i="3"/>
  <c r="S1563" i="3"/>
  <c r="S1564" i="3"/>
  <c r="S1565" i="3"/>
  <c r="S1566" i="3"/>
  <c r="S1567" i="3"/>
  <c r="S1554" i="3"/>
  <c r="S1555" i="3"/>
  <c r="S1556" i="3"/>
  <c r="S1557" i="3"/>
  <c r="S1558" i="3"/>
  <c r="S1545" i="3"/>
  <c r="S1546" i="3"/>
  <c r="S1547" i="3"/>
  <c r="S1548" i="3"/>
  <c r="S1549" i="3"/>
  <c r="S1536" i="3"/>
  <c r="S1537" i="3"/>
  <c r="S1538" i="3"/>
  <c r="S1539" i="3"/>
  <c r="S1540" i="3"/>
  <c r="Q1734" i="3"/>
  <c r="Q1735" i="3"/>
  <c r="Q1736" i="3"/>
  <c r="Q1737" i="3"/>
  <c r="Q1738" i="3"/>
  <c r="Q1725" i="3"/>
  <c r="Q1726" i="3"/>
  <c r="Q1727" i="3"/>
  <c r="Q1728" i="3"/>
  <c r="Q1729" i="3"/>
  <c r="Q1716" i="3"/>
  <c r="Q1717" i="3"/>
  <c r="Q1718" i="3"/>
  <c r="Q1719" i="3"/>
  <c r="Q1720" i="3"/>
  <c r="Q1707" i="3"/>
  <c r="Q1708" i="3"/>
  <c r="Q1709" i="3"/>
  <c r="Q1710" i="3"/>
  <c r="Q1711" i="3"/>
  <c r="Q1698" i="3"/>
  <c r="Q1699" i="3"/>
  <c r="Q1700" i="3"/>
  <c r="Q1701" i="3"/>
  <c r="Q1702" i="3"/>
  <c r="Q1689" i="3"/>
  <c r="Q1690" i="3"/>
  <c r="Q1691" i="3"/>
  <c r="Q1692" i="3"/>
  <c r="Q1693" i="3"/>
  <c r="Q1527" i="3"/>
  <c r="Q1528" i="3"/>
  <c r="Q1529" i="3"/>
  <c r="Q1530" i="3"/>
  <c r="Q1531" i="3"/>
  <c r="Q1518" i="3"/>
  <c r="Q1519" i="3"/>
  <c r="Q1520" i="3"/>
  <c r="Q1521" i="3"/>
  <c r="Q1522" i="3"/>
  <c r="Q1509" i="3"/>
  <c r="Q1510" i="3"/>
  <c r="Q1511" i="3"/>
  <c r="Q1512" i="3"/>
  <c r="Q1513" i="3"/>
  <c r="Q1500" i="3"/>
  <c r="Q1501" i="3"/>
  <c r="Q1502" i="3"/>
  <c r="Q1503" i="3"/>
  <c r="Q1504" i="3"/>
  <c r="Q1491" i="3"/>
  <c r="Q1492" i="3"/>
  <c r="Q1493" i="3"/>
  <c r="Q1494" i="3"/>
  <c r="Q1495" i="3"/>
  <c r="Q1482" i="3"/>
  <c r="Q1483" i="3"/>
  <c r="Q1484" i="3"/>
  <c r="Q1485" i="3"/>
  <c r="Q1486" i="3"/>
  <c r="Q1473" i="3"/>
  <c r="Q1474" i="3"/>
  <c r="Q1475" i="3"/>
  <c r="Q1476" i="3"/>
  <c r="Q1477" i="3"/>
  <c r="Q1464" i="3"/>
  <c r="Q1465" i="3"/>
  <c r="Q1466" i="3"/>
  <c r="Q1467" i="3"/>
  <c r="Q1468" i="3"/>
  <c r="Q1455" i="3"/>
  <c r="Q1456" i="3"/>
  <c r="Q1457" i="3"/>
  <c r="Q1458" i="3"/>
  <c r="Q1459" i="3"/>
  <c r="Q1446" i="3"/>
  <c r="Q1447" i="3"/>
  <c r="Q1448" i="3"/>
  <c r="Q1449" i="3"/>
  <c r="Q1450" i="3"/>
  <c r="Q564" i="3"/>
  <c r="Q565" i="3"/>
  <c r="Q566" i="3"/>
  <c r="Q567" i="3"/>
  <c r="Q568" i="3"/>
  <c r="Q555" i="3"/>
  <c r="Q556" i="3"/>
  <c r="Q557" i="3"/>
  <c r="Q558" i="3"/>
  <c r="Q559" i="3"/>
  <c r="Q546" i="3"/>
  <c r="Q547" i="3"/>
  <c r="Q548" i="3"/>
  <c r="Q549" i="3"/>
  <c r="Q550" i="3"/>
  <c r="Q537" i="3"/>
  <c r="Q538" i="3"/>
  <c r="Q539" i="3"/>
  <c r="Q540" i="3"/>
  <c r="Q541" i="3"/>
  <c r="Q528" i="3"/>
  <c r="Q529" i="3"/>
  <c r="Q530" i="3"/>
  <c r="Q531" i="3"/>
  <c r="Q532" i="3"/>
  <c r="Q519" i="3"/>
  <c r="Q520" i="3"/>
  <c r="Q521" i="3"/>
  <c r="Q522" i="3"/>
  <c r="Q523" i="3"/>
  <c r="Q510" i="3"/>
  <c r="Q511" i="3"/>
  <c r="Q512" i="3"/>
  <c r="Q513" i="3"/>
  <c r="Q514" i="3"/>
  <c r="Q501" i="3"/>
  <c r="Q502" i="3"/>
  <c r="Q503" i="3"/>
  <c r="Q504" i="3"/>
  <c r="Q505" i="3"/>
  <c r="Q492" i="3"/>
  <c r="Q493" i="3"/>
  <c r="Q494" i="3"/>
  <c r="Q495" i="3"/>
  <c r="Q496" i="3"/>
  <c r="Q483" i="3"/>
  <c r="Q484" i="3"/>
  <c r="Q485" i="3"/>
  <c r="Q486" i="3"/>
  <c r="Q487" i="3"/>
  <c r="Q474" i="3"/>
  <c r="Q475" i="3"/>
  <c r="Q476" i="3"/>
  <c r="Q477" i="3"/>
  <c r="Q478" i="3"/>
  <c r="Q465" i="3"/>
  <c r="Q466" i="3"/>
  <c r="Q467" i="3"/>
  <c r="Q468" i="3"/>
  <c r="Q469" i="3"/>
  <c r="Q456" i="3"/>
  <c r="Q457" i="3"/>
  <c r="Q458" i="3"/>
  <c r="Q459" i="3"/>
  <c r="Q460" i="3"/>
  <c r="Q447" i="3"/>
  <c r="Q448" i="3"/>
  <c r="Q449" i="3"/>
  <c r="Q450" i="3"/>
  <c r="Q451" i="3"/>
  <c r="Q438" i="3"/>
  <c r="Q439" i="3"/>
  <c r="Q440" i="3"/>
  <c r="Q441" i="3"/>
  <c r="Q442" i="3"/>
  <c r="Q429" i="3"/>
  <c r="Q430" i="3"/>
  <c r="Q431" i="3"/>
  <c r="Q432" i="3"/>
  <c r="Q433" i="3"/>
  <c r="Q420" i="3"/>
  <c r="Q421" i="3"/>
  <c r="Q422" i="3"/>
  <c r="Q423" i="3"/>
  <c r="Q424" i="3"/>
  <c r="Q411" i="3"/>
  <c r="Q412" i="3"/>
  <c r="Q413" i="3"/>
  <c r="Q414" i="3"/>
  <c r="Q415" i="3"/>
  <c r="Q402" i="3"/>
  <c r="Q403" i="3"/>
  <c r="Q404" i="3"/>
  <c r="Q405" i="3"/>
  <c r="Q406" i="3"/>
  <c r="Q393" i="3"/>
  <c r="Q394" i="3"/>
  <c r="Q395" i="3"/>
  <c r="Q396" i="3"/>
  <c r="Q397" i="3"/>
  <c r="Q384" i="3"/>
  <c r="Q385" i="3"/>
  <c r="Q386" i="3"/>
  <c r="Q387" i="3"/>
  <c r="Q388" i="3"/>
  <c r="Q375" i="3"/>
  <c r="Q376" i="3"/>
  <c r="Q377" i="3"/>
  <c r="Q378" i="3"/>
  <c r="Q379" i="3"/>
  <c r="Q366" i="3"/>
  <c r="Q367" i="3"/>
  <c r="Q368" i="3"/>
  <c r="Q369" i="3"/>
  <c r="Q370" i="3"/>
  <c r="Q357" i="3"/>
  <c r="Q358" i="3"/>
  <c r="Q359" i="3"/>
  <c r="Q360" i="3"/>
  <c r="Q361" i="3"/>
  <c r="Q348" i="3"/>
  <c r="Q349" i="3"/>
  <c r="Q350" i="3"/>
  <c r="Q351" i="3"/>
  <c r="Q352" i="3"/>
  <c r="Q339" i="3"/>
  <c r="Q340" i="3"/>
  <c r="Q341" i="3"/>
  <c r="Q342" i="3"/>
  <c r="Q343" i="3"/>
  <c r="Q330" i="3"/>
  <c r="Q331" i="3"/>
  <c r="Q332" i="3"/>
  <c r="Q333" i="3"/>
  <c r="Q334" i="3"/>
  <c r="Q321" i="3"/>
  <c r="Q322" i="3"/>
  <c r="Q323" i="3"/>
  <c r="Q324" i="3"/>
  <c r="Q325" i="3"/>
  <c r="Q312" i="3"/>
  <c r="Q313" i="3"/>
  <c r="Q314" i="3"/>
  <c r="Q315" i="3"/>
  <c r="Q316" i="3"/>
  <c r="Q303" i="3"/>
  <c r="Q304" i="3"/>
  <c r="Q305" i="3"/>
  <c r="Q306" i="3"/>
  <c r="Q307" i="3"/>
  <c r="Q294" i="3"/>
  <c r="Q295" i="3"/>
  <c r="Q296" i="3"/>
  <c r="Q297" i="3"/>
  <c r="Q298" i="3"/>
  <c r="Q285" i="3"/>
  <c r="Q286" i="3"/>
  <c r="Q287" i="3"/>
  <c r="Q288" i="3"/>
  <c r="Q289" i="3"/>
  <c r="Q276" i="3"/>
  <c r="Q277" i="3"/>
  <c r="Q278" i="3"/>
  <c r="Q279" i="3"/>
  <c r="Q280" i="3"/>
  <c r="Q267" i="3"/>
  <c r="Q268" i="3"/>
  <c r="Q269" i="3"/>
  <c r="Q270" i="3"/>
  <c r="Q271" i="3"/>
  <c r="Q258" i="3"/>
  <c r="Q259" i="3"/>
  <c r="Q260" i="3"/>
  <c r="Q261" i="3"/>
  <c r="Q262" i="3"/>
  <c r="Q249" i="3"/>
  <c r="Q250" i="3"/>
  <c r="Q251" i="3"/>
  <c r="Q252" i="3"/>
  <c r="Q253" i="3"/>
  <c r="Q240" i="3"/>
  <c r="Q241" i="3"/>
  <c r="Q242" i="3"/>
  <c r="Q243" i="3"/>
  <c r="Q244" i="3"/>
  <c r="Q231" i="3"/>
  <c r="Q232" i="3"/>
  <c r="Q233" i="3"/>
  <c r="Q234" i="3"/>
  <c r="Q235" i="3"/>
  <c r="Q222" i="3"/>
  <c r="Q223" i="3"/>
  <c r="Q224" i="3"/>
  <c r="Q225" i="3"/>
  <c r="Q226" i="3"/>
  <c r="Q213" i="3"/>
  <c r="Q214" i="3"/>
  <c r="Q215" i="3"/>
  <c r="Q216" i="3"/>
  <c r="Q217" i="3"/>
  <c r="Q204" i="3"/>
  <c r="Q205" i="3"/>
  <c r="Q206" i="3"/>
  <c r="Q207" i="3"/>
  <c r="Q208" i="3"/>
  <c r="Q195" i="3"/>
  <c r="Q196" i="3"/>
  <c r="Q197" i="3"/>
  <c r="Q198" i="3"/>
  <c r="Q199" i="3"/>
  <c r="Q186" i="3"/>
  <c r="Q187" i="3"/>
  <c r="Q188" i="3"/>
  <c r="Q189" i="3"/>
  <c r="Q190" i="3"/>
  <c r="Q177" i="3"/>
  <c r="Q178" i="3"/>
  <c r="Q179" i="3"/>
  <c r="Q180" i="3"/>
  <c r="Q181" i="3"/>
  <c r="Q168" i="3"/>
  <c r="Q169" i="3"/>
  <c r="Q170" i="3"/>
  <c r="Q171" i="3"/>
  <c r="Q172" i="3"/>
  <c r="Q159" i="3"/>
  <c r="Q160" i="3"/>
  <c r="Q161" i="3"/>
  <c r="Q162" i="3"/>
  <c r="Q163" i="3"/>
  <c r="Q150" i="3"/>
  <c r="Q151" i="3"/>
  <c r="Q152" i="3"/>
  <c r="Q153" i="3"/>
  <c r="Q154" i="3"/>
  <c r="Q141" i="3"/>
  <c r="Q142" i="3"/>
  <c r="Q143" i="3"/>
  <c r="Q144" i="3"/>
  <c r="Q145" i="3"/>
  <c r="Q132" i="3"/>
  <c r="Q133" i="3"/>
  <c r="Q134" i="3"/>
  <c r="Q135" i="3"/>
  <c r="Q136" i="3"/>
  <c r="Q123" i="3"/>
  <c r="Q124" i="3"/>
  <c r="Q125" i="3"/>
  <c r="Q126" i="3"/>
  <c r="Q127" i="3"/>
  <c r="Q114" i="3"/>
  <c r="Q115" i="3"/>
  <c r="Q116" i="3"/>
  <c r="Q117" i="3"/>
  <c r="Q118" i="3"/>
  <c r="Q105" i="3"/>
  <c r="Q106" i="3"/>
  <c r="Q107" i="3"/>
  <c r="Q108" i="3"/>
  <c r="Q109" i="3"/>
  <c r="Q96" i="3"/>
  <c r="Q97" i="3"/>
  <c r="Q98" i="3"/>
  <c r="Q99" i="3"/>
  <c r="Q100" i="3"/>
  <c r="Q87" i="3"/>
  <c r="Q88" i="3"/>
  <c r="Q89" i="3"/>
  <c r="Q90" i="3"/>
  <c r="Q91" i="3"/>
  <c r="Q78" i="3"/>
  <c r="Q79" i="3"/>
  <c r="Q80" i="3"/>
  <c r="Q81" i="3"/>
  <c r="Q82" i="3"/>
  <c r="Q69" i="3"/>
  <c r="Q70" i="3"/>
  <c r="Q71" i="3"/>
  <c r="Q72" i="3"/>
  <c r="Q73" i="3"/>
  <c r="Q60" i="3"/>
  <c r="Q61" i="3"/>
  <c r="Q62" i="3"/>
  <c r="Q63" i="3"/>
  <c r="Q64" i="3"/>
  <c r="Q51" i="3"/>
  <c r="Q52" i="3"/>
  <c r="Q53" i="3"/>
  <c r="Q54" i="3"/>
  <c r="Q55" i="3"/>
  <c r="Q1437" i="3"/>
  <c r="Q1438" i="3"/>
  <c r="Q1439" i="3"/>
  <c r="Q1440" i="3"/>
  <c r="Q1441" i="3"/>
  <c r="Q1428" i="3"/>
  <c r="Q1429" i="3"/>
  <c r="Q1430" i="3"/>
  <c r="Q1431" i="3"/>
  <c r="Q1432" i="3"/>
  <c r="Q1419" i="3"/>
  <c r="Q1420" i="3"/>
  <c r="Q1421" i="3"/>
  <c r="Q1422" i="3"/>
  <c r="Q1423" i="3"/>
  <c r="Q1410" i="3"/>
  <c r="Q1411" i="3"/>
  <c r="Q1412" i="3"/>
  <c r="Q1413" i="3"/>
  <c r="Q1414" i="3"/>
  <c r="Q1401" i="3"/>
  <c r="Q1402" i="3"/>
  <c r="Q1403" i="3"/>
  <c r="Q1404" i="3"/>
  <c r="Q1405" i="3"/>
  <c r="Q1392" i="3"/>
  <c r="Q1393" i="3"/>
  <c r="Q1394" i="3"/>
  <c r="Q1395" i="3"/>
  <c r="Q1396" i="3"/>
  <c r="Q1383" i="3"/>
  <c r="Q1384" i="3"/>
  <c r="Q1385" i="3"/>
  <c r="Q1386" i="3"/>
  <c r="Q1387" i="3"/>
  <c r="Q1374" i="3"/>
  <c r="Q1375" i="3"/>
  <c r="Q1376" i="3"/>
  <c r="Q1377" i="3"/>
  <c r="Q1378" i="3"/>
  <c r="Q1365" i="3"/>
  <c r="Q1366" i="3"/>
  <c r="Q1367" i="3"/>
  <c r="Q1368" i="3"/>
  <c r="Q1369" i="3"/>
  <c r="Q1356" i="3"/>
  <c r="Q1357" i="3"/>
  <c r="Q1358" i="3"/>
  <c r="Q1359" i="3"/>
  <c r="Q1360" i="3"/>
  <c r="Q1347" i="3"/>
  <c r="Q1348" i="3"/>
  <c r="Q1349" i="3"/>
  <c r="Q1350" i="3"/>
  <c r="Q1351" i="3"/>
  <c r="Q1338" i="3"/>
  <c r="Q1339" i="3"/>
  <c r="Q1340" i="3"/>
  <c r="Q1341" i="3"/>
  <c r="Q1342" i="3"/>
  <c r="Q1329" i="3"/>
  <c r="Q1330" i="3"/>
  <c r="Q1331" i="3"/>
  <c r="Q1332" i="3"/>
  <c r="Q1333" i="3"/>
  <c r="Q1320" i="3"/>
  <c r="Q1321" i="3"/>
  <c r="Q1322" i="3"/>
  <c r="Q1323" i="3"/>
  <c r="Q1324" i="3"/>
  <c r="Q1311" i="3"/>
  <c r="Q1312" i="3"/>
  <c r="Q1313" i="3"/>
  <c r="Q1314" i="3"/>
  <c r="Q1315" i="3"/>
  <c r="Q1302" i="3"/>
  <c r="Q1303" i="3"/>
  <c r="Q1304" i="3"/>
  <c r="Q1305" i="3"/>
  <c r="Q1306" i="3"/>
  <c r="Q1293" i="3"/>
  <c r="Q1294" i="3"/>
  <c r="Q1295" i="3"/>
  <c r="Q1296" i="3"/>
  <c r="Q1297" i="3"/>
  <c r="Q1284" i="3"/>
  <c r="Q1285" i="3"/>
  <c r="Q1286" i="3"/>
  <c r="Q1287" i="3"/>
  <c r="Q1288" i="3"/>
  <c r="Q1275" i="3"/>
  <c r="Q1276" i="3"/>
  <c r="Q1277" i="3"/>
  <c r="Q1278" i="3"/>
  <c r="Q1279" i="3"/>
  <c r="Q1266" i="3"/>
  <c r="Q1267" i="3"/>
  <c r="Q1268" i="3"/>
  <c r="Q1269" i="3"/>
  <c r="Q1270" i="3"/>
  <c r="Q1257" i="3"/>
  <c r="Q1258" i="3"/>
  <c r="Q1259" i="3"/>
  <c r="Q1260" i="3"/>
  <c r="Q1261" i="3"/>
  <c r="Q1248" i="3"/>
  <c r="Q1249" i="3"/>
  <c r="Q1250" i="3"/>
  <c r="Q1251" i="3"/>
  <c r="Q1252" i="3"/>
  <c r="Q1239" i="3"/>
  <c r="Q1240" i="3"/>
  <c r="Q1241" i="3"/>
  <c r="Q1242" i="3"/>
  <c r="Q1243" i="3"/>
  <c r="Q1230" i="3"/>
  <c r="Q1231" i="3"/>
  <c r="Q1232" i="3"/>
  <c r="Q1233" i="3"/>
  <c r="Q1234" i="3"/>
  <c r="Q1221" i="3"/>
  <c r="Q1222" i="3"/>
  <c r="Q1223" i="3"/>
  <c r="Q1224" i="3"/>
  <c r="Q1225" i="3"/>
  <c r="Q1212" i="3"/>
  <c r="Q1213" i="3"/>
  <c r="Q1214" i="3"/>
  <c r="Q1215" i="3"/>
  <c r="Q1216" i="3"/>
  <c r="Q1203" i="3"/>
  <c r="Q1204" i="3"/>
  <c r="Q1205" i="3"/>
  <c r="Q1206" i="3"/>
  <c r="Q1207" i="3"/>
  <c r="Q1194" i="3"/>
  <c r="Q1195" i="3"/>
  <c r="Q1196" i="3"/>
  <c r="Q1197" i="3"/>
  <c r="Q1198" i="3"/>
  <c r="Q1185" i="3"/>
  <c r="Q1186" i="3"/>
  <c r="Q1187" i="3"/>
  <c r="Q1188" i="3"/>
  <c r="Q1189" i="3"/>
  <c r="Q1176" i="3"/>
  <c r="Q1177" i="3"/>
  <c r="Q1178" i="3"/>
  <c r="Q1179" i="3"/>
  <c r="Q1180" i="3"/>
  <c r="Q1167" i="3"/>
  <c r="Q1168" i="3"/>
  <c r="Q1169" i="3"/>
  <c r="Q1170" i="3"/>
  <c r="Q1171" i="3"/>
  <c r="Q1158" i="3"/>
  <c r="Q1159" i="3"/>
  <c r="Q1160" i="3"/>
  <c r="Q1161" i="3"/>
  <c r="Q1162" i="3"/>
  <c r="Q1149" i="3"/>
  <c r="Q1150" i="3"/>
  <c r="Q1151" i="3"/>
  <c r="Q1152" i="3"/>
  <c r="Q1153" i="3"/>
  <c r="Q1140" i="3"/>
  <c r="Q1141" i="3"/>
  <c r="Q1142" i="3"/>
  <c r="Q1143" i="3"/>
  <c r="Q1144" i="3"/>
  <c r="Q1131" i="3"/>
  <c r="Q1132" i="3"/>
  <c r="Q1133" i="3"/>
  <c r="Q1134" i="3"/>
  <c r="Q1135" i="3"/>
  <c r="Q1122" i="3"/>
  <c r="Q1123" i="3"/>
  <c r="Q1124" i="3"/>
  <c r="Q1125" i="3"/>
  <c r="Q1126" i="3"/>
  <c r="Q1113" i="3"/>
  <c r="Q1114" i="3"/>
  <c r="Q1115" i="3"/>
  <c r="Q1116" i="3"/>
  <c r="Q1117" i="3"/>
  <c r="Q1104" i="3"/>
  <c r="Q1105" i="3"/>
  <c r="Q1106" i="3"/>
  <c r="Q1107" i="3"/>
  <c r="Q1108" i="3"/>
  <c r="Q1095" i="3"/>
  <c r="Q1096" i="3"/>
  <c r="Q1097" i="3"/>
  <c r="Q1098" i="3"/>
  <c r="Q1099" i="3"/>
  <c r="Q1086" i="3"/>
  <c r="Q1087" i="3"/>
  <c r="Q1088" i="3"/>
  <c r="Q1089" i="3"/>
  <c r="Q1090" i="3"/>
  <c r="Q1077" i="3"/>
  <c r="Q1078" i="3"/>
  <c r="Q1079" i="3"/>
  <c r="Q1080" i="3"/>
  <c r="Q1081" i="3"/>
  <c r="Q1068" i="3"/>
  <c r="Q1069" i="3"/>
  <c r="Q1070" i="3"/>
  <c r="Q1071" i="3"/>
  <c r="Q1072" i="3"/>
  <c r="Q1059" i="3"/>
  <c r="Q1060" i="3"/>
  <c r="Q1061" i="3"/>
  <c r="Q1062" i="3"/>
  <c r="Q1063" i="3"/>
  <c r="Q1050" i="3"/>
  <c r="Q1051" i="3"/>
  <c r="Q1052" i="3"/>
  <c r="Q1053" i="3"/>
  <c r="Q1054" i="3"/>
  <c r="Q1041" i="3"/>
  <c r="Q1042" i="3"/>
  <c r="Q1043" i="3"/>
  <c r="Q1044" i="3"/>
  <c r="Q1045" i="3"/>
  <c r="Q1032" i="3"/>
  <c r="Q1033" i="3"/>
  <c r="Q1034" i="3"/>
  <c r="Q1035" i="3"/>
  <c r="Q1036" i="3"/>
  <c r="Q1023" i="3"/>
  <c r="Q1024" i="3"/>
  <c r="Q1025" i="3"/>
  <c r="Q1026" i="3"/>
  <c r="Q1027" i="3"/>
  <c r="Q1014" i="3"/>
  <c r="Q1015" i="3"/>
  <c r="Q1016" i="3"/>
  <c r="Q1017" i="3"/>
  <c r="Q1018" i="3"/>
  <c r="Q1005" i="3"/>
  <c r="Q1006" i="3"/>
  <c r="Q1007" i="3"/>
  <c r="Q1008" i="3"/>
  <c r="Q1009" i="3"/>
  <c r="Q996" i="3"/>
  <c r="Q997" i="3"/>
  <c r="Q998" i="3"/>
  <c r="Q999" i="3"/>
  <c r="Q1000" i="3"/>
  <c r="Q987" i="3"/>
  <c r="Q988" i="3"/>
  <c r="Q989" i="3"/>
  <c r="Q990" i="3"/>
  <c r="Q991" i="3"/>
  <c r="Q978" i="3"/>
  <c r="Q979" i="3"/>
  <c r="Q980" i="3"/>
  <c r="Q981" i="3"/>
  <c r="Q982" i="3"/>
  <c r="Q969" i="3"/>
  <c r="Q970" i="3"/>
  <c r="Q971" i="3"/>
  <c r="Q972" i="3"/>
  <c r="Q973" i="3"/>
  <c r="Q960" i="3"/>
  <c r="Q961" i="3"/>
  <c r="Q962" i="3"/>
  <c r="Q963" i="3"/>
  <c r="Q964" i="3"/>
  <c r="Q951" i="3"/>
  <c r="Q952" i="3"/>
  <c r="Q953" i="3"/>
  <c r="Q954" i="3"/>
  <c r="Q955" i="3"/>
  <c r="Q942" i="3"/>
  <c r="Q943" i="3"/>
  <c r="Q944" i="3"/>
  <c r="Q945" i="3"/>
  <c r="Q946" i="3"/>
  <c r="Q933" i="3"/>
  <c r="Q934" i="3"/>
  <c r="Q935" i="3"/>
  <c r="Q936" i="3"/>
  <c r="Q937" i="3"/>
  <c r="Q924" i="3"/>
  <c r="Q925" i="3"/>
  <c r="Q926" i="3"/>
  <c r="Q927" i="3"/>
  <c r="Q928" i="3"/>
  <c r="Q915" i="3"/>
  <c r="Q916" i="3"/>
  <c r="Q917" i="3"/>
  <c r="Q918" i="3"/>
  <c r="Q919" i="3"/>
  <c r="Q906" i="3"/>
  <c r="Q907" i="3"/>
  <c r="Q908" i="3"/>
  <c r="Q909" i="3"/>
  <c r="Q910" i="3"/>
  <c r="Q897" i="3"/>
  <c r="Q898" i="3"/>
  <c r="Q899" i="3"/>
  <c r="Q900" i="3"/>
  <c r="Q901" i="3"/>
  <c r="Q888" i="3"/>
  <c r="Q889" i="3"/>
  <c r="Q890" i="3"/>
  <c r="Q891" i="3"/>
  <c r="Q892" i="3"/>
  <c r="Q879" i="3"/>
  <c r="Q880" i="3"/>
  <c r="Q881" i="3"/>
  <c r="Q882" i="3"/>
  <c r="Q883" i="3"/>
  <c r="Q870" i="3"/>
  <c r="Q871" i="3"/>
  <c r="Q872" i="3"/>
  <c r="Q873" i="3"/>
  <c r="Q874" i="3"/>
  <c r="Q861" i="3"/>
  <c r="Q862" i="3"/>
  <c r="Q863" i="3"/>
  <c r="Q864" i="3"/>
  <c r="Q865" i="3"/>
  <c r="Q852" i="3"/>
  <c r="Q853" i="3"/>
  <c r="Q854" i="3"/>
  <c r="Q855" i="3"/>
  <c r="Q856" i="3"/>
  <c r="Q843" i="3"/>
  <c r="Q844" i="3"/>
  <c r="Q845" i="3"/>
  <c r="Q846" i="3"/>
  <c r="Q847" i="3"/>
  <c r="Q834" i="3"/>
  <c r="Q835" i="3"/>
  <c r="Q836" i="3"/>
  <c r="Q837" i="3"/>
  <c r="Q838" i="3"/>
  <c r="Q825" i="3"/>
  <c r="Q826" i="3"/>
  <c r="Q827" i="3"/>
  <c r="Q828" i="3"/>
  <c r="Q829" i="3"/>
  <c r="Q816" i="3"/>
  <c r="Q817" i="3"/>
  <c r="Q818" i="3"/>
  <c r="Q819" i="3"/>
  <c r="Q820" i="3"/>
  <c r="Q807" i="3"/>
  <c r="Q808" i="3"/>
  <c r="Q809" i="3"/>
  <c r="Q810" i="3"/>
  <c r="Q811" i="3"/>
  <c r="Q798" i="3"/>
  <c r="Q799" i="3"/>
  <c r="Q800" i="3"/>
  <c r="Q801" i="3"/>
  <c r="Q802" i="3"/>
  <c r="Q789" i="3"/>
  <c r="Q790" i="3"/>
  <c r="Q791" i="3"/>
  <c r="Q792" i="3"/>
  <c r="Q793" i="3"/>
  <c r="Q780" i="3"/>
  <c r="Q781" i="3"/>
  <c r="Q782" i="3"/>
  <c r="Q783" i="3"/>
  <c r="Q784" i="3"/>
  <c r="Q771" i="3"/>
  <c r="Q772" i="3"/>
  <c r="Q773" i="3"/>
  <c r="Q774" i="3"/>
  <c r="Q775" i="3"/>
  <c r="Q762" i="3"/>
  <c r="Q763" i="3"/>
  <c r="Q764" i="3"/>
  <c r="Q765" i="3"/>
  <c r="Q766" i="3"/>
  <c r="Q753" i="3"/>
  <c r="Q754" i="3"/>
  <c r="Q755" i="3"/>
  <c r="Q756" i="3"/>
  <c r="Q757" i="3"/>
  <c r="Q744" i="3"/>
  <c r="Q745" i="3"/>
  <c r="Q746" i="3"/>
  <c r="Q747" i="3"/>
  <c r="Q748" i="3"/>
  <c r="Q735" i="3"/>
  <c r="Q736" i="3"/>
  <c r="Q737" i="3"/>
  <c r="Q738" i="3"/>
  <c r="Q739" i="3"/>
  <c r="Q726" i="3"/>
  <c r="Q727" i="3"/>
  <c r="Q728" i="3"/>
  <c r="Q729" i="3"/>
  <c r="Q730" i="3"/>
  <c r="Q717" i="3"/>
  <c r="Q718" i="3"/>
  <c r="Q719" i="3"/>
  <c r="Q720" i="3"/>
  <c r="Q721" i="3"/>
  <c r="Q708" i="3"/>
  <c r="Q709" i="3"/>
  <c r="Q710" i="3"/>
  <c r="Q711" i="3"/>
  <c r="Q712" i="3"/>
  <c r="Q699" i="3"/>
  <c r="Q700" i="3"/>
  <c r="Q701" i="3"/>
  <c r="Q702" i="3"/>
  <c r="Q703" i="3"/>
  <c r="Q690" i="3"/>
  <c r="Q691" i="3"/>
  <c r="Q692" i="3"/>
  <c r="Q693" i="3"/>
  <c r="Q694" i="3"/>
  <c r="Q681" i="3"/>
  <c r="Q682" i="3"/>
  <c r="Q683" i="3"/>
  <c r="Q684" i="3"/>
  <c r="Q685" i="3"/>
  <c r="Q672" i="3"/>
  <c r="Q673" i="3"/>
  <c r="Q674" i="3"/>
  <c r="Q675" i="3"/>
  <c r="Q676" i="3"/>
  <c r="Q663" i="3"/>
  <c r="Q664" i="3"/>
  <c r="Q665" i="3"/>
  <c r="Q666" i="3"/>
  <c r="Q667" i="3"/>
  <c r="Q654" i="3"/>
  <c r="Q655" i="3"/>
  <c r="Q656" i="3"/>
  <c r="Q657" i="3"/>
  <c r="Q658" i="3"/>
  <c r="Q645" i="3"/>
  <c r="Q646" i="3"/>
  <c r="Q647" i="3"/>
  <c r="Q648" i="3"/>
  <c r="Q649" i="3"/>
  <c r="Q636" i="3"/>
  <c r="Q637" i="3"/>
  <c r="Q638" i="3"/>
  <c r="Q639" i="3"/>
  <c r="Q640" i="3"/>
  <c r="Q627" i="3"/>
  <c r="Q628" i="3"/>
  <c r="Q629" i="3"/>
  <c r="Q630" i="3"/>
  <c r="Q631" i="3"/>
  <c r="Q618" i="3"/>
  <c r="Q619" i="3"/>
  <c r="Q620" i="3"/>
  <c r="Q621" i="3"/>
  <c r="Q622" i="3"/>
  <c r="Q609" i="3"/>
  <c r="Q610" i="3"/>
  <c r="Q611" i="3"/>
  <c r="Q612" i="3"/>
  <c r="Q613" i="3"/>
  <c r="Q600" i="3"/>
  <c r="Q601" i="3"/>
  <c r="Q602" i="3"/>
  <c r="Q603" i="3"/>
  <c r="Q604" i="3"/>
  <c r="Q591" i="3"/>
  <c r="Q592" i="3"/>
  <c r="Q593" i="3"/>
  <c r="Q594" i="3"/>
  <c r="Q595" i="3"/>
  <c r="Q582" i="3"/>
  <c r="Q583" i="3"/>
  <c r="Q584" i="3"/>
  <c r="Q585" i="3"/>
  <c r="Q586" i="3"/>
  <c r="Q573" i="3"/>
  <c r="Q574" i="3"/>
  <c r="Q575" i="3"/>
  <c r="Q576" i="3"/>
  <c r="Q577" i="3"/>
  <c r="Q42" i="3"/>
  <c r="Q43" i="3"/>
  <c r="Q44" i="3"/>
  <c r="Q45" i="3"/>
  <c r="Q46" i="3"/>
  <c r="Q33" i="3"/>
  <c r="Q34" i="3"/>
  <c r="Q35" i="3"/>
  <c r="Q36" i="3"/>
  <c r="Q37" i="3"/>
  <c r="Q24" i="3"/>
  <c r="Q25" i="3"/>
  <c r="Q26" i="3"/>
  <c r="Q27" i="3"/>
  <c r="Q28" i="3"/>
  <c r="Q16" i="3"/>
  <c r="Q17" i="3"/>
  <c r="Q18" i="3"/>
  <c r="Q19" i="3"/>
  <c r="Q6" i="3"/>
  <c r="Q7" i="3"/>
  <c r="Q8" i="3"/>
  <c r="Q9" i="3"/>
  <c r="Q10" i="3"/>
  <c r="Q1788" i="3"/>
  <c r="Q1789" i="3"/>
  <c r="Q1790" i="3"/>
  <c r="Q1791" i="3"/>
  <c r="Q1792" i="3"/>
  <c r="Q1644" i="3"/>
  <c r="Q1645" i="3"/>
  <c r="Q1646" i="3"/>
  <c r="Q1647" i="3"/>
  <c r="Q1648" i="3"/>
  <c r="Q1806" i="3"/>
  <c r="Q1807" i="3"/>
  <c r="Q1808" i="3"/>
  <c r="Q1809" i="3"/>
  <c r="Q1810" i="3"/>
  <c r="Q1797" i="3"/>
  <c r="Q1798" i="3"/>
  <c r="Q1799" i="3"/>
  <c r="Q1800" i="3"/>
  <c r="Q1801" i="3"/>
  <c r="Q1779" i="3"/>
  <c r="Q1780" i="3"/>
  <c r="Q1781" i="3"/>
  <c r="Q1782" i="3"/>
  <c r="Q1783" i="3"/>
  <c r="Q1770" i="3"/>
  <c r="Q1771" i="3"/>
  <c r="Q1772" i="3"/>
  <c r="Q1773" i="3"/>
  <c r="Q1774" i="3"/>
  <c r="Q1761" i="3"/>
  <c r="Q1762" i="3"/>
  <c r="Q1763" i="3"/>
  <c r="Q1764" i="3"/>
  <c r="Q1765" i="3"/>
  <c r="Q1752" i="3"/>
  <c r="Q1753" i="3"/>
  <c r="Q1754" i="3"/>
  <c r="Q1755" i="3"/>
  <c r="Q1756" i="3"/>
  <c r="Q1743" i="3"/>
  <c r="Q1744" i="3"/>
  <c r="Q1745" i="3"/>
  <c r="Q1746" i="3"/>
  <c r="Q1747" i="3"/>
  <c r="Q1680" i="3"/>
  <c r="Q1681" i="3"/>
  <c r="Q1682" i="3"/>
  <c r="Q1683" i="3"/>
  <c r="Q1684" i="3"/>
  <c r="Q1671" i="3"/>
  <c r="Q1672" i="3"/>
  <c r="Q1673" i="3"/>
  <c r="Q1674" i="3"/>
  <c r="Q1675" i="3"/>
  <c r="Q1662" i="3"/>
  <c r="Q1663" i="3"/>
  <c r="Q1664" i="3"/>
  <c r="Q1665" i="3"/>
  <c r="Q1666" i="3"/>
  <c r="Q1653" i="3"/>
  <c r="Q1654" i="3"/>
  <c r="Q1655" i="3"/>
  <c r="Q1656" i="3"/>
  <c r="Q1657" i="3"/>
  <c r="Q1635" i="3"/>
  <c r="Q1636" i="3"/>
  <c r="Q1637" i="3"/>
  <c r="Q1638" i="3"/>
  <c r="Q1639" i="3"/>
  <c r="Q1626" i="3"/>
  <c r="Q1627" i="3"/>
  <c r="Q1628" i="3"/>
  <c r="Q1629" i="3"/>
  <c r="Q1630" i="3"/>
  <c r="Q1617" i="3"/>
  <c r="Q1618" i="3"/>
  <c r="Q1619" i="3"/>
  <c r="Q1620" i="3"/>
  <c r="Q1621" i="3"/>
  <c r="Q1608" i="3"/>
  <c r="Q1609" i="3"/>
  <c r="Q1610" i="3"/>
  <c r="Q1611" i="3"/>
  <c r="Q1612" i="3"/>
  <c r="Q1599" i="3"/>
  <c r="Q1600" i="3"/>
  <c r="Q1601" i="3"/>
  <c r="Q1602" i="3"/>
  <c r="Q1603" i="3"/>
  <c r="Q1590" i="3"/>
  <c r="Q1591" i="3"/>
  <c r="Q1592" i="3"/>
  <c r="Q1593" i="3"/>
  <c r="Q1594" i="3"/>
  <c r="Q1581" i="3"/>
  <c r="Q1582" i="3"/>
  <c r="Q1583" i="3"/>
  <c r="Q1584" i="3"/>
  <c r="Q1585" i="3"/>
  <c r="Q1572" i="3"/>
  <c r="Q1573" i="3"/>
  <c r="Q1574" i="3"/>
  <c r="Q1575" i="3"/>
  <c r="Q1576" i="3"/>
  <c r="Q1563" i="3"/>
  <c r="Q1564" i="3"/>
  <c r="Q1565" i="3"/>
  <c r="Q1566" i="3"/>
  <c r="Q1567" i="3"/>
  <c r="Q1554" i="3"/>
  <c r="Q1555" i="3"/>
  <c r="Q1556" i="3"/>
  <c r="Q1557" i="3"/>
  <c r="Q1558" i="3"/>
  <c r="Q1545" i="3"/>
  <c r="Q1546" i="3"/>
  <c r="Q1547" i="3"/>
  <c r="Q1548" i="3"/>
  <c r="Q1549" i="3"/>
  <c r="Q1536" i="3"/>
  <c r="Q1537" i="3"/>
  <c r="Q1538" i="3"/>
  <c r="Q1539" i="3"/>
  <c r="Q1540" i="3"/>
  <c r="N1731" i="3"/>
  <c r="N1732" i="3"/>
  <c r="N1733" i="3"/>
  <c r="N1734" i="3"/>
  <c r="N1735" i="3"/>
  <c r="N1736" i="3"/>
  <c r="N1737" i="3"/>
  <c r="N1738" i="3"/>
  <c r="N1721" i="3"/>
  <c r="N1723" i="3"/>
  <c r="N1724" i="3"/>
  <c r="N1725" i="3"/>
  <c r="N1715" i="3"/>
  <c r="N1703" i="3"/>
  <c r="N1704" i="3"/>
  <c r="N1705" i="3"/>
  <c r="N1706" i="3"/>
  <c r="N1707" i="3"/>
  <c r="N1708" i="3"/>
  <c r="N1709" i="3"/>
  <c r="N1710" i="3"/>
  <c r="N1711" i="3"/>
  <c r="N1698" i="3"/>
  <c r="N1514" i="3"/>
  <c r="N1515" i="3"/>
  <c r="N1516" i="3"/>
  <c r="N1517" i="3"/>
  <c r="N1518" i="3"/>
  <c r="N1519" i="3"/>
  <c r="N1521" i="3"/>
  <c r="N1522" i="3"/>
  <c r="N1506" i="3"/>
  <c r="N1507" i="3"/>
  <c r="N1508" i="3"/>
  <c r="N1509" i="3"/>
  <c r="N1510" i="3"/>
  <c r="N1512" i="3"/>
  <c r="N1513" i="3"/>
  <c r="N1496" i="3"/>
  <c r="N1497" i="3"/>
  <c r="N1498" i="3"/>
  <c r="N1499" i="3"/>
  <c r="N1500" i="3"/>
  <c r="N1501" i="3"/>
  <c r="N1502" i="3"/>
  <c r="N1503" i="3"/>
  <c r="N1504" i="3"/>
  <c r="N1470" i="3"/>
  <c r="N1472" i="3"/>
  <c r="N1473" i="3"/>
  <c r="N1474" i="3"/>
  <c r="N1475" i="3"/>
  <c r="N1476" i="3"/>
  <c r="N1477" i="3"/>
  <c r="N1442" i="3"/>
  <c r="N1443" i="3"/>
  <c r="N1444" i="3"/>
  <c r="N1445" i="3"/>
  <c r="N1446" i="3"/>
  <c r="N1447" i="3"/>
  <c r="N1448" i="3"/>
  <c r="N1449" i="3"/>
  <c r="N1450" i="3"/>
  <c r="N560" i="3"/>
  <c r="N561" i="3"/>
  <c r="N562" i="3"/>
  <c r="N563" i="3"/>
  <c r="N564" i="3"/>
  <c r="N565" i="3"/>
  <c r="N566" i="3"/>
  <c r="N567" i="3"/>
  <c r="N568" i="3"/>
  <c r="N551" i="3"/>
  <c r="N552" i="3"/>
  <c r="N553" i="3"/>
  <c r="N554" i="3"/>
  <c r="N555" i="3"/>
  <c r="N556" i="3"/>
  <c r="N557" i="3"/>
  <c r="N558" i="3"/>
  <c r="N559" i="3"/>
  <c r="N542" i="3"/>
  <c r="N543" i="3"/>
  <c r="N544" i="3"/>
  <c r="N545" i="3"/>
  <c r="N546" i="3"/>
  <c r="N547" i="3"/>
  <c r="N548" i="3"/>
  <c r="N549" i="3"/>
  <c r="N550" i="3"/>
  <c r="N533" i="3"/>
  <c r="N534" i="3"/>
  <c r="N535" i="3"/>
  <c r="N536" i="3"/>
  <c r="N537" i="3"/>
  <c r="N538" i="3"/>
  <c r="N539" i="3"/>
  <c r="N540" i="3"/>
  <c r="N541" i="3"/>
  <c r="N516" i="3"/>
  <c r="N517" i="3"/>
  <c r="N518" i="3"/>
  <c r="N520" i="3"/>
  <c r="N521" i="3"/>
  <c r="N522" i="3"/>
  <c r="N523" i="3"/>
  <c r="N506" i="3"/>
  <c r="N507" i="3"/>
  <c r="N508" i="3"/>
  <c r="N509" i="3"/>
  <c r="N510" i="3"/>
  <c r="N511" i="3"/>
  <c r="N512" i="3"/>
  <c r="N513" i="3"/>
  <c r="N498" i="3"/>
  <c r="N502" i="3"/>
  <c r="N504" i="3"/>
  <c r="N489" i="3"/>
  <c r="N490" i="3"/>
  <c r="N493" i="3"/>
  <c r="N494" i="3"/>
  <c r="N495" i="3"/>
  <c r="N496" i="3"/>
  <c r="N479" i="3"/>
  <c r="N480" i="3"/>
  <c r="N481" i="3"/>
  <c r="N482" i="3"/>
  <c r="N483" i="3"/>
  <c r="N484" i="3"/>
  <c r="N485" i="3"/>
  <c r="N486" i="3"/>
  <c r="N487" i="3"/>
  <c r="N471" i="3"/>
  <c r="N472" i="3"/>
  <c r="N473" i="3"/>
  <c r="N474" i="3"/>
  <c r="N475" i="3"/>
  <c r="N476" i="3"/>
  <c r="N478" i="3"/>
  <c r="N452" i="3"/>
  <c r="N453" i="3"/>
  <c r="N454" i="3"/>
  <c r="N455" i="3"/>
  <c r="N456" i="3"/>
  <c r="N457" i="3"/>
  <c r="N458" i="3"/>
  <c r="N459" i="3"/>
  <c r="N460" i="3"/>
  <c r="N443" i="3"/>
  <c r="N444" i="3"/>
  <c r="N445" i="3"/>
  <c r="N446" i="3"/>
  <c r="N447" i="3"/>
  <c r="N448" i="3"/>
  <c r="N449" i="3"/>
  <c r="N450" i="3"/>
  <c r="N451" i="3"/>
  <c r="N434" i="3"/>
  <c r="N435" i="3"/>
  <c r="N436" i="3"/>
  <c r="N437" i="3"/>
  <c r="N438" i="3"/>
  <c r="N439" i="3"/>
  <c r="N440" i="3"/>
  <c r="N441" i="3"/>
  <c r="N442" i="3"/>
  <c r="N425" i="3"/>
  <c r="N426" i="3"/>
  <c r="N427" i="3"/>
  <c r="N428" i="3"/>
  <c r="N429" i="3"/>
  <c r="N430" i="3"/>
  <c r="N431" i="3"/>
  <c r="N432" i="3"/>
  <c r="N433" i="3"/>
  <c r="N416" i="3"/>
  <c r="N417" i="3"/>
  <c r="N418" i="3"/>
  <c r="N419" i="3"/>
  <c r="N422" i="3"/>
  <c r="N423" i="3"/>
  <c r="N424" i="3"/>
  <c r="N407" i="3"/>
  <c r="N408" i="3"/>
  <c r="N409" i="3"/>
  <c r="N410" i="3"/>
  <c r="N412" i="3"/>
  <c r="N414" i="3"/>
  <c r="N415" i="3"/>
  <c r="N398" i="3"/>
  <c r="N399" i="3"/>
  <c r="N400" i="3"/>
  <c r="N402" i="3"/>
  <c r="N403" i="3"/>
  <c r="N404" i="3"/>
  <c r="N405" i="3"/>
  <c r="N406" i="3"/>
  <c r="N389" i="3"/>
  <c r="N390" i="3"/>
  <c r="N391" i="3"/>
  <c r="N395" i="3"/>
  <c r="N396" i="3"/>
  <c r="N397" i="3"/>
  <c r="N385" i="3"/>
  <c r="N388" i="3"/>
  <c r="N378" i="3"/>
  <c r="N360" i="3"/>
  <c r="N361" i="3"/>
  <c r="N349" i="3"/>
  <c r="N352" i="3"/>
  <c r="N326" i="3"/>
  <c r="N327" i="3"/>
  <c r="N328" i="3"/>
  <c r="N329" i="3"/>
  <c r="N330" i="3"/>
  <c r="N331" i="3"/>
  <c r="N332" i="3"/>
  <c r="N333" i="3"/>
  <c r="N334" i="3"/>
  <c r="N307" i="3"/>
  <c r="N281" i="3"/>
  <c r="N283" i="3"/>
  <c r="N285" i="3"/>
  <c r="N286" i="3"/>
  <c r="N272" i="3"/>
  <c r="N273" i="3"/>
  <c r="N274" i="3"/>
  <c r="N263" i="3"/>
  <c r="N264" i="3"/>
  <c r="N265" i="3"/>
  <c r="N266" i="3"/>
  <c r="N267" i="3"/>
  <c r="N270" i="3"/>
  <c r="N271" i="3"/>
  <c r="N254" i="3"/>
  <c r="N255" i="3"/>
  <c r="N256" i="3"/>
  <c r="N257" i="3"/>
  <c r="N259" i="3"/>
  <c r="N262" i="3"/>
  <c r="N245" i="3"/>
  <c r="N246" i="3"/>
  <c r="N247" i="3"/>
  <c r="N249" i="3"/>
  <c r="N251" i="3"/>
  <c r="N252" i="3"/>
  <c r="N253" i="3"/>
  <c r="N236" i="3"/>
  <c r="N237" i="3"/>
  <c r="N238" i="3"/>
  <c r="N239" i="3"/>
  <c r="N240" i="3"/>
  <c r="N241" i="3"/>
  <c r="N164" i="3"/>
  <c r="N165" i="3"/>
  <c r="N166" i="3"/>
  <c r="N167" i="3"/>
  <c r="N168" i="3"/>
  <c r="N169" i="3"/>
  <c r="N170" i="3"/>
  <c r="N171" i="3"/>
  <c r="N172" i="3"/>
  <c r="N155" i="3"/>
  <c r="N156" i="3"/>
  <c r="N157" i="3"/>
  <c r="N158" i="3"/>
  <c r="N159" i="3"/>
  <c r="N160" i="3"/>
  <c r="N161" i="3"/>
  <c r="N162" i="3"/>
  <c r="N163" i="3"/>
  <c r="N146" i="3"/>
  <c r="N147" i="3"/>
  <c r="N148" i="3"/>
  <c r="N149" i="3"/>
  <c r="N150" i="3"/>
  <c r="N151" i="3"/>
  <c r="N152" i="3"/>
  <c r="N153" i="3"/>
  <c r="N154" i="3"/>
  <c r="N137" i="3"/>
  <c r="N138" i="3"/>
  <c r="N139" i="3"/>
  <c r="N140" i="3"/>
  <c r="N141" i="3"/>
  <c r="N142" i="3"/>
  <c r="N143" i="3"/>
  <c r="N144" i="3"/>
  <c r="N145" i="3"/>
  <c r="N130" i="3"/>
  <c r="N133" i="3"/>
  <c r="N135" i="3"/>
  <c r="N121" i="3"/>
  <c r="N112" i="3"/>
  <c r="N117" i="3"/>
  <c r="N101" i="3"/>
  <c r="N102" i="3"/>
  <c r="N103" i="3"/>
  <c r="N106" i="3"/>
  <c r="N109" i="3"/>
  <c r="N94" i="3"/>
  <c r="N96" i="3"/>
  <c r="N98" i="3"/>
  <c r="N84" i="3"/>
  <c r="N88" i="3"/>
  <c r="N89" i="3"/>
  <c r="N91" i="3"/>
  <c r="N65" i="3"/>
  <c r="N66" i="3"/>
  <c r="N67" i="3"/>
  <c r="N68" i="3"/>
  <c r="N69" i="3"/>
  <c r="N70" i="3"/>
  <c r="N71" i="3"/>
  <c r="N72" i="3"/>
  <c r="N73" i="3"/>
  <c r="N56" i="3"/>
  <c r="N57" i="3"/>
  <c r="N58" i="3"/>
  <c r="N59" i="3"/>
  <c r="N60" i="3"/>
  <c r="N61" i="3"/>
  <c r="N62" i="3"/>
  <c r="N63" i="3"/>
  <c r="N64" i="3"/>
  <c r="N47" i="3"/>
  <c r="N48" i="3"/>
  <c r="N49" i="3"/>
  <c r="N50" i="3"/>
  <c r="N51" i="3"/>
  <c r="N52" i="3"/>
  <c r="N53" i="3"/>
  <c r="N54" i="3"/>
  <c r="N55" i="3"/>
  <c r="N1424" i="3"/>
  <c r="N1425" i="3"/>
  <c r="N1426" i="3"/>
  <c r="N1427" i="3"/>
  <c r="N1428" i="3"/>
  <c r="N1429" i="3"/>
  <c r="N1430" i="3"/>
  <c r="N1431" i="3"/>
  <c r="N1432" i="3"/>
  <c r="N1415" i="3"/>
  <c r="N1416" i="3"/>
  <c r="N1417" i="3"/>
  <c r="N1418" i="3"/>
  <c r="N1419" i="3"/>
  <c r="N1420" i="3"/>
  <c r="N1421" i="3"/>
  <c r="N1422" i="3"/>
  <c r="N1423" i="3"/>
  <c r="N1406" i="3"/>
  <c r="N1407" i="3"/>
  <c r="N1408" i="3"/>
  <c r="N1409" i="3"/>
  <c r="N1410" i="3"/>
  <c r="N1411" i="3"/>
  <c r="N1412" i="3"/>
  <c r="N1413" i="3"/>
  <c r="N1414" i="3"/>
  <c r="N1397" i="3"/>
  <c r="N1398" i="3"/>
  <c r="N1399" i="3"/>
  <c r="N1400" i="3"/>
  <c r="N1401" i="3"/>
  <c r="N1402" i="3"/>
  <c r="N1403" i="3"/>
  <c r="N1404" i="3"/>
  <c r="N1405" i="3"/>
  <c r="N1388" i="3"/>
  <c r="N1389" i="3"/>
  <c r="N1390" i="3"/>
  <c r="N1391" i="3"/>
  <c r="N1392" i="3"/>
  <c r="N1393" i="3"/>
  <c r="N1394" i="3"/>
  <c r="N1395" i="3"/>
  <c r="N1396" i="3"/>
  <c r="N1371" i="3"/>
  <c r="N1372" i="3"/>
  <c r="N1376" i="3"/>
  <c r="N1378" i="3"/>
  <c r="N1361" i="3"/>
  <c r="N1364" i="3"/>
  <c r="N1365" i="3"/>
  <c r="N1366" i="3"/>
  <c r="N1367" i="3"/>
  <c r="N1368" i="3"/>
  <c r="N1369" i="3"/>
  <c r="N1352" i="3"/>
  <c r="N1353" i="3"/>
  <c r="N1354" i="3"/>
  <c r="N1355" i="3"/>
  <c r="N1356" i="3"/>
  <c r="N1357" i="3"/>
  <c r="N1358" i="3"/>
  <c r="N1359" i="3"/>
  <c r="N1360" i="3"/>
  <c r="N1343" i="3"/>
  <c r="N1344" i="3"/>
  <c r="N1345" i="3"/>
  <c r="N1346" i="3"/>
  <c r="N1347" i="3"/>
  <c r="N1348" i="3"/>
  <c r="N1349" i="3"/>
  <c r="N1350" i="3"/>
  <c r="N1351" i="3"/>
  <c r="N1334" i="3"/>
  <c r="N1335" i="3"/>
  <c r="N1336" i="3"/>
  <c r="N1337" i="3"/>
  <c r="N1341" i="3"/>
  <c r="N1325" i="3"/>
  <c r="N1326" i="3"/>
  <c r="N1327" i="3"/>
  <c r="N1328" i="3"/>
  <c r="N1329" i="3"/>
  <c r="N1330" i="3"/>
  <c r="N1331" i="3"/>
  <c r="N1332" i="3"/>
  <c r="N1333" i="3"/>
  <c r="N1316" i="3"/>
  <c r="N1317" i="3"/>
  <c r="N1318" i="3"/>
  <c r="N1319" i="3"/>
  <c r="N1320" i="3"/>
  <c r="N1321" i="3"/>
  <c r="N1322" i="3"/>
  <c r="N1323" i="3"/>
  <c r="N1324" i="3"/>
  <c r="N1307" i="3"/>
  <c r="N1308" i="3"/>
  <c r="N1309" i="3"/>
  <c r="N1310" i="3"/>
  <c r="N1311" i="3"/>
  <c r="N1312" i="3"/>
  <c r="N1313" i="3"/>
  <c r="N1314" i="3"/>
  <c r="N1315" i="3"/>
  <c r="N1298" i="3"/>
  <c r="N1299" i="3"/>
  <c r="N1300" i="3"/>
  <c r="N1301" i="3"/>
  <c r="N1302" i="3"/>
  <c r="N1303" i="3"/>
  <c r="N1304" i="3"/>
  <c r="N1305" i="3"/>
  <c r="N1306" i="3"/>
  <c r="N1290" i="3"/>
  <c r="N1291" i="3"/>
  <c r="N1294" i="3"/>
  <c r="N1295" i="3"/>
  <c r="N1297" i="3"/>
  <c r="N1280" i="3"/>
  <c r="N1281" i="3"/>
  <c r="N1285" i="3"/>
  <c r="N1286" i="3"/>
  <c r="N1287" i="3"/>
  <c r="N1288" i="3"/>
  <c r="N1262" i="3"/>
  <c r="N1263" i="3"/>
  <c r="N1264" i="3"/>
  <c r="N1265" i="3"/>
  <c r="N1267" i="3"/>
  <c r="N1268" i="3"/>
  <c r="N1269" i="3"/>
  <c r="N1270" i="3"/>
  <c r="N1253" i="3"/>
  <c r="N1254" i="3"/>
  <c r="N1255" i="3"/>
  <c r="N1256" i="3"/>
  <c r="N1257" i="3"/>
  <c r="N1258" i="3"/>
  <c r="N1259" i="3"/>
  <c r="N1260" i="3"/>
  <c r="N1261" i="3"/>
  <c r="N1244" i="3"/>
  <c r="N1245" i="3"/>
  <c r="N1246" i="3"/>
  <c r="N1247" i="3"/>
  <c r="N1248" i="3"/>
  <c r="N1249" i="3"/>
  <c r="N1250" i="3"/>
  <c r="N1251" i="3"/>
  <c r="N1252" i="3"/>
  <c r="N1235" i="3"/>
  <c r="N1236" i="3"/>
  <c r="N1237" i="3"/>
  <c r="N1240" i="3"/>
  <c r="N1241" i="3"/>
  <c r="N1242" i="3"/>
  <c r="N1243" i="3"/>
  <c r="N1226" i="3"/>
  <c r="N1227" i="3"/>
  <c r="N1228" i="3"/>
  <c r="N1229" i="3"/>
  <c r="N1230" i="3"/>
  <c r="N1231" i="3"/>
  <c r="N1232" i="3"/>
  <c r="N1233" i="3"/>
  <c r="N1218" i="3"/>
  <c r="N1219" i="3"/>
  <c r="N1225" i="3"/>
  <c r="N1208" i="3"/>
  <c r="N1209" i="3"/>
  <c r="N1210" i="3"/>
  <c r="N1213" i="3"/>
  <c r="N1214" i="3"/>
  <c r="N1190" i="3"/>
  <c r="N1191" i="3"/>
  <c r="N1192" i="3"/>
  <c r="N1195" i="3"/>
  <c r="N1196" i="3"/>
  <c r="N1197" i="3"/>
  <c r="N1198" i="3"/>
  <c r="N1181" i="3"/>
  <c r="N1182" i="3"/>
  <c r="N1183" i="3"/>
  <c r="N1186" i="3"/>
  <c r="N1187" i="3"/>
  <c r="N1188" i="3"/>
  <c r="N1189" i="3"/>
  <c r="N1172" i="3"/>
  <c r="N1173" i="3"/>
  <c r="N1174" i="3"/>
  <c r="N1175" i="3"/>
  <c r="N1176" i="3"/>
  <c r="N1177" i="3"/>
  <c r="N1178" i="3"/>
  <c r="N1179" i="3"/>
  <c r="N1180" i="3"/>
  <c r="N1163" i="3"/>
  <c r="N1164" i="3"/>
  <c r="N1165" i="3"/>
  <c r="N1166" i="3"/>
  <c r="N1167" i="3"/>
  <c r="N1168" i="3"/>
  <c r="N1169" i="3"/>
  <c r="N1170" i="3"/>
  <c r="N1171" i="3"/>
  <c r="N1154" i="3"/>
  <c r="N1155" i="3"/>
  <c r="N1156" i="3"/>
  <c r="N1157" i="3"/>
  <c r="N1158" i="3"/>
  <c r="N1160" i="3"/>
  <c r="N1162" i="3"/>
  <c r="N1145" i="3"/>
  <c r="N1146" i="3"/>
  <c r="N1147" i="3"/>
  <c r="N1148" i="3"/>
  <c r="N1149" i="3"/>
  <c r="N1151" i="3"/>
  <c r="N1152" i="3"/>
  <c r="N1153" i="3"/>
  <c r="N1136" i="3"/>
  <c r="N1137" i="3"/>
  <c r="N1138" i="3"/>
  <c r="N1139" i="3"/>
  <c r="N1140" i="3"/>
  <c r="N1141" i="3"/>
  <c r="N1142" i="3"/>
  <c r="N1144" i="3"/>
  <c r="N1127" i="3"/>
  <c r="N1128" i="3"/>
  <c r="N1129" i="3"/>
  <c r="N1130" i="3"/>
  <c r="N1131" i="3"/>
  <c r="N1132" i="3"/>
  <c r="N1133" i="3"/>
  <c r="N1135" i="3"/>
  <c r="N1119" i="3"/>
  <c r="N1121" i="3"/>
  <c r="N1109" i="3"/>
  <c r="N1111" i="3"/>
  <c r="N1091" i="3"/>
  <c r="N1092" i="3"/>
  <c r="N1093" i="3"/>
  <c r="N1094" i="3"/>
  <c r="N1096" i="3"/>
  <c r="N1097" i="3"/>
  <c r="N1098" i="3"/>
  <c r="N1099" i="3"/>
  <c r="N1082" i="3"/>
  <c r="N1083" i="3"/>
  <c r="N1084" i="3"/>
  <c r="N1085" i="3"/>
  <c r="N1086" i="3"/>
  <c r="N1087" i="3"/>
  <c r="N1088" i="3"/>
  <c r="N1089" i="3"/>
  <c r="N1090" i="3"/>
  <c r="N1073" i="3"/>
  <c r="N1074" i="3"/>
  <c r="N1076" i="3"/>
  <c r="N1078" i="3"/>
  <c r="N1079" i="3"/>
  <c r="N1080" i="3"/>
  <c r="N1081" i="3"/>
  <c r="N1064" i="3"/>
  <c r="N1065" i="3"/>
  <c r="N1066" i="3"/>
  <c r="N1067" i="3"/>
  <c r="N1068" i="3"/>
  <c r="N1069" i="3"/>
  <c r="N1070" i="3"/>
  <c r="N1071" i="3"/>
  <c r="N1055" i="3"/>
  <c r="N1056" i="3"/>
  <c r="N1057" i="3"/>
  <c r="N1061" i="3"/>
  <c r="N1063" i="3"/>
  <c r="N1047" i="3"/>
  <c r="N1048" i="3"/>
  <c r="N1052" i="3"/>
  <c r="N1053" i="3"/>
  <c r="N1037" i="3"/>
  <c r="N1038" i="3"/>
  <c r="N1039" i="3"/>
  <c r="N1045" i="3"/>
  <c r="N1029" i="3"/>
  <c r="N1032" i="3"/>
  <c r="N1010" i="3"/>
  <c r="N1011" i="3"/>
  <c r="N1012" i="3"/>
  <c r="N1013" i="3"/>
  <c r="N1014" i="3"/>
  <c r="N1015" i="3"/>
  <c r="N1016" i="3"/>
  <c r="N1018" i="3"/>
  <c r="N1001" i="3"/>
  <c r="N1007" i="3"/>
  <c r="N1008" i="3"/>
  <c r="N992" i="3"/>
  <c r="N993" i="3"/>
  <c r="N994" i="3"/>
  <c r="N995" i="3"/>
  <c r="N996" i="3"/>
  <c r="N997" i="3"/>
  <c r="N998" i="3"/>
  <c r="N999" i="3"/>
  <c r="N1000" i="3"/>
  <c r="N983" i="3"/>
  <c r="N984" i="3"/>
  <c r="N985" i="3"/>
  <c r="N986" i="3"/>
  <c r="N987" i="3"/>
  <c r="N988" i="3"/>
  <c r="N989" i="3"/>
  <c r="N990" i="3"/>
  <c r="N991" i="3"/>
  <c r="N974" i="3"/>
  <c r="N975" i="3"/>
  <c r="N977" i="3"/>
  <c r="N982" i="3"/>
  <c r="N965" i="3"/>
  <c r="N966" i="3"/>
  <c r="N973" i="3"/>
  <c r="N956" i="3"/>
  <c r="N957" i="3"/>
  <c r="N959" i="3"/>
  <c r="N960" i="3"/>
  <c r="N963" i="3"/>
  <c r="N964" i="3"/>
  <c r="N947" i="3"/>
  <c r="N951" i="3"/>
  <c r="N955" i="3"/>
  <c r="N923" i="3"/>
  <c r="N926" i="3"/>
  <c r="N911" i="3"/>
  <c r="N912" i="3"/>
  <c r="N913" i="3"/>
  <c r="N914" i="3"/>
  <c r="N916" i="3"/>
  <c r="N917" i="3"/>
  <c r="N918" i="3"/>
  <c r="N919" i="3"/>
  <c r="N902" i="3"/>
  <c r="N903" i="3"/>
  <c r="N904" i="3"/>
  <c r="N905" i="3"/>
  <c r="N906" i="3"/>
  <c r="N907" i="3"/>
  <c r="N908" i="3"/>
  <c r="N910" i="3"/>
  <c r="N893" i="3"/>
  <c r="N894" i="3"/>
  <c r="N895" i="3"/>
  <c r="N896" i="3"/>
  <c r="N897" i="3"/>
  <c r="N898" i="3"/>
  <c r="N899" i="3"/>
  <c r="N900" i="3"/>
  <c r="N886" i="3"/>
  <c r="N887" i="3"/>
  <c r="N889" i="3"/>
  <c r="N891" i="3"/>
  <c r="N892" i="3"/>
  <c r="N875" i="3"/>
  <c r="N877" i="3"/>
  <c r="N878" i="3"/>
  <c r="N879" i="3"/>
  <c r="N880" i="3"/>
  <c r="N882" i="3"/>
  <c r="N866" i="3"/>
  <c r="N867" i="3"/>
  <c r="N868" i="3"/>
  <c r="N869" i="3"/>
  <c r="N870" i="3"/>
  <c r="N871" i="3"/>
  <c r="N872" i="3"/>
  <c r="N873" i="3"/>
  <c r="N857" i="3"/>
  <c r="N858" i="3"/>
  <c r="N859" i="3"/>
  <c r="N860" i="3"/>
  <c r="N861" i="3"/>
  <c r="N862" i="3"/>
  <c r="N863" i="3"/>
  <c r="N839" i="3"/>
  <c r="N840" i="3"/>
  <c r="N844" i="3"/>
  <c r="N847" i="3"/>
  <c r="N830" i="3"/>
  <c r="N831" i="3"/>
  <c r="N832" i="3"/>
  <c r="N833" i="3"/>
  <c r="N834" i="3"/>
  <c r="N837" i="3"/>
  <c r="N838" i="3"/>
  <c r="N821" i="3"/>
  <c r="N822" i="3"/>
  <c r="N823" i="3"/>
  <c r="N824" i="3"/>
  <c r="N825" i="3"/>
  <c r="N826" i="3"/>
  <c r="N827" i="3"/>
  <c r="N828" i="3"/>
  <c r="N829" i="3"/>
  <c r="N812" i="3"/>
  <c r="N813" i="3"/>
  <c r="N814" i="3"/>
  <c r="N815" i="3"/>
  <c r="N816" i="3"/>
  <c r="N817" i="3"/>
  <c r="N818" i="3"/>
  <c r="N819" i="3"/>
  <c r="N820" i="3"/>
  <c r="N803" i="3"/>
  <c r="N805" i="3"/>
  <c r="N808" i="3"/>
  <c r="N810" i="3"/>
  <c r="N811" i="3"/>
  <c r="N795" i="3"/>
  <c r="N796" i="3"/>
  <c r="N798" i="3"/>
  <c r="N799" i="3"/>
  <c r="N801" i="3"/>
  <c r="N802" i="3"/>
  <c r="N785" i="3"/>
  <c r="N786" i="3"/>
  <c r="N790" i="3"/>
  <c r="N792" i="3"/>
  <c r="N793" i="3"/>
  <c r="N777" i="3"/>
  <c r="N781" i="3"/>
  <c r="N784" i="3"/>
  <c r="N749" i="3"/>
  <c r="N740" i="3"/>
  <c r="N741" i="3"/>
  <c r="N742" i="3"/>
  <c r="N743" i="3"/>
  <c r="N745" i="3"/>
  <c r="N746" i="3"/>
  <c r="N747" i="3"/>
  <c r="N748" i="3"/>
  <c r="N731" i="3"/>
  <c r="N732" i="3"/>
  <c r="N733" i="3"/>
  <c r="N734" i="3"/>
  <c r="N735" i="3"/>
  <c r="N736" i="3"/>
  <c r="N737" i="3"/>
  <c r="N739" i="3"/>
  <c r="N722" i="3"/>
  <c r="N723" i="3"/>
  <c r="N724" i="3"/>
  <c r="N725" i="3"/>
  <c r="N726" i="3"/>
  <c r="N727" i="3"/>
  <c r="N728" i="3"/>
  <c r="N729" i="3"/>
  <c r="N730" i="3"/>
  <c r="N713" i="3"/>
  <c r="N714" i="3"/>
  <c r="N715" i="3"/>
  <c r="N716" i="3"/>
  <c r="N717" i="3"/>
  <c r="N719" i="3"/>
  <c r="N720" i="3"/>
  <c r="N721" i="3"/>
  <c r="N704" i="3"/>
  <c r="N705" i="3"/>
  <c r="N706" i="3"/>
  <c r="N707" i="3"/>
  <c r="N708" i="3"/>
  <c r="N710" i="3"/>
  <c r="N711" i="3"/>
  <c r="N712" i="3"/>
  <c r="N695" i="3"/>
  <c r="N696" i="3"/>
  <c r="N697" i="3"/>
  <c r="N698" i="3"/>
  <c r="N699" i="3"/>
  <c r="N701" i="3"/>
  <c r="N702" i="3"/>
  <c r="N703" i="3"/>
  <c r="N686" i="3"/>
  <c r="N687" i="3"/>
  <c r="N689" i="3"/>
  <c r="N690" i="3"/>
  <c r="N692" i="3"/>
  <c r="N693" i="3"/>
  <c r="N694" i="3"/>
  <c r="N679" i="3"/>
  <c r="N669" i="3"/>
  <c r="N659" i="3"/>
  <c r="N660" i="3"/>
  <c r="N661" i="3"/>
  <c r="N662" i="3"/>
  <c r="N664" i="3"/>
  <c r="N665" i="3"/>
  <c r="N666" i="3"/>
  <c r="N667" i="3"/>
  <c r="N650" i="3"/>
  <c r="N651" i="3"/>
  <c r="N652" i="3"/>
  <c r="N653" i="3"/>
  <c r="N654" i="3"/>
  <c r="N655" i="3"/>
  <c r="N656" i="3"/>
  <c r="N657" i="3"/>
  <c r="N658" i="3"/>
  <c r="N641" i="3"/>
  <c r="N642" i="3"/>
  <c r="N643" i="3"/>
  <c r="N644" i="3"/>
  <c r="N645" i="3"/>
  <c r="N646" i="3"/>
  <c r="N647" i="3"/>
  <c r="N648" i="3"/>
  <c r="N649" i="3"/>
  <c r="N632" i="3"/>
  <c r="N633" i="3"/>
  <c r="N634" i="3"/>
  <c r="N635" i="3"/>
  <c r="N636" i="3"/>
  <c r="N637" i="3"/>
  <c r="N638" i="3"/>
  <c r="N639" i="3"/>
  <c r="N640" i="3"/>
  <c r="N623" i="3"/>
  <c r="N624" i="3"/>
  <c r="N625" i="3"/>
  <c r="N626" i="3"/>
  <c r="N627" i="3"/>
  <c r="N628" i="3"/>
  <c r="N629" i="3"/>
  <c r="N630" i="3"/>
  <c r="N631" i="3"/>
  <c r="N614" i="3"/>
  <c r="N615" i="3"/>
  <c r="N616" i="3"/>
  <c r="N617" i="3"/>
  <c r="N618" i="3"/>
  <c r="N619" i="3"/>
  <c r="N620" i="3"/>
  <c r="N621" i="3"/>
  <c r="N622" i="3"/>
  <c r="N605" i="3"/>
  <c r="N606" i="3"/>
  <c r="N607" i="3"/>
  <c r="N608" i="3"/>
  <c r="N609" i="3"/>
  <c r="N610" i="3"/>
  <c r="N611" i="3"/>
  <c r="N612" i="3"/>
  <c r="N613" i="3"/>
  <c r="N596" i="3"/>
  <c r="N598" i="3"/>
  <c r="N604" i="3"/>
  <c r="N588" i="3"/>
  <c r="N589" i="3"/>
  <c r="N595" i="3"/>
  <c r="N569" i="3"/>
  <c r="N570" i="3"/>
  <c r="N571" i="3"/>
  <c r="N572" i="3"/>
  <c r="N574" i="3"/>
  <c r="N575" i="3"/>
  <c r="N576" i="3"/>
  <c r="N577" i="3"/>
  <c r="N38" i="3"/>
  <c r="N39" i="3"/>
  <c r="N40" i="3"/>
  <c r="N41" i="3"/>
  <c r="N42" i="3"/>
  <c r="N43" i="3"/>
  <c r="N44" i="3"/>
  <c r="N45" i="3"/>
  <c r="N46" i="3"/>
  <c r="N29" i="3"/>
  <c r="N30" i="3"/>
  <c r="N31" i="3"/>
  <c r="N32" i="3"/>
  <c r="N33" i="3"/>
  <c r="N34" i="3"/>
  <c r="N35" i="3"/>
  <c r="N36" i="3"/>
  <c r="N37" i="3"/>
  <c r="N20" i="3"/>
  <c r="N23" i="3"/>
  <c r="N24" i="3"/>
  <c r="N25" i="3"/>
  <c r="N26" i="3"/>
  <c r="N27" i="3"/>
  <c r="N28" i="3"/>
  <c r="N11" i="3"/>
  <c r="N12" i="3"/>
  <c r="N13" i="3"/>
  <c r="N14" i="3"/>
  <c r="N15" i="3"/>
  <c r="N16" i="3"/>
  <c r="N17" i="3"/>
  <c r="N18" i="3"/>
  <c r="N19" i="3"/>
  <c r="N5" i="3"/>
  <c r="N6" i="3"/>
  <c r="N7" i="3"/>
  <c r="N8" i="3"/>
  <c r="N9" i="3"/>
  <c r="N10" i="3"/>
  <c r="N1802" i="3"/>
  <c r="N1803" i="3"/>
  <c r="N1804" i="3"/>
  <c r="N1805" i="3"/>
  <c r="N1806" i="3"/>
  <c r="N1807" i="3"/>
  <c r="N1808" i="3"/>
  <c r="N1809" i="3"/>
  <c r="N1810" i="3"/>
  <c r="N1795" i="3"/>
  <c r="N1796" i="3"/>
  <c r="N1798" i="3"/>
  <c r="N1800" i="3"/>
  <c r="N1801" i="3"/>
  <c r="N1766" i="3"/>
  <c r="N1767" i="3"/>
  <c r="N1768" i="3"/>
  <c r="N1769" i="3"/>
  <c r="N1770" i="3"/>
  <c r="N1771" i="3"/>
  <c r="N1773" i="3"/>
  <c r="N1774" i="3"/>
  <c r="N1757" i="3"/>
  <c r="N1758" i="3"/>
  <c r="N1759" i="3"/>
  <c r="N1760" i="3"/>
  <c r="N1761" i="3"/>
  <c r="N1762" i="3"/>
  <c r="N1763" i="3"/>
  <c r="N1765" i="3"/>
  <c r="N1739" i="3"/>
  <c r="N1740" i="3"/>
  <c r="N1741" i="3"/>
  <c r="N1742" i="3"/>
  <c r="N1743" i="3"/>
  <c r="N1744" i="3"/>
  <c r="N1745" i="3"/>
  <c r="N1746" i="3"/>
  <c r="N1747" i="3"/>
  <c r="N1676" i="3"/>
  <c r="N1672" i="3"/>
  <c r="N1673" i="3"/>
  <c r="N1674" i="3"/>
  <c r="N1675" i="3"/>
  <c r="N1542" i="3"/>
  <c r="N1532" i="3"/>
  <c r="N1533" i="3"/>
  <c r="N1534" i="3"/>
  <c r="N1535" i="3"/>
  <c r="N1536" i="3"/>
  <c r="N1537" i="3"/>
  <c r="N1538" i="3"/>
  <c r="N1539" i="3"/>
  <c r="N1540" i="3"/>
  <c r="L1730" i="3"/>
  <c r="L1731" i="3"/>
  <c r="L1732" i="3"/>
  <c r="L1733" i="3"/>
  <c r="L1734" i="3"/>
  <c r="L1735" i="3"/>
  <c r="L1736" i="3"/>
  <c r="L1737" i="3"/>
  <c r="L1738" i="3"/>
  <c r="L1721" i="3"/>
  <c r="L1722" i="3"/>
  <c r="L1723" i="3"/>
  <c r="L1724" i="3"/>
  <c r="L1725" i="3"/>
  <c r="L1726" i="3"/>
  <c r="L1727" i="3"/>
  <c r="L1728" i="3"/>
  <c r="L1729" i="3"/>
  <c r="L1712" i="3"/>
  <c r="L1713" i="3"/>
  <c r="L1714" i="3"/>
  <c r="L1715" i="3"/>
  <c r="L1716" i="3"/>
  <c r="L1717" i="3"/>
  <c r="L1718" i="3"/>
  <c r="L1719" i="3"/>
  <c r="L1720" i="3"/>
  <c r="L1703" i="3"/>
  <c r="L1704" i="3"/>
  <c r="L1705" i="3"/>
  <c r="L1706" i="3"/>
  <c r="L1707" i="3"/>
  <c r="L1708" i="3"/>
  <c r="L1709" i="3"/>
  <c r="L1710" i="3"/>
  <c r="L1711" i="3"/>
  <c r="L1694" i="3"/>
  <c r="L1695" i="3"/>
  <c r="L1696" i="3"/>
  <c r="L1697" i="3"/>
  <c r="L1698" i="3"/>
  <c r="L1699" i="3"/>
  <c r="L1700" i="3"/>
  <c r="L1701" i="3"/>
  <c r="L1702" i="3"/>
  <c r="L1685" i="3"/>
  <c r="L1686" i="3"/>
  <c r="L1687" i="3"/>
  <c r="L1688" i="3"/>
  <c r="L1689" i="3"/>
  <c r="L1690" i="3"/>
  <c r="L1691" i="3"/>
  <c r="L1692" i="3"/>
  <c r="L1693" i="3"/>
  <c r="L1523" i="3"/>
  <c r="L1524" i="3"/>
  <c r="L1525" i="3"/>
  <c r="L1526" i="3"/>
  <c r="L1527" i="3"/>
  <c r="L1528" i="3"/>
  <c r="L1529" i="3"/>
  <c r="L1530" i="3"/>
  <c r="L1531" i="3"/>
  <c r="L1514" i="3"/>
  <c r="L1515" i="3"/>
  <c r="L1516" i="3"/>
  <c r="L1517" i="3"/>
  <c r="L1518" i="3"/>
  <c r="L1519" i="3"/>
  <c r="L1520" i="3"/>
  <c r="L1521" i="3"/>
  <c r="L1522" i="3"/>
  <c r="L1505" i="3"/>
  <c r="L1506" i="3"/>
  <c r="L1507" i="3"/>
  <c r="L1508" i="3"/>
  <c r="L1509" i="3"/>
  <c r="L1510" i="3"/>
  <c r="L1511" i="3"/>
  <c r="L1512" i="3"/>
  <c r="L1513" i="3"/>
  <c r="L1496" i="3"/>
  <c r="L1497" i="3"/>
  <c r="L1498" i="3"/>
  <c r="L1499" i="3"/>
  <c r="L1500" i="3"/>
  <c r="L1501" i="3"/>
  <c r="L1502" i="3"/>
  <c r="L1503" i="3"/>
  <c r="L1504" i="3"/>
  <c r="L1487" i="3"/>
  <c r="L1488" i="3"/>
  <c r="L1489" i="3"/>
  <c r="L1490" i="3"/>
  <c r="L1491" i="3"/>
  <c r="L1492" i="3"/>
  <c r="L1493" i="3"/>
  <c r="L1494" i="3"/>
  <c r="L1495" i="3"/>
  <c r="L1478" i="3"/>
  <c r="L1479" i="3"/>
  <c r="L1480" i="3"/>
  <c r="L1481" i="3"/>
  <c r="L1482" i="3"/>
  <c r="L1483" i="3"/>
  <c r="L1484" i="3"/>
  <c r="L1485" i="3"/>
  <c r="L1486" i="3"/>
  <c r="L1469" i="3"/>
  <c r="L1470" i="3"/>
  <c r="L1471" i="3"/>
  <c r="L1472" i="3"/>
  <c r="L1473" i="3"/>
  <c r="L1474" i="3"/>
  <c r="L1475" i="3"/>
  <c r="L1476" i="3"/>
  <c r="L1477" i="3"/>
  <c r="L1460" i="3"/>
  <c r="L1461" i="3"/>
  <c r="L1462" i="3"/>
  <c r="L1463" i="3"/>
  <c r="L1464" i="3"/>
  <c r="L1465" i="3"/>
  <c r="L1466" i="3"/>
  <c r="L1467" i="3"/>
  <c r="L1468" i="3"/>
  <c r="L1451" i="3"/>
  <c r="L1452" i="3"/>
  <c r="L1453" i="3"/>
  <c r="L1454" i="3"/>
  <c r="L1455" i="3"/>
  <c r="L1456" i="3"/>
  <c r="L1457" i="3"/>
  <c r="L1458" i="3"/>
  <c r="L1459" i="3"/>
  <c r="L1442" i="3"/>
  <c r="L1443" i="3"/>
  <c r="L1444" i="3"/>
  <c r="L1445" i="3"/>
  <c r="L1446" i="3"/>
  <c r="L1447" i="3"/>
  <c r="L1448" i="3"/>
  <c r="L1449" i="3"/>
  <c r="L1450" i="3"/>
  <c r="L560" i="3"/>
  <c r="L561" i="3"/>
  <c r="L562" i="3"/>
  <c r="L563" i="3"/>
  <c r="L564" i="3"/>
  <c r="L565" i="3"/>
  <c r="L566" i="3"/>
  <c r="L567" i="3"/>
  <c r="L568" i="3"/>
  <c r="L551" i="3"/>
  <c r="L552" i="3"/>
  <c r="L553" i="3"/>
  <c r="L554" i="3"/>
  <c r="L555" i="3"/>
  <c r="L556" i="3"/>
  <c r="L557" i="3"/>
  <c r="L558" i="3"/>
  <c r="L559" i="3"/>
  <c r="L542" i="3"/>
  <c r="L543" i="3"/>
  <c r="L544" i="3"/>
  <c r="L545" i="3"/>
  <c r="L546" i="3"/>
  <c r="L547" i="3"/>
  <c r="L548" i="3"/>
  <c r="L549" i="3"/>
  <c r="L550" i="3"/>
  <c r="L533" i="3"/>
  <c r="L534" i="3"/>
  <c r="L535" i="3"/>
  <c r="L536" i="3"/>
  <c r="L537" i="3"/>
  <c r="L538" i="3"/>
  <c r="L539" i="3"/>
  <c r="L540" i="3"/>
  <c r="L541" i="3"/>
  <c r="L524" i="3"/>
  <c r="L525" i="3"/>
  <c r="L526" i="3"/>
  <c r="L527" i="3"/>
  <c r="L528" i="3"/>
  <c r="L529" i="3"/>
  <c r="L530" i="3"/>
  <c r="L531" i="3"/>
  <c r="L532" i="3"/>
  <c r="L515" i="3"/>
  <c r="L516" i="3"/>
  <c r="L517" i="3"/>
  <c r="L518" i="3"/>
  <c r="L519" i="3"/>
  <c r="L520" i="3"/>
  <c r="L521" i="3"/>
  <c r="L522" i="3"/>
  <c r="L523" i="3"/>
  <c r="L506" i="3"/>
  <c r="L507" i="3"/>
  <c r="L508" i="3"/>
  <c r="L509" i="3"/>
  <c r="L510" i="3"/>
  <c r="L511" i="3"/>
  <c r="L512" i="3"/>
  <c r="L513" i="3"/>
  <c r="L514" i="3"/>
  <c r="L497" i="3"/>
  <c r="L498" i="3"/>
  <c r="L499" i="3"/>
  <c r="L500" i="3"/>
  <c r="L501" i="3"/>
  <c r="L502" i="3"/>
  <c r="L503" i="3"/>
  <c r="L504" i="3"/>
  <c r="L505" i="3"/>
  <c r="L488" i="3"/>
  <c r="L489" i="3"/>
  <c r="L490" i="3"/>
  <c r="L491" i="3"/>
  <c r="L492" i="3"/>
  <c r="L493" i="3"/>
  <c r="L494" i="3"/>
  <c r="L495" i="3"/>
  <c r="L496" i="3"/>
  <c r="L479" i="3"/>
  <c r="L480" i="3"/>
  <c r="L481" i="3"/>
  <c r="L482" i="3"/>
  <c r="L483" i="3"/>
  <c r="L484" i="3"/>
  <c r="L485" i="3"/>
  <c r="L486" i="3"/>
  <c r="L487" i="3"/>
  <c r="L470" i="3"/>
  <c r="L471" i="3"/>
  <c r="L472" i="3"/>
  <c r="L473" i="3"/>
  <c r="L474" i="3"/>
  <c r="L475" i="3"/>
  <c r="L476" i="3"/>
  <c r="L477" i="3"/>
  <c r="L478" i="3"/>
  <c r="L461" i="3"/>
  <c r="L462" i="3"/>
  <c r="L463" i="3"/>
  <c r="L464" i="3"/>
  <c r="L465" i="3"/>
  <c r="L466" i="3"/>
  <c r="L467" i="3"/>
  <c r="L468" i="3"/>
  <c r="L469" i="3"/>
  <c r="L452" i="3"/>
  <c r="L453" i="3"/>
  <c r="L454" i="3"/>
  <c r="L455" i="3"/>
  <c r="L456" i="3"/>
  <c r="L457" i="3"/>
  <c r="L458" i="3"/>
  <c r="L459" i="3"/>
  <c r="L460" i="3"/>
  <c r="L443" i="3"/>
  <c r="L444" i="3"/>
  <c r="L445" i="3"/>
  <c r="L446" i="3"/>
  <c r="L447" i="3"/>
  <c r="L448" i="3"/>
  <c r="L449" i="3"/>
  <c r="L450" i="3"/>
  <c r="L451" i="3"/>
  <c r="L434" i="3"/>
  <c r="L435" i="3"/>
  <c r="L436" i="3"/>
  <c r="L437" i="3"/>
  <c r="L438" i="3"/>
  <c r="L439" i="3"/>
  <c r="L440" i="3"/>
  <c r="L441" i="3"/>
  <c r="L442" i="3"/>
  <c r="L425" i="3"/>
  <c r="L426" i="3"/>
  <c r="L427" i="3"/>
  <c r="L428" i="3"/>
  <c r="L429" i="3"/>
  <c r="L430" i="3"/>
  <c r="L431" i="3"/>
  <c r="L432" i="3"/>
  <c r="L433" i="3"/>
  <c r="L416" i="3"/>
  <c r="L417" i="3"/>
  <c r="L418" i="3"/>
  <c r="L419" i="3"/>
  <c r="L420" i="3"/>
  <c r="L421" i="3"/>
  <c r="L422" i="3"/>
  <c r="L423" i="3"/>
  <c r="L424" i="3"/>
  <c r="L407" i="3"/>
  <c r="L408" i="3"/>
  <c r="L409" i="3"/>
  <c r="L410" i="3"/>
  <c r="L411" i="3"/>
  <c r="L412" i="3"/>
  <c r="L413" i="3"/>
  <c r="L414" i="3"/>
  <c r="L415" i="3"/>
  <c r="L398" i="3"/>
  <c r="L399" i="3"/>
  <c r="L400" i="3"/>
  <c r="L401" i="3"/>
  <c r="L402" i="3"/>
  <c r="L403" i="3"/>
  <c r="L404" i="3"/>
  <c r="L405" i="3"/>
  <c r="L406" i="3"/>
  <c r="L389" i="3"/>
  <c r="L390" i="3"/>
  <c r="L391" i="3"/>
  <c r="L392" i="3"/>
  <c r="L393" i="3"/>
  <c r="L394" i="3"/>
  <c r="L395" i="3"/>
  <c r="L396" i="3"/>
  <c r="L397" i="3"/>
  <c r="L380" i="3"/>
  <c r="L381" i="3"/>
  <c r="L382" i="3"/>
  <c r="L383" i="3"/>
  <c r="L384" i="3"/>
  <c r="L385" i="3"/>
  <c r="L386" i="3"/>
  <c r="L387" i="3"/>
  <c r="L388" i="3"/>
  <c r="L371" i="3"/>
  <c r="L372" i="3"/>
  <c r="L373" i="3"/>
  <c r="L374" i="3"/>
  <c r="L375" i="3"/>
  <c r="L376" i="3"/>
  <c r="L377" i="3"/>
  <c r="L378" i="3"/>
  <c r="L379" i="3"/>
  <c r="L362" i="3"/>
  <c r="L363" i="3"/>
  <c r="L364" i="3"/>
  <c r="L365" i="3"/>
  <c r="L366" i="3"/>
  <c r="L367" i="3"/>
  <c r="L368" i="3"/>
  <c r="L369" i="3"/>
  <c r="L370" i="3"/>
  <c r="L353" i="3"/>
  <c r="L354" i="3"/>
  <c r="L355" i="3"/>
  <c r="L356" i="3"/>
  <c r="L357" i="3"/>
  <c r="L358" i="3"/>
  <c r="L359" i="3"/>
  <c r="L360" i="3"/>
  <c r="L361" i="3"/>
  <c r="L344" i="3"/>
  <c r="L345" i="3"/>
  <c r="L346" i="3"/>
  <c r="L347" i="3"/>
  <c r="L348" i="3"/>
  <c r="L349" i="3"/>
  <c r="L350" i="3"/>
  <c r="L351" i="3"/>
  <c r="L352" i="3"/>
  <c r="L335" i="3"/>
  <c r="L336" i="3"/>
  <c r="L337" i="3"/>
  <c r="L338" i="3"/>
  <c r="L339" i="3"/>
  <c r="L340" i="3"/>
  <c r="L341" i="3"/>
  <c r="L342" i="3"/>
  <c r="L343" i="3"/>
  <c r="L326" i="3"/>
  <c r="L327" i="3"/>
  <c r="L328" i="3"/>
  <c r="L329" i="3"/>
  <c r="L330" i="3"/>
  <c r="L331" i="3"/>
  <c r="L332" i="3"/>
  <c r="L333" i="3"/>
  <c r="L334" i="3"/>
  <c r="L317" i="3"/>
  <c r="L318" i="3"/>
  <c r="L319" i="3"/>
  <c r="L320" i="3"/>
  <c r="L321" i="3"/>
  <c r="L322" i="3"/>
  <c r="L323" i="3"/>
  <c r="L324" i="3"/>
  <c r="L325" i="3"/>
  <c r="L308" i="3"/>
  <c r="L309" i="3"/>
  <c r="L310" i="3"/>
  <c r="L311" i="3"/>
  <c r="L312" i="3"/>
  <c r="L313" i="3"/>
  <c r="L314" i="3"/>
  <c r="L315" i="3"/>
  <c r="L316" i="3"/>
  <c r="L299" i="3"/>
  <c r="L300" i="3"/>
  <c r="L301" i="3"/>
  <c r="L302" i="3"/>
  <c r="L303" i="3"/>
  <c r="L304" i="3"/>
  <c r="L305" i="3"/>
  <c r="L306" i="3"/>
  <c r="L307" i="3"/>
  <c r="L290" i="3"/>
  <c r="L291" i="3"/>
  <c r="L292" i="3"/>
  <c r="L293" i="3"/>
  <c r="L294" i="3"/>
  <c r="L295" i="3"/>
  <c r="L296" i="3"/>
  <c r="L297" i="3"/>
  <c r="L298" i="3"/>
  <c r="L281" i="3"/>
  <c r="L282" i="3"/>
  <c r="L283" i="3"/>
  <c r="L284" i="3"/>
  <c r="L285" i="3"/>
  <c r="L286" i="3"/>
  <c r="L287" i="3"/>
  <c r="L288" i="3"/>
  <c r="L289" i="3"/>
  <c r="L272" i="3"/>
  <c r="L273" i="3"/>
  <c r="L274" i="3"/>
  <c r="L275" i="3"/>
  <c r="L276" i="3"/>
  <c r="L277" i="3"/>
  <c r="L278" i="3"/>
  <c r="L279" i="3"/>
  <c r="L280" i="3"/>
  <c r="L263" i="3"/>
  <c r="L264" i="3"/>
  <c r="L265" i="3"/>
  <c r="L266" i="3"/>
  <c r="L267" i="3"/>
  <c r="L268" i="3"/>
  <c r="L269" i="3"/>
  <c r="L270" i="3"/>
  <c r="L271" i="3"/>
  <c r="L254" i="3"/>
  <c r="L255" i="3"/>
  <c r="L256" i="3"/>
  <c r="L257" i="3"/>
  <c r="L258" i="3"/>
  <c r="L259" i="3"/>
  <c r="L260" i="3"/>
  <c r="L261" i="3"/>
  <c r="L262" i="3"/>
  <c r="L245" i="3"/>
  <c r="L246" i="3"/>
  <c r="L247" i="3"/>
  <c r="L248" i="3"/>
  <c r="L249" i="3"/>
  <c r="L250" i="3"/>
  <c r="L251" i="3"/>
  <c r="L252" i="3"/>
  <c r="L253" i="3"/>
  <c r="L236" i="3"/>
  <c r="L237" i="3"/>
  <c r="L238" i="3"/>
  <c r="L239" i="3"/>
  <c r="L240" i="3"/>
  <c r="L241" i="3"/>
  <c r="L242" i="3"/>
  <c r="L243" i="3"/>
  <c r="L244" i="3"/>
  <c r="L227" i="3"/>
  <c r="L228" i="3"/>
  <c r="L229" i="3"/>
  <c r="L230" i="3"/>
  <c r="L231" i="3"/>
  <c r="L232" i="3"/>
  <c r="L233" i="3"/>
  <c r="L234" i="3"/>
  <c r="L235" i="3"/>
  <c r="L218" i="3"/>
  <c r="L219" i="3"/>
  <c r="L220" i="3"/>
  <c r="L221" i="3"/>
  <c r="L222" i="3"/>
  <c r="L223" i="3"/>
  <c r="L224" i="3"/>
  <c r="L225" i="3"/>
  <c r="L226" i="3"/>
  <c r="L209" i="3"/>
  <c r="L210" i="3"/>
  <c r="L211" i="3"/>
  <c r="L212" i="3"/>
  <c r="L213" i="3"/>
  <c r="L214" i="3"/>
  <c r="L215" i="3"/>
  <c r="L216" i="3"/>
  <c r="L217" i="3"/>
  <c r="L200" i="3"/>
  <c r="L201" i="3"/>
  <c r="L202" i="3"/>
  <c r="L203" i="3"/>
  <c r="L204" i="3"/>
  <c r="L205" i="3"/>
  <c r="L206" i="3"/>
  <c r="L207" i="3"/>
  <c r="L208" i="3"/>
  <c r="L191" i="3"/>
  <c r="L192" i="3"/>
  <c r="L193" i="3"/>
  <c r="L194" i="3"/>
  <c r="L195" i="3"/>
  <c r="L196" i="3"/>
  <c r="L197" i="3"/>
  <c r="L198" i="3"/>
  <c r="L199" i="3"/>
  <c r="L182" i="3"/>
  <c r="L183" i="3"/>
  <c r="L184" i="3"/>
  <c r="L185" i="3"/>
  <c r="L186" i="3"/>
  <c r="L187" i="3"/>
  <c r="L188" i="3"/>
  <c r="L189" i="3"/>
  <c r="L190" i="3"/>
  <c r="L173" i="3"/>
  <c r="L174" i="3"/>
  <c r="L175" i="3"/>
  <c r="L176" i="3"/>
  <c r="L177" i="3"/>
  <c r="L178" i="3"/>
  <c r="L179" i="3"/>
  <c r="L180" i="3"/>
  <c r="L181" i="3"/>
  <c r="L164" i="3"/>
  <c r="L165" i="3"/>
  <c r="L166" i="3"/>
  <c r="L167" i="3"/>
  <c r="L168" i="3"/>
  <c r="L169" i="3"/>
  <c r="L170" i="3"/>
  <c r="L171" i="3"/>
  <c r="L172" i="3"/>
  <c r="L155" i="3"/>
  <c r="L156" i="3"/>
  <c r="L157" i="3"/>
  <c r="L158" i="3"/>
  <c r="L159" i="3"/>
  <c r="L160" i="3"/>
  <c r="L161" i="3"/>
  <c r="L162" i="3"/>
  <c r="L163" i="3"/>
  <c r="L146" i="3"/>
  <c r="L147" i="3"/>
  <c r="L148" i="3"/>
  <c r="L149" i="3"/>
  <c r="L150" i="3"/>
  <c r="L151" i="3"/>
  <c r="L152" i="3"/>
  <c r="L153" i="3"/>
  <c r="L154" i="3"/>
  <c r="L137" i="3"/>
  <c r="L138" i="3"/>
  <c r="L139" i="3"/>
  <c r="L140" i="3"/>
  <c r="L141" i="3"/>
  <c r="L142" i="3"/>
  <c r="L143" i="3"/>
  <c r="L144" i="3"/>
  <c r="L145" i="3"/>
  <c r="L128" i="3"/>
  <c r="L129" i="3"/>
  <c r="L130" i="3"/>
  <c r="L131" i="3"/>
  <c r="L132" i="3"/>
  <c r="L133" i="3"/>
  <c r="L134" i="3"/>
  <c r="L135" i="3"/>
  <c r="L136" i="3"/>
  <c r="L119" i="3"/>
  <c r="L120" i="3"/>
  <c r="L121" i="3"/>
  <c r="L122" i="3"/>
  <c r="L123" i="3"/>
  <c r="L124" i="3"/>
  <c r="L125" i="3"/>
  <c r="L126" i="3"/>
  <c r="L127" i="3"/>
  <c r="L110" i="3"/>
  <c r="L111" i="3"/>
  <c r="L112" i="3"/>
  <c r="L113" i="3"/>
  <c r="L114" i="3"/>
  <c r="L115" i="3"/>
  <c r="L116" i="3"/>
  <c r="L117" i="3"/>
  <c r="L118" i="3"/>
  <c r="L101" i="3"/>
  <c r="L102" i="3"/>
  <c r="L103" i="3"/>
  <c r="L104" i="3"/>
  <c r="L105" i="3"/>
  <c r="L106" i="3"/>
  <c r="L107" i="3"/>
  <c r="L108" i="3"/>
  <c r="L109" i="3"/>
  <c r="L92" i="3"/>
  <c r="L93" i="3"/>
  <c r="L94" i="3"/>
  <c r="L95" i="3"/>
  <c r="L96" i="3"/>
  <c r="L97" i="3"/>
  <c r="L98" i="3"/>
  <c r="L99" i="3"/>
  <c r="L100" i="3"/>
  <c r="L83" i="3"/>
  <c r="L84" i="3"/>
  <c r="L85" i="3"/>
  <c r="L86" i="3"/>
  <c r="L87" i="3"/>
  <c r="L88" i="3"/>
  <c r="L89" i="3"/>
  <c r="L90" i="3"/>
  <c r="L91" i="3"/>
  <c r="L74" i="3"/>
  <c r="L75" i="3"/>
  <c r="L76" i="3"/>
  <c r="L77" i="3"/>
  <c r="L78" i="3"/>
  <c r="L79" i="3"/>
  <c r="L80" i="3"/>
  <c r="L81" i="3"/>
  <c r="L82" i="3"/>
  <c r="L65" i="3"/>
  <c r="L66" i="3"/>
  <c r="L67" i="3"/>
  <c r="L68" i="3"/>
  <c r="L69" i="3"/>
  <c r="L70" i="3"/>
  <c r="L71" i="3"/>
  <c r="L72" i="3"/>
  <c r="L73" i="3"/>
  <c r="L56" i="3"/>
  <c r="L57" i="3"/>
  <c r="L58" i="3"/>
  <c r="L59" i="3"/>
  <c r="L60" i="3"/>
  <c r="L61" i="3"/>
  <c r="L62" i="3"/>
  <c r="L63" i="3"/>
  <c r="L64" i="3"/>
  <c r="L47" i="3"/>
  <c r="L48" i="3"/>
  <c r="L49" i="3"/>
  <c r="L50" i="3"/>
  <c r="L51" i="3"/>
  <c r="L52" i="3"/>
  <c r="L53" i="3"/>
  <c r="L54" i="3"/>
  <c r="L55" i="3"/>
  <c r="L1433" i="3"/>
  <c r="L1434" i="3"/>
  <c r="L1435" i="3"/>
  <c r="L1436" i="3"/>
  <c r="L1437" i="3"/>
  <c r="L1438" i="3"/>
  <c r="L1439" i="3"/>
  <c r="L1440" i="3"/>
  <c r="L1441" i="3"/>
  <c r="L1424" i="3"/>
  <c r="L1425" i="3"/>
  <c r="L1426" i="3"/>
  <c r="L1427" i="3"/>
  <c r="L1428" i="3"/>
  <c r="L1429" i="3"/>
  <c r="L1430" i="3"/>
  <c r="L1431" i="3"/>
  <c r="L1432" i="3"/>
  <c r="L1415" i="3"/>
  <c r="L1416" i="3"/>
  <c r="L1417" i="3"/>
  <c r="L1418" i="3"/>
  <c r="L1419" i="3"/>
  <c r="L1420" i="3"/>
  <c r="L1421" i="3"/>
  <c r="L1422" i="3"/>
  <c r="L1423" i="3"/>
  <c r="L1406" i="3"/>
  <c r="L1407" i="3"/>
  <c r="L1408" i="3"/>
  <c r="L1409" i="3"/>
  <c r="L1410" i="3"/>
  <c r="L1411" i="3"/>
  <c r="L1412" i="3"/>
  <c r="L1413" i="3"/>
  <c r="L1414" i="3"/>
  <c r="L1397" i="3"/>
  <c r="L1398" i="3"/>
  <c r="L1399" i="3"/>
  <c r="L1400" i="3"/>
  <c r="L1401" i="3"/>
  <c r="L1402" i="3"/>
  <c r="L1403" i="3"/>
  <c r="L1404" i="3"/>
  <c r="L1405" i="3"/>
  <c r="L1388" i="3"/>
  <c r="L1389" i="3"/>
  <c r="L1390" i="3"/>
  <c r="L1391" i="3"/>
  <c r="L1392" i="3"/>
  <c r="L1393" i="3"/>
  <c r="L1394" i="3"/>
  <c r="L1395" i="3"/>
  <c r="L1396" i="3"/>
  <c r="L1379" i="3"/>
  <c r="L1380" i="3"/>
  <c r="L1381" i="3"/>
  <c r="L1382" i="3"/>
  <c r="L1383" i="3"/>
  <c r="L1384" i="3"/>
  <c r="L1385" i="3"/>
  <c r="L1386" i="3"/>
  <c r="L1387" i="3"/>
  <c r="L1370" i="3"/>
  <c r="L1371" i="3"/>
  <c r="L1372" i="3"/>
  <c r="L1373" i="3"/>
  <c r="L1374" i="3"/>
  <c r="L1375" i="3"/>
  <c r="L1376" i="3"/>
  <c r="L1377" i="3"/>
  <c r="L1378" i="3"/>
  <c r="L1361" i="3"/>
  <c r="L1362" i="3"/>
  <c r="L1363" i="3"/>
  <c r="L1364" i="3"/>
  <c r="L1365" i="3"/>
  <c r="L1366" i="3"/>
  <c r="L1367" i="3"/>
  <c r="L1368" i="3"/>
  <c r="L1369" i="3"/>
  <c r="L1352" i="3"/>
  <c r="L1353" i="3"/>
  <c r="L1354" i="3"/>
  <c r="L1355" i="3"/>
  <c r="L1356" i="3"/>
  <c r="L1357" i="3"/>
  <c r="L1358" i="3"/>
  <c r="L1359" i="3"/>
  <c r="L1360" i="3"/>
  <c r="L1343" i="3"/>
  <c r="L1344" i="3"/>
  <c r="L1345" i="3"/>
  <c r="L1346" i="3"/>
  <c r="L1347" i="3"/>
  <c r="L1348" i="3"/>
  <c r="L1349" i="3"/>
  <c r="L1350" i="3"/>
  <c r="L1351" i="3"/>
  <c r="L1334" i="3"/>
  <c r="L1335" i="3"/>
  <c r="L1336" i="3"/>
  <c r="L1337" i="3"/>
  <c r="L1338" i="3"/>
  <c r="L1339" i="3"/>
  <c r="L1340" i="3"/>
  <c r="L1341" i="3"/>
  <c r="L1342" i="3"/>
  <c r="L1325" i="3"/>
  <c r="L1326" i="3"/>
  <c r="L1327" i="3"/>
  <c r="L1328" i="3"/>
  <c r="L1329" i="3"/>
  <c r="L1330" i="3"/>
  <c r="L1331" i="3"/>
  <c r="L1332" i="3"/>
  <c r="L1333" i="3"/>
  <c r="L1316" i="3"/>
  <c r="L1317" i="3"/>
  <c r="L1318" i="3"/>
  <c r="L1319" i="3"/>
  <c r="L1320" i="3"/>
  <c r="L1321" i="3"/>
  <c r="L1322" i="3"/>
  <c r="L1323" i="3"/>
  <c r="L1324" i="3"/>
  <c r="L1307" i="3"/>
  <c r="L1308" i="3"/>
  <c r="L1309" i="3"/>
  <c r="L1310" i="3"/>
  <c r="L1311" i="3"/>
  <c r="L1312" i="3"/>
  <c r="L1313" i="3"/>
  <c r="L1314" i="3"/>
  <c r="L1315" i="3"/>
  <c r="L1298" i="3"/>
  <c r="L1299" i="3"/>
  <c r="L1300" i="3"/>
  <c r="L1301" i="3"/>
  <c r="L1302" i="3"/>
  <c r="L1303" i="3"/>
  <c r="L1304" i="3"/>
  <c r="L1305" i="3"/>
  <c r="L1306" i="3"/>
  <c r="L1289" i="3"/>
  <c r="L1290" i="3"/>
  <c r="L1291" i="3"/>
  <c r="L1292" i="3"/>
  <c r="L1293" i="3"/>
  <c r="L1294" i="3"/>
  <c r="L1295" i="3"/>
  <c r="L1296" i="3"/>
  <c r="L1297" i="3"/>
  <c r="L1280" i="3"/>
  <c r="L1281" i="3"/>
  <c r="L1282" i="3"/>
  <c r="L1283" i="3"/>
  <c r="L1284" i="3"/>
  <c r="L1285" i="3"/>
  <c r="L1286" i="3"/>
  <c r="L1287" i="3"/>
  <c r="L1288" i="3"/>
  <c r="L1271" i="3"/>
  <c r="L1272" i="3"/>
  <c r="L1273" i="3"/>
  <c r="L1274" i="3"/>
  <c r="L1275" i="3"/>
  <c r="L1276" i="3"/>
  <c r="L1277" i="3"/>
  <c r="L1278" i="3"/>
  <c r="L1279" i="3"/>
  <c r="L1262" i="3"/>
  <c r="L1263" i="3"/>
  <c r="L1264" i="3"/>
  <c r="L1265" i="3"/>
  <c r="L1266" i="3"/>
  <c r="L1267" i="3"/>
  <c r="L1268" i="3"/>
  <c r="L1269" i="3"/>
  <c r="L1270" i="3"/>
  <c r="L1253" i="3"/>
  <c r="L1254" i="3"/>
  <c r="L1255" i="3"/>
  <c r="L1256" i="3"/>
  <c r="L1257" i="3"/>
  <c r="L1258" i="3"/>
  <c r="L1259" i="3"/>
  <c r="L1260" i="3"/>
  <c r="L1261" i="3"/>
  <c r="L1244" i="3"/>
  <c r="L1245" i="3"/>
  <c r="L1246" i="3"/>
  <c r="L1247" i="3"/>
  <c r="L1248" i="3"/>
  <c r="L1249" i="3"/>
  <c r="L1250" i="3"/>
  <c r="L1251" i="3"/>
  <c r="L1252" i="3"/>
  <c r="L1235" i="3"/>
  <c r="L1236" i="3"/>
  <c r="L1237" i="3"/>
  <c r="L1238" i="3"/>
  <c r="L1239" i="3"/>
  <c r="L1240" i="3"/>
  <c r="L1241" i="3"/>
  <c r="L1242" i="3"/>
  <c r="L1243" i="3"/>
  <c r="L1226" i="3"/>
  <c r="L1227" i="3"/>
  <c r="L1228" i="3"/>
  <c r="L1229" i="3"/>
  <c r="L1230" i="3"/>
  <c r="L1231" i="3"/>
  <c r="L1232" i="3"/>
  <c r="L1233" i="3"/>
  <c r="L1234" i="3"/>
  <c r="L1217" i="3"/>
  <c r="L1218" i="3"/>
  <c r="L1219" i="3"/>
  <c r="L1220" i="3"/>
  <c r="L1221" i="3"/>
  <c r="L1222" i="3"/>
  <c r="L1223" i="3"/>
  <c r="L1224" i="3"/>
  <c r="L1225" i="3"/>
  <c r="L1208" i="3"/>
  <c r="L1209" i="3"/>
  <c r="L1210" i="3"/>
  <c r="L1211" i="3"/>
  <c r="L1212" i="3"/>
  <c r="L1213" i="3"/>
  <c r="L1214" i="3"/>
  <c r="L1215" i="3"/>
  <c r="L1216" i="3"/>
  <c r="L1199" i="3"/>
  <c r="L1200" i="3"/>
  <c r="L1201" i="3"/>
  <c r="L1202" i="3"/>
  <c r="L1203" i="3"/>
  <c r="L1204" i="3"/>
  <c r="L1205" i="3"/>
  <c r="L1206" i="3"/>
  <c r="L1207" i="3"/>
  <c r="L1190" i="3"/>
  <c r="L1191" i="3"/>
  <c r="L1192" i="3"/>
  <c r="L1193" i="3"/>
  <c r="L1194" i="3"/>
  <c r="L1195" i="3"/>
  <c r="L1196" i="3"/>
  <c r="L1197" i="3"/>
  <c r="L1198" i="3"/>
  <c r="L1181" i="3"/>
  <c r="L1182" i="3"/>
  <c r="L1183" i="3"/>
  <c r="L1184" i="3"/>
  <c r="L1185" i="3"/>
  <c r="L1186" i="3"/>
  <c r="L1187" i="3"/>
  <c r="L1188" i="3"/>
  <c r="L1189" i="3"/>
  <c r="L1172" i="3"/>
  <c r="L1173" i="3"/>
  <c r="L1174" i="3"/>
  <c r="L1175" i="3"/>
  <c r="L1176" i="3"/>
  <c r="L1177" i="3"/>
  <c r="L1178" i="3"/>
  <c r="L1179" i="3"/>
  <c r="L1180" i="3"/>
  <c r="L1163" i="3"/>
  <c r="L1164" i="3"/>
  <c r="L1165" i="3"/>
  <c r="L1166" i="3"/>
  <c r="L1167" i="3"/>
  <c r="L1168" i="3"/>
  <c r="L1169" i="3"/>
  <c r="L1170" i="3"/>
  <c r="L1171" i="3"/>
  <c r="L1154" i="3"/>
  <c r="L1155" i="3"/>
  <c r="L1156" i="3"/>
  <c r="L1157" i="3"/>
  <c r="L1158" i="3"/>
  <c r="L1159" i="3"/>
  <c r="L1160" i="3"/>
  <c r="L1161" i="3"/>
  <c r="L1162" i="3"/>
  <c r="L1145" i="3"/>
  <c r="L1146" i="3"/>
  <c r="L1147" i="3"/>
  <c r="L1148" i="3"/>
  <c r="L1149" i="3"/>
  <c r="L1150" i="3"/>
  <c r="L1151" i="3"/>
  <c r="L1152" i="3"/>
  <c r="L1153" i="3"/>
  <c r="L1136" i="3"/>
  <c r="L1137" i="3"/>
  <c r="L1138" i="3"/>
  <c r="L1139" i="3"/>
  <c r="L1140" i="3"/>
  <c r="L1141" i="3"/>
  <c r="L1142" i="3"/>
  <c r="L1143" i="3"/>
  <c r="L1144" i="3"/>
  <c r="L1127" i="3"/>
  <c r="L1128" i="3"/>
  <c r="L1129" i="3"/>
  <c r="L1130" i="3"/>
  <c r="L1131" i="3"/>
  <c r="L1132" i="3"/>
  <c r="L1133" i="3"/>
  <c r="L1134" i="3"/>
  <c r="L1135" i="3"/>
  <c r="L1118" i="3"/>
  <c r="L1119" i="3"/>
  <c r="L1120" i="3"/>
  <c r="L1121" i="3"/>
  <c r="L1122" i="3"/>
  <c r="L1123" i="3"/>
  <c r="L1124" i="3"/>
  <c r="L1125" i="3"/>
  <c r="L1126" i="3"/>
  <c r="L1109" i="3"/>
  <c r="L1110" i="3"/>
  <c r="L1111" i="3"/>
  <c r="L1112" i="3"/>
  <c r="L1113" i="3"/>
  <c r="L1114" i="3"/>
  <c r="L1115" i="3"/>
  <c r="L1116" i="3"/>
  <c r="L1117" i="3"/>
  <c r="L1100" i="3"/>
  <c r="L1101" i="3"/>
  <c r="L1102" i="3"/>
  <c r="L1103" i="3"/>
  <c r="L1104" i="3"/>
  <c r="L1105" i="3"/>
  <c r="L1106" i="3"/>
  <c r="L1107" i="3"/>
  <c r="L1108" i="3"/>
  <c r="L1091" i="3"/>
  <c r="L1092" i="3"/>
  <c r="L1093" i="3"/>
  <c r="L1094" i="3"/>
  <c r="L1095" i="3"/>
  <c r="L1096" i="3"/>
  <c r="L1097" i="3"/>
  <c r="L1098" i="3"/>
  <c r="L1099" i="3"/>
  <c r="L1082" i="3"/>
  <c r="L1083" i="3"/>
  <c r="L1084" i="3"/>
  <c r="L1085" i="3"/>
  <c r="L1086" i="3"/>
  <c r="L1087" i="3"/>
  <c r="L1088" i="3"/>
  <c r="L1089" i="3"/>
  <c r="L1090" i="3"/>
  <c r="L1073" i="3"/>
  <c r="L1074" i="3"/>
  <c r="L1075" i="3"/>
  <c r="L1076" i="3"/>
  <c r="L1077" i="3"/>
  <c r="L1078" i="3"/>
  <c r="L1079" i="3"/>
  <c r="L1080" i="3"/>
  <c r="L1081" i="3"/>
  <c r="L1064" i="3"/>
  <c r="L1065" i="3"/>
  <c r="L1066" i="3"/>
  <c r="L1067" i="3"/>
  <c r="L1068" i="3"/>
  <c r="L1069" i="3"/>
  <c r="L1070" i="3"/>
  <c r="L1071" i="3"/>
  <c r="L1072" i="3"/>
  <c r="L1055" i="3"/>
  <c r="L1056" i="3"/>
  <c r="L1057" i="3"/>
  <c r="L1058" i="3"/>
  <c r="L1059" i="3"/>
  <c r="L1060" i="3"/>
  <c r="L1061" i="3"/>
  <c r="L1062" i="3"/>
  <c r="L1063" i="3"/>
  <c r="L1046" i="3"/>
  <c r="L1047" i="3"/>
  <c r="L1048" i="3"/>
  <c r="L1049" i="3"/>
  <c r="L1050" i="3"/>
  <c r="L1051" i="3"/>
  <c r="L1052" i="3"/>
  <c r="L1053" i="3"/>
  <c r="L1054" i="3"/>
  <c r="L1037" i="3"/>
  <c r="L1038" i="3"/>
  <c r="L1039" i="3"/>
  <c r="L1040" i="3"/>
  <c r="L1041" i="3"/>
  <c r="L1042" i="3"/>
  <c r="L1043" i="3"/>
  <c r="L1044" i="3"/>
  <c r="L1045" i="3"/>
  <c r="L1028" i="3"/>
  <c r="L1029" i="3"/>
  <c r="L1030" i="3"/>
  <c r="L1031" i="3"/>
  <c r="L1032" i="3"/>
  <c r="L1033" i="3"/>
  <c r="L1034" i="3"/>
  <c r="L1035" i="3"/>
  <c r="L1036" i="3"/>
  <c r="L1019" i="3"/>
  <c r="L1020" i="3"/>
  <c r="L1021" i="3"/>
  <c r="L1022" i="3"/>
  <c r="L1023" i="3"/>
  <c r="L1024" i="3"/>
  <c r="L1025" i="3"/>
  <c r="L1026" i="3"/>
  <c r="L1027" i="3"/>
  <c r="L1010" i="3"/>
  <c r="L1011" i="3"/>
  <c r="L1012" i="3"/>
  <c r="L1013" i="3"/>
  <c r="L1014" i="3"/>
  <c r="L1015" i="3"/>
  <c r="L1016" i="3"/>
  <c r="L1017" i="3"/>
  <c r="L1018" i="3"/>
  <c r="L1001" i="3"/>
  <c r="L1002" i="3"/>
  <c r="L1003" i="3"/>
  <c r="L1004" i="3"/>
  <c r="L1005" i="3"/>
  <c r="L1006" i="3"/>
  <c r="L1007" i="3"/>
  <c r="L1008" i="3"/>
  <c r="L1009" i="3"/>
  <c r="L992" i="3"/>
  <c r="L993" i="3"/>
  <c r="L994" i="3"/>
  <c r="L995" i="3"/>
  <c r="L996" i="3"/>
  <c r="L997" i="3"/>
  <c r="L998" i="3"/>
  <c r="L999" i="3"/>
  <c r="L1000" i="3"/>
  <c r="L983" i="3"/>
  <c r="L984" i="3"/>
  <c r="L985" i="3"/>
  <c r="L986" i="3"/>
  <c r="L987" i="3"/>
  <c r="L988" i="3"/>
  <c r="L989" i="3"/>
  <c r="L990" i="3"/>
  <c r="L991" i="3"/>
  <c r="L974" i="3"/>
  <c r="L975" i="3"/>
  <c r="L976" i="3"/>
  <c r="L977" i="3"/>
  <c r="L978" i="3"/>
  <c r="L979" i="3"/>
  <c r="L980" i="3"/>
  <c r="L981" i="3"/>
  <c r="L982" i="3"/>
  <c r="L965" i="3"/>
  <c r="L966" i="3"/>
  <c r="L967" i="3"/>
  <c r="L968" i="3"/>
  <c r="L969" i="3"/>
  <c r="L970" i="3"/>
  <c r="L971" i="3"/>
  <c r="L972" i="3"/>
  <c r="L973" i="3"/>
  <c r="L956" i="3"/>
  <c r="L957" i="3"/>
  <c r="L958" i="3"/>
  <c r="L959" i="3"/>
  <c r="L960" i="3"/>
  <c r="L961" i="3"/>
  <c r="L962" i="3"/>
  <c r="L963" i="3"/>
  <c r="L964" i="3"/>
  <c r="L947" i="3"/>
  <c r="L948" i="3"/>
  <c r="L949" i="3"/>
  <c r="L950" i="3"/>
  <c r="L951" i="3"/>
  <c r="L952" i="3"/>
  <c r="L953" i="3"/>
  <c r="L954" i="3"/>
  <c r="L955" i="3"/>
  <c r="L938" i="3"/>
  <c r="L939" i="3"/>
  <c r="L940" i="3"/>
  <c r="L941" i="3"/>
  <c r="L942" i="3"/>
  <c r="L943" i="3"/>
  <c r="L944" i="3"/>
  <c r="L945" i="3"/>
  <c r="L946" i="3"/>
  <c r="L929" i="3"/>
  <c r="L930" i="3"/>
  <c r="L931" i="3"/>
  <c r="L932" i="3"/>
  <c r="L933" i="3"/>
  <c r="L934" i="3"/>
  <c r="L935" i="3"/>
  <c r="L936" i="3"/>
  <c r="L937" i="3"/>
  <c r="L920" i="3"/>
  <c r="L921" i="3"/>
  <c r="L922" i="3"/>
  <c r="L923" i="3"/>
  <c r="L924" i="3"/>
  <c r="L925" i="3"/>
  <c r="L926" i="3"/>
  <c r="L927" i="3"/>
  <c r="L928" i="3"/>
  <c r="L911" i="3"/>
  <c r="L912" i="3"/>
  <c r="L913" i="3"/>
  <c r="L914" i="3"/>
  <c r="L915" i="3"/>
  <c r="L916" i="3"/>
  <c r="L917" i="3"/>
  <c r="L918" i="3"/>
  <c r="L919" i="3"/>
  <c r="L902" i="3"/>
  <c r="L903" i="3"/>
  <c r="L904" i="3"/>
  <c r="L905" i="3"/>
  <c r="L906" i="3"/>
  <c r="L907" i="3"/>
  <c r="L908" i="3"/>
  <c r="L909" i="3"/>
  <c r="L910" i="3"/>
  <c r="L893" i="3"/>
  <c r="L894" i="3"/>
  <c r="L895" i="3"/>
  <c r="L896" i="3"/>
  <c r="L897" i="3"/>
  <c r="L898" i="3"/>
  <c r="L899" i="3"/>
  <c r="L900" i="3"/>
  <c r="L901" i="3"/>
  <c r="L884" i="3"/>
  <c r="L885" i="3"/>
  <c r="L886" i="3"/>
  <c r="L887" i="3"/>
  <c r="L888" i="3"/>
  <c r="L889" i="3"/>
  <c r="L890" i="3"/>
  <c r="L891" i="3"/>
  <c r="L892" i="3"/>
  <c r="L875" i="3"/>
  <c r="L876" i="3"/>
  <c r="L877" i="3"/>
  <c r="L878" i="3"/>
  <c r="L879" i="3"/>
  <c r="L880" i="3"/>
  <c r="L881" i="3"/>
  <c r="L882" i="3"/>
  <c r="L883" i="3"/>
  <c r="L866" i="3"/>
  <c r="L867" i="3"/>
  <c r="L868" i="3"/>
  <c r="L869" i="3"/>
  <c r="L870" i="3"/>
  <c r="L871" i="3"/>
  <c r="L872" i="3"/>
  <c r="L873" i="3"/>
  <c r="L874" i="3"/>
  <c r="L857" i="3"/>
  <c r="L858" i="3"/>
  <c r="L859" i="3"/>
  <c r="L860" i="3"/>
  <c r="L861" i="3"/>
  <c r="L862" i="3"/>
  <c r="L863" i="3"/>
  <c r="L864" i="3"/>
  <c r="L865" i="3"/>
  <c r="L848" i="3"/>
  <c r="L849" i="3"/>
  <c r="L850" i="3"/>
  <c r="L851" i="3"/>
  <c r="L852" i="3"/>
  <c r="L853" i="3"/>
  <c r="L854" i="3"/>
  <c r="L855" i="3"/>
  <c r="L856" i="3"/>
  <c r="L839" i="3"/>
  <c r="L840" i="3"/>
  <c r="L841" i="3"/>
  <c r="L842" i="3"/>
  <c r="L843" i="3"/>
  <c r="L844" i="3"/>
  <c r="L845" i="3"/>
  <c r="L846" i="3"/>
  <c r="L847" i="3"/>
  <c r="L830" i="3"/>
  <c r="L831" i="3"/>
  <c r="L832" i="3"/>
  <c r="L833" i="3"/>
  <c r="L834" i="3"/>
  <c r="L835" i="3"/>
  <c r="L836" i="3"/>
  <c r="L837" i="3"/>
  <c r="L838" i="3"/>
  <c r="L821" i="3"/>
  <c r="L822" i="3"/>
  <c r="L823" i="3"/>
  <c r="L824" i="3"/>
  <c r="L825" i="3"/>
  <c r="L826" i="3"/>
  <c r="L827" i="3"/>
  <c r="L828" i="3"/>
  <c r="L829" i="3"/>
  <c r="L812" i="3"/>
  <c r="L813" i="3"/>
  <c r="L814" i="3"/>
  <c r="L815" i="3"/>
  <c r="L816" i="3"/>
  <c r="L817" i="3"/>
  <c r="L818" i="3"/>
  <c r="L819" i="3"/>
  <c r="L820" i="3"/>
  <c r="L803" i="3"/>
  <c r="L804" i="3"/>
  <c r="L805" i="3"/>
  <c r="L806" i="3"/>
  <c r="L807" i="3"/>
  <c r="L808" i="3"/>
  <c r="L809" i="3"/>
  <c r="L810" i="3"/>
  <c r="L811" i="3"/>
  <c r="L794" i="3"/>
  <c r="L795" i="3"/>
  <c r="L796" i="3"/>
  <c r="L797" i="3"/>
  <c r="L798" i="3"/>
  <c r="L799" i="3"/>
  <c r="L800" i="3"/>
  <c r="L801" i="3"/>
  <c r="L802" i="3"/>
  <c r="L785" i="3"/>
  <c r="L786" i="3"/>
  <c r="L787" i="3"/>
  <c r="L788" i="3"/>
  <c r="L789" i="3"/>
  <c r="L790" i="3"/>
  <c r="L791" i="3"/>
  <c r="L792" i="3"/>
  <c r="L793" i="3"/>
  <c r="L776" i="3"/>
  <c r="L777" i="3"/>
  <c r="L778" i="3"/>
  <c r="L779" i="3"/>
  <c r="L780" i="3"/>
  <c r="L781" i="3"/>
  <c r="L782" i="3"/>
  <c r="L783" i="3"/>
  <c r="L784" i="3"/>
  <c r="L767" i="3"/>
  <c r="L768" i="3"/>
  <c r="L769" i="3"/>
  <c r="L770" i="3"/>
  <c r="L771" i="3"/>
  <c r="L772" i="3"/>
  <c r="L773" i="3"/>
  <c r="L774" i="3"/>
  <c r="L775" i="3"/>
  <c r="L758" i="3"/>
  <c r="L759" i="3"/>
  <c r="L760" i="3"/>
  <c r="L761" i="3"/>
  <c r="L762" i="3"/>
  <c r="L763" i="3"/>
  <c r="L764" i="3"/>
  <c r="L765" i="3"/>
  <c r="L766" i="3"/>
  <c r="L749" i="3"/>
  <c r="L750" i="3"/>
  <c r="L751" i="3"/>
  <c r="L752" i="3"/>
  <c r="L753" i="3"/>
  <c r="L754" i="3"/>
  <c r="L755" i="3"/>
  <c r="L756" i="3"/>
  <c r="L757" i="3"/>
  <c r="L740" i="3"/>
  <c r="L741" i="3"/>
  <c r="L742" i="3"/>
  <c r="L743" i="3"/>
  <c r="L744" i="3"/>
  <c r="L745" i="3"/>
  <c r="L746" i="3"/>
  <c r="L747" i="3"/>
  <c r="L748" i="3"/>
  <c r="L731" i="3"/>
  <c r="L732" i="3"/>
  <c r="L733" i="3"/>
  <c r="L734" i="3"/>
  <c r="L735" i="3"/>
  <c r="L736" i="3"/>
  <c r="L737" i="3"/>
  <c r="L738" i="3"/>
  <c r="L739" i="3"/>
  <c r="L722" i="3"/>
  <c r="L723" i="3"/>
  <c r="L724" i="3"/>
  <c r="L725" i="3"/>
  <c r="L726" i="3"/>
  <c r="L727" i="3"/>
  <c r="L728" i="3"/>
  <c r="L729" i="3"/>
  <c r="L730" i="3"/>
  <c r="L713" i="3"/>
  <c r="L714" i="3"/>
  <c r="L715" i="3"/>
  <c r="L716" i="3"/>
  <c r="L717" i="3"/>
  <c r="L718" i="3"/>
  <c r="L719" i="3"/>
  <c r="L720" i="3"/>
  <c r="L721" i="3"/>
  <c r="L704" i="3"/>
  <c r="L705" i="3"/>
  <c r="L706" i="3"/>
  <c r="L707" i="3"/>
  <c r="L708" i="3"/>
  <c r="L709" i="3"/>
  <c r="L710" i="3"/>
  <c r="L711" i="3"/>
  <c r="L712" i="3"/>
  <c r="L695" i="3"/>
  <c r="L696" i="3"/>
  <c r="L697" i="3"/>
  <c r="L698" i="3"/>
  <c r="L699" i="3"/>
  <c r="L700" i="3"/>
  <c r="L701" i="3"/>
  <c r="L702" i="3"/>
  <c r="L703" i="3"/>
  <c r="L686" i="3"/>
  <c r="L687" i="3"/>
  <c r="L688" i="3"/>
  <c r="L689" i="3"/>
  <c r="L690" i="3"/>
  <c r="L691" i="3"/>
  <c r="L692" i="3"/>
  <c r="L693" i="3"/>
  <c r="L694" i="3"/>
  <c r="L677" i="3"/>
  <c r="L678" i="3"/>
  <c r="L679" i="3"/>
  <c r="L680" i="3"/>
  <c r="L681" i="3"/>
  <c r="L682" i="3"/>
  <c r="L683" i="3"/>
  <c r="L684" i="3"/>
  <c r="L685" i="3"/>
  <c r="L668" i="3"/>
  <c r="L669" i="3"/>
  <c r="L670" i="3"/>
  <c r="L671" i="3"/>
  <c r="L672" i="3"/>
  <c r="L673" i="3"/>
  <c r="L674" i="3"/>
  <c r="L675" i="3"/>
  <c r="L676" i="3"/>
  <c r="L659" i="3"/>
  <c r="L660" i="3"/>
  <c r="L661" i="3"/>
  <c r="L662" i="3"/>
  <c r="L663" i="3"/>
  <c r="L664" i="3"/>
  <c r="L665" i="3"/>
  <c r="L666" i="3"/>
  <c r="L667" i="3"/>
  <c r="L650" i="3"/>
  <c r="L651" i="3"/>
  <c r="L652" i="3"/>
  <c r="L653" i="3"/>
  <c r="L654" i="3"/>
  <c r="L655" i="3"/>
  <c r="L656" i="3"/>
  <c r="L657" i="3"/>
  <c r="L658" i="3"/>
  <c r="L641" i="3"/>
  <c r="L642" i="3"/>
  <c r="L643" i="3"/>
  <c r="L644" i="3"/>
  <c r="L645" i="3"/>
  <c r="L646" i="3"/>
  <c r="L647" i="3"/>
  <c r="L648" i="3"/>
  <c r="L649" i="3"/>
  <c r="L632" i="3"/>
  <c r="L633" i="3"/>
  <c r="L634" i="3"/>
  <c r="L635" i="3"/>
  <c r="L636" i="3"/>
  <c r="L637" i="3"/>
  <c r="L638" i="3"/>
  <c r="L639" i="3"/>
  <c r="L640" i="3"/>
  <c r="L623" i="3"/>
  <c r="L624" i="3"/>
  <c r="L625" i="3"/>
  <c r="L626" i="3"/>
  <c r="L627" i="3"/>
  <c r="L628" i="3"/>
  <c r="L629" i="3"/>
  <c r="L630" i="3"/>
  <c r="L631" i="3"/>
  <c r="L614" i="3"/>
  <c r="L615" i="3"/>
  <c r="L616" i="3"/>
  <c r="L617" i="3"/>
  <c r="L618" i="3"/>
  <c r="L619" i="3"/>
  <c r="L620" i="3"/>
  <c r="L621" i="3"/>
  <c r="L622" i="3"/>
  <c r="L605" i="3"/>
  <c r="L606" i="3"/>
  <c r="L607" i="3"/>
  <c r="L608" i="3"/>
  <c r="L609" i="3"/>
  <c r="L610" i="3"/>
  <c r="L611" i="3"/>
  <c r="L612" i="3"/>
  <c r="L613" i="3"/>
  <c r="L596" i="3"/>
  <c r="L597" i="3"/>
  <c r="L598" i="3"/>
  <c r="L599" i="3"/>
  <c r="L600" i="3"/>
  <c r="L601" i="3"/>
  <c r="L602" i="3"/>
  <c r="L603" i="3"/>
  <c r="L604" i="3"/>
  <c r="L587" i="3"/>
  <c r="L588" i="3"/>
  <c r="L589" i="3"/>
  <c r="L590" i="3"/>
  <c r="L591" i="3"/>
  <c r="L592" i="3"/>
  <c r="L593" i="3"/>
  <c r="L594" i="3"/>
  <c r="L595" i="3"/>
  <c r="L578" i="3"/>
  <c r="L579" i="3"/>
  <c r="L580" i="3"/>
  <c r="L581" i="3"/>
  <c r="L582" i="3"/>
  <c r="L583" i="3"/>
  <c r="L584" i="3"/>
  <c r="L585" i="3"/>
  <c r="L586" i="3"/>
  <c r="L569" i="3"/>
  <c r="L570" i="3"/>
  <c r="L571" i="3"/>
  <c r="L572" i="3"/>
  <c r="L573" i="3"/>
  <c r="L574" i="3"/>
  <c r="L575" i="3"/>
  <c r="L576" i="3"/>
  <c r="L577" i="3"/>
  <c r="L38" i="3"/>
  <c r="L39" i="3"/>
  <c r="L40" i="3"/>
  <c r="L41" i="3"/>
  <c r="L42" i="3"/>
  <c r="L43" i="3"/>
  <c r="L44" i="3"/>
  <c r="L45" i="3"/>
  <c r="L46" i="3"/>
  <c r="L29" i="3"/>
  <c r="L30" i="3"/>
  <c r="L31" i="3"/>
  <c r="L32" i="3"/>
  <c r="L33" i="3"/>
  <c r="L34" i="3"/>
  <c r="L35" i="3"/>
  <c r="L36" i="3"/>
  <c r="L37" i="3"/>
  <c r="L20" i="3"/>
  <c r="L21" i="3"/>
  <c r="L22" i="3"/>
  <c r="L23" i="3"/>
  <c r="L24" i="3"/>
  <c r="L25" i="3"/>
  <c r="L26" i="3"/>
  <c r="L27" i="3"/>
  <c r="L28" i="3"/>
  <c r="L11" i="3"/>
  <c r="L12" i="3"/>
  <c r="L13" i="3"/>
  <c r="L14" i="3"/>
  <c r="L15" i="3"/>
  <c r="L16" i="3"/>
  <c r="L17" i="3"/>
  <c r="L18" i="3"/>
  <c r="L19" i="3"/>
  <c r="L2" i="3"/>
  <c r="L3" i="3"/>
  <c r="L4" i="3"/>
  <c r="L5" i="3"/>
  <c r="L6" i="3"/>
  <c r="L7" i="3"/>
  <c r="L8" i="3"/>
  <c r="L9" i="3"/>
  <c r="L10" i="3"/>
  <c r="L1784" i="3"/>
  <c r="L1785" i="3"/>
  <c r="L1786" i="3"/>
  <c r="L1787" i="3"/>
  <c r="L1788" i="3"/>
  <c r="L1789" i="3"/>
  <c r="L1790" i="3"/>
  <c r="L1791" i="3"/>
  <c r="L1792" i="3"/>
  <c r="L1640" i="3"/>
  <c r="L1641" i="3"/>
  <c r="L1642" i="3"/>
  <c r="L1643" i="3"/>
  <c r="L1644" i="3"/>
  <c r="L1645" i="3"/>
  <c r="L1646" i="3"/>
  <c r="L1647" i="3"/>
  <c r="L1648" i="3"/>
  <c r="L1802" i="3"/>
  <c r="L1803" i="3"/>
  <c r="L1804" i="3"/>
  <c r="L1805" i="3"/>
  <c r="L1806" i="3"/>
  <c r="L1807" i="3"/>
  <c r="L1808" i="3"/>
  <c r="L1809" i="3"/>
  <c r="L1810" i="3"/>
  <c r="L1793" i="3"/>
  <c r="L1794" i="3"/>
  <c r="L1795" i="3"/>
  <c r="L1796" i="3"/>
  <c r="L1797" i="3"/>
  <c r="L1798" i="3"/>
  <c r="L1799" i="3"/>
  <c r="L1800" i="3"/>
  <c r="L1801" i="3"/>
  <c r="L1775" i="3"/>
  <c r="L1776" i="3"/>
  <c r="L1777" i="3"/>
  <c r="L1778" i="3"/>
  <c r="L1779" i="3"/>
  <c r="L1780" i="3"/>
  <c r="L1781" i="3"/>
  <c r="L1782" i="3"/>
  <c r="L1783" i="3"/>
  <c r="L1766" i="3"/>
  <c r="L1767" i="3"/>
  <c r="L1768" i="3"/>
  <c r="L1769" i="3"/>
  <c r="L1770" i="3"/>
  <c r="L1771" i="3"/>
  <c r="L1772" i="3"/>
  <c r="L1773" i="3"/>
  <c r="L1774" i="3"/>
  <c r="L1757" i="3"/>
  <c r="L1758" i="3"/>
  <c r="L1759" i="3"/>
  <c r="L1760" i="3"/>
  <c r="L1761" i="3"/>
  <c r="L1762" i="3"/>
  <c r="L1763" i="3"/>
  <c r="L1764" i="3"/>
  <c r="L1765" i="3"/>
  <c r="L1748" i="3"/>
  <c r="L1749" i="3"/>
  <c r="L1750" i="3"/>
  <c r="L1751" i="3"/>
  <c r="L1752" i="3"/>
  <c r="L1753" i="3"/>
  <c r="L1754" i="3"/>
  <c r="L1755" i="3"/>
  <c r="L1756" i="3"/>
  <c r="L1739" i="3"/>
  <c r="L1740" i="3"/>
  <c r="L1741" i="3"/>
  <c r="L1742" i="3"/>
  <c r="L1743" i="3"/>
  <c r="L1744" i="3"/>
  <c r="L1745" i="3"/>
  <c r="L1746" i="3"/>
  <c r="L1747" i="3"/>
  <c r="L1676" i="3"/>
  <c r="L1677" i="3"/>
  <c r="L1678" i="3"/>
  <c r="L1679" i="3"/>
  <c r="L1680" i="3"/>
  <c r="L1681" i="3"/>
  <c r="L1682" i="3"/>
  <c r="L1683" i="3"/>
  <c r="L1684" i="3"/>
  <c r="L1667" i="3"/>
  <c r="L1668" i="3"/>
  <c r="L1669" i="3"/>
  <c r="L1670" i="3"/>
  <c r="L1671" i="3"/>
  <c r="L1672" i="3"/>
  <c r="L1673" i="3"/>
  <c r="L1674" i="3"/>
  <c r="L1675" i="3"/>
  <c r="L1658" i="3"/>
  <c r="L1659" i="3"/>
  <c r="L1660" i="3"/>
  <c r="L1661" i="3"/>
  <c r="L1662" i="3"/>
  <c r="L1663" i="3"/>
  <c r="L1664" i="3"/>
  <c r="L1665" i="3"/>
  <c r="L1666" i="3"/>
  <c r="L1649" i="3"/>
  <c r="L1650" i="3"/>
  <c r="L1651" i="3"/>
  <c r="L1652" i="3"/>
  <c r="L1653" i="3"/>
  <c r="L1654" i="3"/>
  <c r="L1655" i="3"/>
  <c r="L1656" i="3"/>
  <c r="L1657" i="3"/>
  <c r="L1631" i="3"/>
  <c r="L1632" i="3"/>
  <c r="L1633" i="3"/>
  <c r="L1634" i="3"/>
  <c r="L1635" i="3"/>
  <c r="L1636" i="3"/>
  <c r="L1637" i="3"/>
  <c r="L1638" i="3"/>
  <c r="L1639" i="3"/>
  <c r="L1622" i="3"/>
  <c r="L1623" i="3"/>
  <c r="L1624" i="3"/>
  <c r="L1625" i="3"/>
  <c r="L1626" i="3"/>
  <c r="L1627" i="3"/>
  <c r="L1628" i="3"/>
  <c r="L1629" i="3"/>
  <c r="L1630" i="3"/>
  <c r="L1613" i="3"/>
  <c r="L1614" i="3"/>
  <c r="L1615" i="3"/>
  <c r="L1616" i="3"/>
  <c r="L1617" i="3"/>
  <c r="L1618" i="3"/>
  <c r="L1619" i="3"/>
  <c r="L1620" i="3"/>
  <c r="L1621" i="3"/>
  <c r="L1604" i="3"/>
  <c r="L1605" i="3"/>
  <c r="L1606" i="3"/>
  <c r="L1607" i="3"/>
  <c r="L1608" i="3"/>
  <c r="L1609" i="3"/>
  <c r="L1610" i="3"/>
  <c r="L1611" i="3"/>
  <c r="L1612" i="3"/>
  <c r="L1595" i="3"/>
  <c r="L1596" i="3"/>
  <c r="L1597" i="3"/>
  <c r="L1598" i="3"/>
  <c r="L1599" i="3"/>
  <c r="L1600" i="3"/>
  <c r="L1601" i="3"/>
  <c r="L1602" i="3"/>
  <c r="L1603" i="3"/>
  <c r="L1586" i="3"/>
  <c r="L1587" i="3"/>
  <c r="L1588" i="3"/>
  <c r="L1589" i="3"/>
  <c r="L1590" i="3"/>
  <c r="L1591" i="3"/>
  <c r="L1592" i="3"/>
  <c r="L1593" i="3"/>
  <c r="L1594" i="3"/>
  <c r="L1577" i="3"/>
  <c r="L1578" i="3"/>
  <c r="L1579" i="3"/>
  <c r="L1580" i="3"/>
  <c r="L1581" i="3"/>
  <c r="L1582" i="3"/>
  <c r="L1583" i="3"/>
  <c r="L1584" i="3"/>
  <c r="L1585" i="3"/>
  <c r="L1568" i="3"/>
  <c r="L1569" i="3"/>
  <c r="L1570" i="3"/>
  <c r="L1571" i="3"/>
  <c r="L1572" i="3"/>
  <c r="L1573" i="3"/>
  <c r="L1574" i="3"/>
  <c r="L1575" i="3"/>
  <c r="L1576" i="3"/>
  <c r="L1559" i="3"/>
  <c r="L1560" i="3"/>
  <c r="L1561" i="3"/>
  <c r="L1562" i="3"/>
  <c r="L1563" i="3"/>
  <c r="L1564" i="3"/>
  <c r="L1565" i="3"/>
  <c r="L1566" i="3"/>
  <c r="L1567" i="3"/>
  <c r="L1550" i="3"/>
  <c r="L1551" i="3"/>
  <c r="L1552" i="3"/>
  <c r="L1553" i="3"/>
  <c r="L1554" i="3"/>
  <c r="L1555" i="3"/>
  <c r="L1556" i="3"/>
  <c r="L1557" i="3"/>
  <c r="L1558" i="3"/>
  <c r="L1541" i="3"/>
  <c r="L1542" i="3"/>
  <c r="L1543" i="3"/>
  <c r="L1544" i="3"/>
  <c r="L1545" i="3"/>
  <c r="L1546" i="3"/>
  <c r="L1547" i="3"/>
  <c r="L1548" i="3"/>
  <c r="L1549" i="3"/>
  <c r="L1532" i="3"/>
  <c r="L1533" i="3"/>
  <c r="L1534" i="3"/>
  <c r="L1535" i="3"/>
  <c r="L1536" i="3"/>
  <c r="L1537" i="3"/>
  <c r="L1538" i="3"/>
  <c r="L1539" i="3"/>
  <c r="L1540" i="3"/>
  <c r="J1540" i="3"/>
  <c r="J1539" i="3"/>
  <c r="J1538" i="3"/>
  <c r="J1537" i="3"/>
  <c r="J1536" i="3"/>
  <c r="J1535" i="3"/>
  <c r="J1534" i="3"/>
  <c r="J1533" i="3"/>
  <c r="J1532" i="3"/>
  <c r="J1549" i="3"/>
  <c r="J1548" i="3"/>
  <c r="J1547" i="3"/>
  <c r="J1546" i="3"/>
  <c r="J1545" i="3"/>
  <c r="J1544" i="3"/>
  <c r="J1543" i="3"/>
  <c r="J1542" i="3"/>
  <c r="J1541" i="3"/>
  <c r="J1558" i="3"/>
  <c r="J1557" i="3"/>
  <c r="J1556" i="3"/>
  <c r="J1555" i="3"/>
  <c r="J1554" i="3"/>
  <c r="J1553" i="3"/>
  <c r="J1552" i="3"/>
  <c r="J1551" i="3"/>
  <c r="J1550" i="3"/>
  <c r="J1567" i="3"/>
  <c r="J1566" i="3"/>
  <c r="J1565" i="3"/>
  <c r="J1564" i="3"/>
  <c r="J1563" i="3"/>
  <c r="J1562" i="3"/>
  <c r="J1561" i="3"/>
  <c r="J1560" i="3"/>
  <c r="J1559" i="3"/>
  <c r="J1576" i="3"/>
  <c r="J1575" i="3"/>
  <c r="J1574" i="3"/>
  <c r="J1573" i="3"/>
  <c r="J1572" i="3"/>
  <c r="J1571" i="3"/>
  <c r="J1570" i="3"/>
  <c r="J1569" i="3"/>
  <c r="J1568" i="3"/>
  <c r="J1585" i="3"/>
  <c r="J1584" i="3"/>
  <c r="J1583" i="3"/>
  <c r="J1582" i="3"/>
  <c r="J1581" i="3"/>
  <c r="J1580" i="3"/>
  <c r="J1579" i="3"/>
  <c r="J1578" i="3"/>
  <c r="J1577" i="3"/>
  <c r="J1594" i="3"/>
  <c r="J1593" i="3"/>
  <c r="J1592" i="3"/>
  <c r="J1591" i="3"/>
  <c r="J1590" i="3"/>
  <c r="J1589" i="3"/>
  <c r="J1588" i="3"/>
  <c r="J1587" i="3"/>
  <c r="J1586" i="3"/>
  <c r="J1603" i="3"/>
  <c r="J1602" i="3"/>
  <c r="J1601" i="3"/>
  <c r="J1600" i="3"/>
  <c r="J1599" i="3"/>
  <c r="J1598" i="3"/>
  <c r="J1597" i="3"/>
  <c r="J1596" i="3"/>
  <c r="J1595" i="3"/>
  <c r="J1612" i="3"/>
  <c r="J1611" i="3"/>
  <c r="J1610" i="3"/>
  <c r="J1609" i="3"/>
  <c r="J1608" i="3"/>
  <c r="J1607" i="3"/>
  <c r="J1606" i="3"/>
  <c r="J1605" i="3"/>
  <c r="J1604" i="3"/>
  <c r="J1621" i="3"/>
  <c r="J1620" i="3"/>
  <c r="J1619" i="3"/>
  <c r="J1618" i="3"/>
  <c r="J1617" i="3"/>
  <c r="J1616" i="3"/>
  <c r="J1615" i="3"/>
  <c r="J1614" i="3"/>
  <c r="J1613" i="3"/>
  <c r="J1630" i="3"/>
  <c r="J1629" i="3"/>
  <c r="J1628" i="3"/>
  <c r="J1627" i="3"/>
  <c r="J1626" i="3"/>
  <c r="J1625" i="3"/>
  <c r="J1624" i="3"/>
  <c r="J1623" i="3"/>
  <c r="J1622" i="3"/>
  <c r="J1639" i="3"/>
  <c r="J1638" i="3"/>
  <c r="J1637" i="3"/>
  <c r="J1636" i="3"/>
  <c r="J1635" i="3"/>
  <c r="J1634" i="3"/>
  <c r="J1633" i="3"/>
  <c r="J1632" i="3"/>
  <c r="J1631" i="3"/>
  <c r="J1657" i="3"/>
  <c r="J1656" i="3"/>
  <c r="J1655" i="3"/>
  <c r="J1654" i="3"/>
  <c r="J1653" i="3"/>
  <c r="J1652" i="3"/>
  <c r="J1651" i="3"/>
  <c r="J1650" i="3"/>
  <c r="J1649" i="3"/>
  <c r="J1666" i="3"/>
  <c r="J1665" i="3"/>
  <c r="J1664" i="3"/>
  <c r="J1663" i="3"/>
  <c r="J1662" i="3"/>
  <c r="J1661" i="3"/>
  <c r="J1660" i="3"/>
  <c r="J1659" i="3"/>
  <c r="J1658" i="3"/>
  <c r="J1675" i="3"/>
  <c r="J1674" i="3"/>
  <c r="J1673" i="3"/>
  <c r="J1672" i="3"/>
  <c r="J1671" i="3"/>
  <c r="J1670" i="3"/>
  <c r="J1669" i="3"/>
  <c r="J1668" i="3"/>
  <c r="J1667" i="3"/>
  <c r="J1684" i="3"/>
  <c r="J1683" i="3"/>
  <c r="J1682" i="3"/>
  <c r="J1681" i="3"/>
  <c r="J1680" i="3"/>
  <c r="J1679" i="3"/>
  <c r="J1678" i="3"/>
  <c r="J1677" i="3"/>
  <c r="J1676" i="3"/>
  <c r="J1747" i="3"/>
  <c r="J1746" i="3"/>
  <c r="J1745" i="3"/>
  <c r="J1744" i="3"/>
  <c r="J1743" i="3"/>
  <c r="J1742" i="3"/>
  <c r="J1741" i="3"/>
  <c r="J1740" i="3"/>
  <c r="J1739" i="3"/>
  <c r="J1756" i="3"/>
  <c r="J1755" i="3"/>
  <c r="J1754" i="3"/>
  <c r="J1753" i="3"/>
  <c r="J1752" i="3"/>
  <c r="J1751" i="3"/>
  <c r="J1750" i="3"/>
  <c r="J1749" i="3"/>
  <c r="J1748" i="3"/>
  <c r="J1765" i="3"/>
  <c r="J1764" i="3"/>
  <c r="J1763" i="3"/>
  <c r="J1762" i="3"/>
  <c r="J1761" i="3"/>
  <c r="J1760" i="3"/>
  <c r="J1759" i="3"/>
  <c r="J1758" i="3"/>
  <c r="J1757" i="3"/>
  <c r="J1774" i="3"/>
  <c r="J1773" i="3"/>
  <c r="J1772" i="3"/>
  <c r="J1771" i="3"/>
  <c r="J1770" i="3"/>
  <c r="J1769" i="3"/>
  <c r="J1768" i="3"/>
  <c r="J1767" i="3"/>
  <c r="J1766" i="3"/>
  <c r="J1783" i="3"/>
  <c r="J1782" i="3"/>
  <c r="J1781" i="3"/>
  <c r="J1780" i="3"/>
  <c r="J1779" i="3"/>
  <c r="J1778" i="3"/>
  <c r="J1777" i="3"/>
  <c r="J1776" i="3"/>
  <c r="J1775" i="3"/>
  <c r="J1801" i="3"/>
  <c r="J1800" i="3"/>
  <c r="J1799" i="3"/>
  <c r="J1798" i="3"/>
  <c r="J1797" i="3"/>
  <c r="J1796" i="3"/>
  <c r="J1795" i="3"/>
  <c r="J1794" i="3"/>
  <c r="J1793" i="3"/>
  <c r="J1810" i="3"/>
  <c r="J1809" i="3"/>
  <c r="J1808" i="3"/>
  <c r="J1807" i="3"/>
  <c r="J1806" i="3"/>
  <c r="J1805" i="3"/>
  <c r="J1804" i="3"/>
  <c r="J1803" i="3"/>
  <c r="J1802" i="3"/>
  <c r="J1648" i="3"/>
  <c r="J1647" i="3"/>
  <c r="J1646" i="3"/>
  <c r="J1645" i="3"/>
  <c r="J1644" i="3"/>
  <c r="J1643" i="3"/>
  <c r="J1642" i="3"/>
  <c r="J1641" i="3"/>
  <c r="J1640" i="3"/>
  <c r="J1792" i="3"/>
  <c r="J1791" i="3"/>
  <c r="J1790" i="3"/>
  <c r="J1789" i="3"/>
  <c r="J1788" i="3"/>
  <c r="J1787" i="3"/>
  <c r="J1786" i="3"/>
  <c r="J1785" i="3"/>
  <c r="J1784" i="3"/>
  <c r="J10" i="3"/>
  <c r="J9" i="3"/>
  <c r="J8" i="3"/>
  <c r="J7" i="3"/>
  <c r="J6" i="3"/>
  <c r="J5" i="3"/>
  <c r="J4" i="3"/>
  <c r="J3" i="3"/>
  <c r="J2" i="3"/>
  <c r="J19" i="3"/>
  <c r="J18" i="3"/>
  <c r="J17" i="3"/>
  <c r="J16" i="3"/>
  <c r="J15" i="3"/>
  <c r="J14" i="3"/>
  <c r="J13" i="3"/>
  <c r="J12" i="3"/>
  <c r="J11" i="3"/>
  <c r="J28" i="3"/>
  <c r="J27" i="3"/>
  <c r="J26" i="3"/>
  <c r="J25" i="3"/>
  <c r="J24" i="3"/>
  <c r="J23" i="3"/>
  <c r="J22" i="3"/>
  <c r="J21" i="3"/>
  <c r="J20" i="3"/>
  <c r="J37" i="3"/>
  <c r="J36" i="3"/>
  <c r="J35" i="3"/>
  <c r="J34" i="3"/>
  <c r="J33" i="3"/>
  <c r="J32" i="3"/>
  <c r="J31" i="3"/>
  <c r="J30" i="3"/>
  <c r="J29" i="3"/>
  <c r="J46" i="3"/>
  <c r="J45" i="3"/>
  <c r="J44" i="3"/>
  <c r="J43" i="3"/>
  <c r="J42" i="3"/>
  <c r="J41" i="3"/>
  <c r="J40" i="3"/>
  <c r="J39" i="3"/>
  <c r="J38" i="3"/>
  <c r="J577" i="3"/>
  <c r="J576" i="3"/>
  <c r="J575" i="3"/>
  <c r="J574" i="3"/>
  <c r="J573" i="3"/>
  <c r="J572" i="3"/>
  <c r="J571" i="3"/>
  <c r="J570" i="3"/>
  <c r="J569" i="3"/>
  <c r="J586" i="3"/>
  <c r="J585" i="3"/>
  <c r="J584" i="3"/>
  <c r="J583" i="3"/>
  <c r="J582" i="3"/>
  <c r="J581" i="3"/>
  <c r="J580" i="3"/>
  <c r="J579" i="3"/>
  <c r="J578" i="3"/>
  <c r="J595" i="3"/>
  <c r="J594" i="3"/>
  <c r="J593" i="3"/>
  <c r="J592" i="3"/>
  <c r="J591" i="3"/>
  <c r="J590" i="3"/>
  <c r="J589" i="3"/>
  <c r="J588" i="3"/>
  <c r="J587" i="3"/>
  <c r="J604" i="3"/>
  <c r="J603" i="3"/>
  <c r="J602" i="3"/>
  <c r="J601" i="3"/>
  <c r="J600" i="3"/>
  <c r="J599" i="3"/>
  <c r="J598" i="3"/>
  <c r="J597" i="3"/>
  <c r="J596" i="3"/>
  <c r="J613" i="3"/>
  <c r="J612" i="3"/>
  <c r="J611" i="3"/>
  <c r="J610" i="3"/>
  <c r="J609" i="3"/>
  <c r="J608" i="3"/>
  <c r="J607" i="3"/>
  <c r="J606" i="3"/>
  <c r="J605" i="3"/>
  <c r="J622" i="3"/>
  <c r="J621" i="3"/>
  <c r="J620" i="3"/>
  <c r="J619" i="3"/>
  <c r="J618" i="3"/>
  <c r="J617" i="3"/>
  <c r="J616" i="3"/>
  <c r="J615" i="3"/>
  <c r="J614" i="3"/>
  <c r="J631" i="3"/>
  <c r="J630" i="3"/>
  <c r="J629" i="3"/>
  <c r="J628" i="3"/>
  <c r="J627" i="3"/>
  <c r="J626" i="3"/>
  <c r="J625" i="3"/>
  <c r="J624" i="3"/>
  <c r="J623" i="3"/>
  <c r="J640" i="3"/>
  <c r="J639" i="3"/>
  <c r="J638" i="3"/>
  <c r="J637" i="3"/>
  <c r="J636" i="3"/>
  <c r="J635" i="3"/>
  <c r="J634" i="3"/>
  <c r="J633" i="3"/>
  <c r="J632" i="3"/>
  <c r="J649" i="3"/>
  <c r="J648" i="3"/>
  <c r="J647" i="3"/>
  <c r="J646" i="3"/>
  <c r="J645" i="3"/>
  <c r="J644" i="3"/>
  <c r="J643" i="3"/>
  <c r="J642" i="3"/>
  <c r="J641" i="3"/>
  <c r="J658" i="3"/>
  <c r="J657" i="3"/>
  <c r="J656" i="3"/>
  <c r="J655" i="3"/>
  <c r="J654" i="3"/>
  <c r="J653" i="3"/>
  <c r="J652" i="3"/>
  <c r="J651" i="3"/>
  <c r="J650" i="3"/>
  <c r="J667" i="3"/>
  <c r="J666" i="3"/>
  <c r="J665" i="3"/>
  <c r="J664" i="3"/>
  <c r="J663" i="3"/>
  <c r="J662" i="3"/>
  <c r="J661" i="3"/>
  <c r="J660" i="3"/>
  <c r="J659" i="3"/>
  <c r="J676" i="3"/>
  <c r="J675" i="3"/>
  <c r="J674" i="3"/>
  <c r="J673" i="3"/>
  <c r="J672" i="3"/>
  <c r="J671" i="3"/>
  <c r="J670" i="3"/>
  <c r="J669" i="3"/>
  <c r="J668" i="3"/>
  <c r="J685" i="3"/>
  <c r="J684" i="3"/>
  <c r="J683" i="3"/>
  <c r="J682" i="3"/>
  <c r="J681" i="3"/>
  <c r="J680" i="3"/>
  <c r="J679" i="3"/>
  <c r="J678" i="3"/>
  <c r="J677" i="3"/>
  <c r="J694" i="3"/>
  <c r="J693" i="3"/>
  <c r="J692" i="3"/>
  <c r="J691" i="3"/>
  <c r="J690" i="3"/>
  <c r="J689" i="3"/>
  <c r="J688" i="3"/>
  <c r="J687" i="3"/>
  <c r="J686" i="3"/>
  <c r="J703" i="3"/>
  <c r="J702" i="3"/>
  <c r="J701" i="3"/>
  <c r="J700" i="3"/>
  <c r="J699" i="3"/>
  <c r="J698" i="3"/>
  <c r="J697" i="3"/>
  <c r="J696" i="3"/>
  <c r="J695" i="3"/>
  <c r="J712" i="3"/>
  <c r="J711" i="3"/>
  <c r="J710" i="3"/>
  <c r="J709" i="3"/>
  <c r="J708" i="3"/>
  <c r="J707" i="3"/>
  <c r="J706" i="3"/>
  <c r="J705" i="3"/>
  <c r="J704" i="3"/>
  <c r="J721" i="3"/>
  <c r="J720" i="3"/>
  <c r="J719" i="3"/>
  <c r="J718" i="3"/>
  <c r="J717" i="3"/>
  <c r="J716" i="3"/>
  <c r="J715" i="3"/>
  <c r="J714" i="3"/>
  <c r="J713" i="3"/>
  <c r="J730" i="3"/>
  <c r="J729" i="3"/>
  <c r="J728" i="3"/>
  <c r="J727" i="3"/>
  <c r="J726" i="3"/>
  <c r="J725" i="3"/>
  <c r="J724" i="3"/>
  <c r="J723" i="3"/>
  <c r="J722" i="3"/>
  <c r="J739" i="3"/>
  <c r="J738" i="3"/>
  <c r="J737" i="3"/>
  <c r="J736" i="3"/>
  <c r="J735" i="3"/>
  <c r="J734" i="3"/>
  <c r="J733" i="3"/>
  <c r="J732" i="3"/>
  <c r="J731" i="3"/>
  <c r="J748" i="3"/>
  <c r="J747" i="3"/>
  <c r="J746" i="3"/>
  <c r="J745" i="3"/>
  <c r="J744" i="3"/>
  <c r="J743" i="3"/>
  <c r="J742" i="3"/>
  <c r="J741" i="3"/>
  <c r="J740" i="3"/>
  <c r="J757" i="3"/>
  <c r="J756" i="3"/>
  <c r="J755" i="3"/>
  <c r="J754" i="3"/>
  <c r="J753" i="3"/>
  <c r="J752" i="3"/>
  <c r="J751" i="3"/>
  <c r="J750" i="3"/>
  <c r="J749" i="3"/>
  <c r="J766" i="3"/>
  <c r="J765" i="3"/>
  <c r="J764" i="3"/>
  <c r="J763" i="3"/>
  <c r="J762" i="3"/>
  <c r="J761" i="3"/>
  <c r="J760" i="3"/>
  <c r="J759" i="3"/>
  <c r="J758" i="3"/>
  <c r="J775" i="3"/>
  <c r="J774" i="3"/>
  <c r="J773" i="3"/>
  <c r="J772" i="3"/>
  <c r="J771" i="3"/>
  <c r="J770" i="3"/>
  <c r="J769" i="3"/>
  <c r="J768" i="3"/>
  <c r="J767" i="3"/>
  <c r="J784" i="3"/>
  <c r="J783" i="3"/>
  <c r="J782" i="3"/>
  <c r="J781" i="3"/>
  <c r="J780" i="3"/>
  <c r="J779" i="3"/>
  <c r="J778" i="3"/>
  <c r="J777" i="3"/>
  <c r="J776" i="3"/>
  <c r="J793" i="3"/>
  <c r="J792" i="3"/>
  <c r="J791" i="3"/>
  <c r="J790" i="3"/>
  <c r="J789" i="3"/>
  <c r="J788" i="3"/>
  <c r="J787" i="3"/>
  <c r="J786" i="3"/>
  <c r="J785" i="3"/>
  <c r="J802" i="3"/>
  <c r="J801" i="3"/>
  <c r="J800" i="3"/>
  <c r="J799" i="3"/>
  <c r="J798" i="3"/>
  <c r="J797" i="3"/>
  <c r="J796" i="3"/>
  <c r="J795" i="3"/>
  <c r="J794" i="3"/>
  <c r="J811" i="3"/>
  <c r="J810" i="3"/>
  <c r="J809" i="3"/>
  <c r="J808" i="3"/>
  <c r="J807" i="3"/>
  <c r="J806" i="3"/>
  <c r="J805" i="3"/>
  <c r="J804" i="3"/>
  <c r="J803" i="3"/>
  <c r="J820" i="3"/>
  <c r="J819" i="3"/>
  <c r="J818" i="3"/>
  <c r="J817" i="3"/>
  <c r="J816" i="3"/>
  <c r="J815" i="3"/>
  <c r="J814" i="3"/>
  <c r="J813" i="3"/>
  <c r="J812" i="3"/>
  <c r="J829" i="3"/>
  <c r="J828" i="3"/>
  <c r="J827" i="3"/>
  <c r="J826" i="3"/>
  <c r="J825" i="3"/>
  <c r="J824" i="3"/>
  <c r="J823" i="3"/>
  <c r="J822" i="3"/>
  <c r="J821" i="3"/>
  <c r="J838" i="3"/>
  <c r="J837" i="3"/>
  <c r="J836" i="3"/>
  <c r="J835" i="3"/>
  <c r="J834" i="3"/>
  <c r="J833" i="3"/>
  <c r="J832" i="3"/>
  <c r="J831" i="3"/>
  <c r="J830" i="3"/>
  <c r="J847" i="3"/>
  <c r="J846" i="3"/>
  <c r="J845" i="3"/>
  <c r="J844" i="3"/>
  <c r="J843" i="3"/>
  <c r="J842" i="3"/>
  <c r="J841" i="3"/>
  <c r="J840" i="3"/>
  <c r="J839" i="3"/>
  <c r="J856" i="3"/>
  <c r="J855" i="3"/>
  <c r="J854" i="3"/>
  <c r="J853" i="3"/>
  <c r="J852" i="3"/>
  <c r="J851" i="3"/>
  <c r="J850" i="3"/>
  <c r="J849" i="3"/>
  <c r="J848" i="3"/>
  <c r="J865" i="3"/>
  <c r="J864" i="3"/>
  <c r="J863" i="3"/>
  <c r="J862" i="3"/>
  <c r="J861" i="3"/>
  <c r="J860" i="3"/>
  <c r="J859" i="3"/>
  <c r="J858" i="3"/>
  <c r="J857" i="3"/>
  <c r="J874" i="3"/>
  <c r="J873" i="3"/>
  <c r="J872" i="3"/>
  <c r="J871" i="3"/>
  <c r="J870" i="3"/>
  <c r="J869" i="3"/>
  <c r="J868" i="3"/>
  <c r="J867" i="3"/>
  <c r="J866" i="3"/>
  <c r="J883" i="3"/>
  <c r="J882" i="3"/>
  <c r="J881" i="3"/>
  <c r="J880" i="3"/>
  <c r="J879" i="3"/>
  <c r="J878" i="3"/>
  <c r="J877" i="3"/>
  <c r="J876" i="3"/>
  <c r="J875" i="3"/>
  <c r="J892" i="3"/>
  <c r="J891" i="3"/>
  <c r="J890" i="3"/>
  <c r="J889" i="3"/>
  <c r="J888" i="3"/>
  <c r="J887" i="3"/>
  <c r="J886" i="3"/>
  <c r="J885" i="3"/>
  <c r="J884" i="3"/>
  <c r="J901" i="3"/>
  <c r="J900" i="3"/>
  <c r="J899" i="3"/>
  <c r="J898" i="3"/>
  <c r="J897" i="3"/>
  <c r="J896" i="3"/>
  <c r="J895" i="3"/>
  <c r="J894" i="3"/>
  <c r="J893" i="3"/>
  <c r="J910" i="3"/>
  <c r="J909" i="3"/>
  <c r="J908" i="3"/>
  <c r="J907" i="3"/>
  <c r="J906" i="3"/>
  <c r="J905" i="3"/>
  <c r="J904" i="3"/>
  <c r="J903" i="3"/>
  <c r="J902" i="3"/>
  <c r="J919" i="3"/>
  <c r="J918" i="3"/>
  <c r="J917" i="3"/>
  <c r="J916" i="3"/>
  <c r="J915" i="3"/>
  <c r="J914" i="3"/>
  <c r="J913" i="3"/>
  <c r="J912" i="3"/>
  <c r="J911" i="3"/>
  <c r="J928" i="3"/>
  <c r="J927" i="3"/>
  <c r="J926" i="3"/>
  <c r="J925" i="3"/>
  <c r="J924" i="3"/>
  <c r="J923" i="3"/>
  <c r="J922" i="3"/>
  <c r="J921" i="3"/>
  <c r="J920" i="3"/>
  <c r="J937" i="3"/>
  <c r="J936" i="3"/>
  <c r="J935" i="3"/>
  <c r="J934" i="3"/>
  <c r="J933" i="3"/>
  <c r="J932" i="3"/>
  <c r="J931" i="3"/>
  <c r="J930" i="3"/>
  <c r="J929" i="3"/>
  <c r="J946" i="3"/>
  <c r="J945" i="3"/>
  <c r="J944" i="3"/>
  <c r="J943" i="3"/>
  <c r="J942" i="3"/>
  <c r="J941" i="3"/>
  <c r="J940" i="3"/>
  <c r="J939" i="3"/>
  <c r="J938" i="3"/>
  <c r="J955" i="3"/>
  <c r="J954" i="3"/>
  <c r="J953" i="3"/>
  <c r="J952" i="3"/>
  <c r="J951" i="3"/>
  <c r="J950" i="3"/>
  <c r="J949" i="3"/>
  <c r="J948" i="3"/>
  <c r="J947" i="3"/>
  <c r="J964" i="3"/>
  <c r="J963" i="3"/>
  <c r="J962" i="3"/>
  <c r="J961" i="3"/>
  <c r="J960" i="3"/>
  <c r="J959" i="3"/>
  <c r="J958" i="3"/>
  <c r="J957" i="3"/>
  <c r="J956" i="3"/>
  <c r="J973" i="3"/>
  <c r="J972" i="3"/>
  <c r="J971" i="3"/>
  <c r="J970" i="3"/>
  <c r="J969" i="3"/>
  <c r="J968" i="3"/>
  <c r="J967" i="3"/>
  <c r="J966" i="3"/>
  <c r="J965" i="3"/>
  <c r="J982" i="3"/>
  <c r="J981" i="3"/>
  <c r="J980" i="3"/>
  <c r="J979" i="3"/>
  <c r="J978" i="3"/>
  <c r="J977" i="3"/>
  <c r="J976" i="3"/>
  <c r="J975" i="3"/>
  <c r="J974" i="3"/>
  <c r="J991" i="3"/>
  <c r="J990" i="3"/>
  <c r="J989" i="3"/>
  <c r="J988" i="3"/>
  <c r="J987" i="3"/>
  <c r="J986" i="3"/>
  <c r="J985" i="3"/>
  <c r="J984" i="3"/>
  <c r="J983" i="3"/>
  <c r="J1000" i="3"/>
  <c r="J999" i="3"/>
  <c r="J998" i="3"/>
  <c r="J997" i="3"/>
  <c r="J996" i="3"/>
  <c r="J995" i="3"/>
  <c r="J994" i="3"/>
  <c r="J993" i="3"/>
  <c r="J992" i="3"/>
  <c r="J1009" i="3"/>
  <c r="J1008" i="3"/>
  <c r="J1007" i="3"/>
  <c r="J1006" i="3"/>
  <c r="J1005" i="3"/>
  <c r="J1004" i="3"/>
  <c r="J1003" i="3"/>
  <c r="J1002" i="3"/>
  <c r="J1001" i="3"/>
  <c r="J1018" i="3"/>
  <c r="J1017" i="3"/>
  <c r="J1016" i="3"/>
  <c r="J1015" i="3"/>
  <c r="J1014" i="3"/>
  <c r="J1013" i="3"/>
  <c r="J1012" i="3"/>
  <c r="J1011" i="3"/>
  <c r="J1010" i="3"/>
  <c r="J1027" i="3"/>
  <c r="J1026" i="3"/>
  <c r="J1025" i="3"/>
  <c r="J1024" i="3"/>
  <c r="J1023" i="3"/>
  <c r="J1022" i="3"/>
  <c r="J1021" i="3"/>
  <c r="J1020" i="3"/>
  <c r="J1019" i="3"/>
  <c r="J1036" i="3"/>
  <c r="J1035" i="3"/>
  <c r="J1034" i="3"/>
  <c r="J1033" i="3"/>
  <c r="J1032" i="3"/>
  <c r="J1031" i="3"/>
  <c r="J1030" i="3"/>
  <c r="J1029" i="3"/>
  <c r="J1028" i="3"/>
  <c r="J1045" i="3"/>
  <c r="J1044" i="3"/>
  <c r="J1043" i="3"/>
  <c r="J1042" i="3"/>
  <c r="J1041" i="3"/>
  <c r="J1040" i="3"/>
  <c r="J1039" i="3"/>
  <c r="J1038" i="3"/>
  <c r="J1037" i="3"/>
  <c r="J1054" i="3"/>
  <c r="J1053" i="3"/>
  <c r="J1052" i="3"/>
  <c r="J1051" i="3"/>
  <c r="J1050" i="3"/>
  <c r="J1049" i="3"/>
  <c r="J1048" i="3"/>
  <c r="J1047" i="3"/>
  <c r="J1046" i="3"/>
  <c r="J1063" i="3"/>
  <c r="J1062" i="3"/>
  <c r="J1061" i="3"/>
  <c r="J1060" i="3"/>
  <c r="J1059" i="3"/>
  <c r="J1058" i="3"/>
  <c r="J1057" i="3"/>
  <c r="J1056" i="3"/>
  <c r="J1055" i="3"/>
  <c r="J1072" i="3"/>
  <c r="J1071" i="3"/>
  <c r="J1070" i="3"/>
  <c r="J1069" i="3"/>
  <c r="J1068" i="3"/>
  <c r="J1067" i="3"/>
  <c r="J1066" i="3"/>
  <c r="J1065" i="3"/>
  <c r="J1064" i="3"/>
  <c r="J1081" i="3"/>
  <c r="J1080" i="3"/>
  <c r="J1079" i="3"/>
  <c r="J1078" i="3"/>
  <c r="J1077" i="3"/>
  <c r="J1076" i="3"/>
  <c r="J1075" i="3"/>
  <c r="J1074" i="3"/>
  <c r="J1073" i="3"/>
  <c r="J1090" i="3"/>
  <c r="J1089" i="3"/>
  <c r="J1088" i="3"/>
  <c r="J1087" i="3"/>
  <c r="J1086" i="3"/>
  <c r="J1085" i="3"/>
  <c r="J1084" i="3"/>
  <c r="J1083" i="3"/>
  <c r="J1082" i="3"/>
  <c r="J1099" i="3"/>
  <c r="J1098" i="3"/>
  <c r="J1097" i="3"/>
  <c r="J1096" i="3"/>
  <c r="J1095" i="3"/>
  <c r="J1094" i="3"/>
  <c r="J1093" i="3"/>
  <c r="J1092" i="3"/>
  <c r="J1091" i="3"/>
  <c r="J1108" i="3"/>
  <c r="J1107" i="3"/>
  <c r="J1106" i="3"/>
  <c r="J1105" i="3"/>
  <c r="J1104" i="3"/>
  <c r="J1103" i="3"/>
  <c r="J1102" i="3"/>
  <c r="J1101" i="3"/>
  <c r="J1100" i="3"/>
  <c r="J1117" i="3"/>
  <c r="J1116" i="3"/>
  <c r="J1115" i="3"/>
  <c r="J1114" i="3"/>
  <c r="J1113" i="3"/>
  <c r="J1112" i="3"/>
  <c r="J1111" i="3"/>
  <c r="J1110" i="3"/>
  <c r="J1109" i="3"/>
  <c r="J1126" i="3"/>
  <c r="J1125" i="3"/>
  <c r="J1124" i="3"/>
  <c r="J1123" i="3"/>
  <c r="J1122" i="3"/>
  <c r="J1121" i="3"/>
  <c r="J1120" i="3"/>
  <c r="J1119" i="3"/>
  <c r="J1118" i="3"/>
  <c r="J1135" i="3"/>
  <c r="J1134" i="3"/>
  <c r="J1133" i="3"/>
  <c r="J1132" i="3"/>
  <c r="J1131" i="3"/>
  <c r="J1130" i="3"/>
  <c r="J1129" i="3"/>
  <c r="J1128" i="3"/>
  <c r="J1127" i="3"/>
  <c r="J1144" i="3"/>
  <c r="J1143" i="3"/>
  <c r="J1142" i="3"/>
  <c r="J1141" i="3"/>
  <c r="J1140" i="3"/>
  <c r="J1139" i="3"/>
  <c r="J1138" i="3"/>
  <c r="J1137" i="3"/>
  <c r="J1136" i="3"/>
  <c r="J1153" i="3"/>
  <c r="J1152" i="3"/>
  <c r="J1151" i="3"/>
  <c r="J1150" i="3"/>
  <c r="J1149" i="3"/>
  <c r="J1148" i="3"/>
  <c r="J1147" i="3"/>
  <c r="J1146" i="3"/>
  <c r="J1145" i="3"/>
  <c r="J1162" i="3"/>
  <c r="J1161" i="3"/>
  <c r="J1160" i="3"/>
  <c r="J1159" i="3"/>
  <c r="J1158" i="3"/>
  <c r="J1157" i="3"/>
  <c r="J1156" i="3"/>
  <c r="J1155" i="3"/>
  <c r="J1154" i="3"/>
  <c r="J1171" i="3"/>
  <c r="J1170" i="3"/>
  <c r="J1169" i="3"/>
  <c r="J1168" i="3"/>
  <c r="J1167" i="3"/>
  <c r="J1166" i="3"/>
  <c r="J1165" i="3"/>
  <c r="J1164" i="3"/>
  <c r="J1163" i="3"/>
  <c r="J1180" i="3"/>
  <c r="J1179" i="3"/>
  <c r="J1178" i="3"/>
  <c r="J1177" i="3"/>
  <c r="J1176" i="3"/>
  <c r="J1175" i="3"/>
  <c r="J1174" i="3"/>
  <c r="J1173" i="3"/>
  <c r="J1172" i="3"/>
  <c r="J1189" i="3"/>
  <c r="J1188" i="3"/>
  <c r="J1187" i="3"/>
  <c r="J1186" i="3"/>
  <c r="J1185" i="3"/>
  <c r="J1184" i="3"/>
  <c r="J1183" i="3"/>
  <c r="J1182" i="3"/>
  <c r="J1181" i="3"/>
  <c r="J1198" i="3"/>
  <c r="J1197" i="3"/>
  <c r="J1196" i="3"/>
  <c r="J1195" i="3"/>
  <c r="J1194" i="3"/>
  <c r="J1193" i="3"/>
  <c r="J1192" i="3"/>
  <c r="J1191" i="3"/>
  <c r="J1190" i="3"/>
  <c r="J1207" i="3"/>
  <c r="J1206" i="3"/>
  <c r="J1205" i="3"/>
  <c r="J1204" i="3"/>
  <c r="J1203" i="3"/>
  <c r="J1202" i="3"/>
  <c r="J1201" i="3"/>
  <c r="J1200" i="3"/>
  <c r="J1199" i="3"/>
  <c r="J1216" i="3"/>
  <c r="J1215" i="3"/>
  <c r="J1214" i="3"/>
  <c r="J1213" i="3"/>
  <c r="J1212" i="3"/>
  <c r="J1211" i="3"/>
  <c r="J1210" i="3"/>
  <c r="J1209" i="3"/>
  <c r="J1208" i="3"/>
  <c r="J1225" i="3"/>
  <c r="J1224" i="3"/>
  <c r="J1223" i="3"/>
  <c r="J1222" i="3"/>
  <c r="J1221" i="3"/>
  <c r="J1220" i="3"/>
  <c r="J1219" i="3"/>
  <c r="J1218" i="3"/>
  <c r="J1217" i="3"/>
  <c r="J1234" i="3"/>
  <c r="J1233" i="3"/>
  <c r="J1232" i="3"/>
  <c r="J1231" i="3"/>
  <c r="J1230" i="3"/>
  <c r="J1229" i="3"/>
  <c r="J1228" i="3"/>
  <c r="J1227" i="3"/>
  <c r="J1226" i="3"/>
  <c r="J1243" i="3"/>
  <c r="J1242" i="3"/>
  <c r="J1241" i="3"/>
  <c r="J1240" i="3"/>
  <c r="J1239" i="3"/>
  <c r="J1238" i="3"/>
  <c r="J1237" i="3"/>
  <c r="J1236" i="3"/>
  <c r="J1235" i="3"/>
  <c r="J1252" i="3"/>
  <c r="J1251" i="3"/>
  <c r="J1250" i="3"/>
  <c r="J1249" i="3"/>
  <c r="J1248" i="3"/>
  <c r="J1247" i="3"/>
  <c r="J1246" i="3"/>
  <c r="J1245" i="3"/>
  <c r="J1244" i="3"/>
  <c r="J1261" i="3"/>
  <c r="J1260" i="3"/>
  <c r="J1259" i="3"/>
  <c r="J1258" i="3"/>
  <c r="J1257" i="3"/>
  <c r="J1256" i="3"/>
  <c r="J1255" i="3"/>
  <c r="J1254" i="3"/>
  <c r="J1253" i="3"/>
  <c r="J1270" i="3"/>
  <c r="J1269" i="3"/>
  <c r="J1268" i="3"/>
  <c r="J1267" i="3"/>
  <c r="J1266" i="3"/>
  <c r="J1265" i="3"/>
  <c r="J1264" i="3"/>
  <c r="J1263" i="3"/>
  <c r="J1262" i="3"/>
  <c r="J1279" i="3"/>
  <c r="J1278" i="3"/>
  <c r="J1277" i="3"/>
  <c r="J1276" i="3"/>
  <c r="J1275" i="3"/>
  <c r="J1274" i="3"/>
  <c r="J1273" i="3"/>
  <c r="J1272" i="3"/>
  <c r="J1271" i="3"/>
  <c r="J1288" i="3"/>
  <c r="J1287" i="3"/>
  <c r="J1286" i="3"/>
  <c r="J1285" i="3"/>
  <c r="J1284" i="3"/>
  <c r="J1283" i="3"/>
  <c r="J1282" i="3"/>
  <c r="J1281" i="3"/>
  <c r="J1280" i="3"/>
  <c r="J1297" i="3"/>
  <c r="J1296" i="3"/>
  <c r="J1295" i="3"/>
  <c r="J1294" i="3"/>
  <c r="J1293" i="3"/>
  <c r="J1292" i="3"/>
  <c r="J1291" i="3"/>
  <c r="J1290" i="3"/>
  <c r="J1289" i="3"/>
  <c r="J1306" i="3"/>
  <c r="J1305" i="3"/>
  <c r="J1304" i="3"/>
  <c r="J1303" i="3"/>
  <c r="J1302" i="3"/>
  <c r="J1301" i="3"/>
  <c r="J1300" i="3"/>
  <c r="J1299" i="3"/>
  <c r="J1298" i="3"/>
  <c r="J1315" i="3"/>
  <c r="J1314" i="3"/>
  <c r="J1313" i="3"/>
  <c r="J1312" i="3"/>
  <c r="J1311" i="3"/>
  <c r="J1310" i="3"/>
  <c r="J1309" i="3"/>
  <c r="J1308" i="3"/>
  <c r="J1307" i="3"/>
  <c r="J1324" i="3"/>
  <c r="J1323" i="3"/>
  <c r="J1322" i="3"/>
  <c r="J1321" i="3"/>
  <c r="J1320" i="3"/>
  <c r="J1319" i="3"/>
  <c r="J1318" i="3"/>
  <c r="J1317" i="3"/>
  <c r="J1316" i="3"/>
  <c r="J1333" i="3"/>
  <c r="J1332" i="3"/>
  <c r="J1331" i="3"/>
  <c r="J1330" i="3"/>
  <c r="J1329" i="3"/>
  <c r="J1328" i="3"/>
  <c r="J1327" i="3"/>
  <c r="J1326" i="3"/>
  <c r="J1325" i="3"/>
  <c r="J1342" i="3"/>
  <c r="J1341" i="3"/>
  <c r="J1340" i="3"/>
  <c r="J1339" i="3"/>
  <c r="J1338" i="3"/>
  <c r="J1337" i="3"/>
  <c r="J1336" i="3"/>
  <c r="J1335" i="3"/>
  <c r="J1334" i="3"/>
  <c r="J1351" i="3"/>
  <c r="J1350" i="3"/>
  <c r="J1349" i="3"/>
  <c r="J1348" i="3"/>
  <c r="J1347" i="3"/>
  <c r="J1346" i="3"/>
  <c r="J1345" i="3"/>
  <c r="J1344" i="3"/>
  <c r="J1343" i="3"/>
  <c r="J1360" i="3"/>
  <c r="J1359" i="3"/>
  <c r="J1358" i="3"/>
  <c r="J1357" i="3"/>
  <c r="J1356" i="3"/>
  <c r="J1355" i="3"/>
  <c r="J1354" i="3"/>
  <c r="J1353" i="3"/>
  <c r="J1352" i="3"/>
  <c r="J1369" i="3"/>
  <c r="J1368" i="3"/>
  <c r="J1367" i="3"/>
  <c r="J1366" i="3"/>
  <c r="J1365" i="3"/>
  <c r="J1364" i="3"/>
  <c r="J1363" i="3"/>
  <c r="J1362" i="3"/>
  <c r="J1361" i="3"/>
  <c r="J1378" i="3"/>
  <c r="J1377" i="3"/>
  <c r="J1376" i="3"/>
  <c r="J1375" i="3"/>
  <c r="J1374" i="3"/>
  <c r="J1373" i="3"/>
  <c r="J1372" i="3"/>
  <c r="J1371" i="3"/>
  <c r="J1370" i="3"/>
  <c r="J1387" i="3"/>
  <c r="J1386" i="3"/>
  <c r="J1385" i="3"/>
  <c r="J1384" i="3"/>
  <c r="J1383" i="3"/>
  <c r="J1382" i="3"/>
  <c r="J1381" i="3"/>
  <c r="J1380" i="3"/>
  <c r="J1379" i="3"/>
  <c r="J1396" i="3"/>
  <c r="J1395" i="3"/>
  <c r="J1394" i="3"/>
  <c r="J1393" i="3"/>
  <c r="J1392" i="3"/>
  <c r="J1391" i="3"/>
  <c r="J1390" i="3"/>
  <c r="J1389" i="3"/>
  <c r="J1388" i="3"/>
  <c r="J1405" i="3"/>
  <c r="J1404" i="3"/>
  <c r="J1403" i="3"/>
  <c r="J1402" i="3"/>
  <c r="J1401" i="3"/>
  <c r="J1400" i="3"/>
  <c r="J1399" i="3"/>
  <c r="J1398" i="3"/>
  <c r="J1397" i="3"/>
  <c r="J1414" i="3"/>
  <c r="J1413" i="3"/>
  <c r="J1412" i="3"/>
  <c r="J1411" i="3"/>
  <c r="J1410" i="3"/>
  <c r="J1409" i="3"/>
  <c r="J1408" i="3"/>
  <c r="J1407" i="3"/>
  <c r="J1406" i="3"/>
  <c r="J1423" i="3"/>
  <c r="J1422" i="3"/>
  <c r="J1421" i="3"/>
  <c r="J1420" i="3"/>
  <c r="J1419" i="3"/>
  <c r="J1418" i="3"/>
  <c r="J1417" i="3"/>
  <c r="J1416" i="3"/>
  <c r="J1415" i="3"/>
  <c r="J1432" i="3"/>
  <c r="J1431" i="3"/>
  <c r="J1430" i="3"/>
  <c r="J1429" i="3"/>
  <c r="J1428" i="3"/>
  <c r="J1427" i="3"/>
  <c r="J1426" i="3"/>
  <c r="J1425" i="3"/>
  <c r="J1424" i="3"/>
  <c r="J1441" i="3"/>
  <c r="J1440" i="3"/>
  <c r="J1439" i="3"/>
  <c r="J1438" i="3"/>
  <c r="J1437" i="3"/>
  <c r="J1436" i="3"/>
  <c r="J1435" i="3"/>
  <c r="J1434" i="3"/>
  <c r="J1433" i="3"/>
  <c r="J55" i="3"/>
  <c r="J54" i="3"/>
  <c r="J53" i="3"/>
  <c r="J52" i="3"/>
  <c r="J51" i="3"/>
  <c r="J50" i="3"/>
  <c r="J49" i="3"/>
  <c r="J48" i="3"/>
  <c r="J47" i="3"/>
  <c r="J64" i="3"/>
  <c r="J63" i="3"/>
  <c r="J62" i="3"/>
  <c r="J61" i="3"/>
  <c r="J60" i="3"/>
  <c r="J59" i="3"/>
  <c r="J58" i="3"/>
  <c r="J57" i="3"/>
  <c r="J56" i="3"/>
  <c r="J73" i="3"/>
  <c r="J72" i="3"/>
  <c r="J71" i="3"/>
  <c r="J70" i="3"/>
  <c r="J69" i="3"/>
  <c r="J68" i="3"/>
  <c r="J67" i="3"/>
  <c r="J66" i="3"/>
  <c r="J65" i="3"/>
  <c r="J82" i="3"/>
  <c r="J81" i="3"/>
  <c r="J80" i="3"/>
  <c r="J79" i="3"/>
  <c r="J78" i="3"/>
  <c r="J77" i="3"/>
  <c r="J76" i="3"/>
  <c r="J75" i="3"/>
  <c r="J74" i="3"/>
  <c r="J91" i="3"/>
  <c r="J90" i="3"/>
  <c r="J89" i="3"/>
  <c r="J88" i="3"/>
  <c r="J87" i="3"/>
  <c r="J86" i="3"/>
  <c r="J85" i="3"/>
  <c r="J84" i="3"/>
  <c r="J83" i="3"/>
  <c r="J100" i="3"/>
  <c r="J99" i="3"/>
  <c r="J98" i="3"/>
  <c r="J97" i="3"/>
  <c r="J96" i="3"/>
  <c r="J95" i="3"/>
  <c r="J94" i="3"/>
  <c r="J93" i="3"/>
  <c r="J92" i="3"/>
  <c r="J109" i="3"/>
  <c r="J108" i="3"/>
  <c r="J107" i="3"/>
  <c r="J106" i="3"/>
  <c r="J105" i="3"/>
  <c r="J104" i="3"/>
  <c r="J103" i="3"/>
  <c r="J102" i="3"/>
  <c r="J101" i="3"/>
  <c r="J118" i="3"/>
  <c r="J117" i="3"/>
  <c r="J116" i="3"/>
  <c r="J115" i="3"/>
  <c r="J114" i="3"/>
  <c r="J113" i="3"/>
  <c r="J112" i="3"/>
  <c r="J111" i="3"/>
  <c r="J110" i="3"/>
  <c r="J127" i="3"/>
  <c r="J126" i="3"/>
  <c r="J125" i="3"/>
  <c r="J124" i="3"/>
  <c r="J123" i="3"/>
  <c r="J122" i="3"/>
  <c r="J121" i="3"/>
  <c r="J120" i="3"/>
  <c r="J119" i="3"/>
  <c r="J136" i="3"/>
  <c r="J135" i="3"/>
  <c r="J134" i="3"/>
  <c r="J133" i="3"/>
  <c r="J132" i="3"/>
  <c r="J131" i="3"/>
  <c r="J130" i="3"/>
  <c r="J129" i="3"/>
  <c r="J128" i="3"/>
  <c r="J145" i="3"/>
  <c r="J144" i="3"/>
  <c r="J143" i="3"/>
  <c r="J142" i="3"/>
  <c r="J141" i="3"/>
  <c r="J140" i="3"/>
  <c r="J139" i="3"/>
  <c r="J138" i="3"/>
  <c r="J137" i="3"/>
  <c r="J154" i="3"/>
  <c r="J153" i="3"/>
  <c r="J152" i="3"/>
  <c r="J151" i="3"/>
  <c r="J150" i="3"/>
  <c r="J149" i="3"/>
  <c r="J148" i="3"/>
  <c r="J147" i="3"/>
  <c r="J146" i="3"/>
  <c r="J163" i="3"/>
  <c r="J162" i="3"/>
  <c r="J161" i="3"/>
  <c r="J160" i="3"/>
  <c r="J159" i="3"/>
  <c r="J158" i="3"/>
  <c r="J157" i="3"/>
  <c r="J156" i="3"/>
  <c r="J155" i="3"/>
  <c r="J172" i="3"/>
  <c r="J171" i="3"/>
  <c r="J170" i="3"/>
  <c r="J169" i="3"/>
  <c r="J168" i="3"/>
  <c r="J167" i="3"/>
  <c r="J166" i="3"/>
  <c r="J165" i="3"/>
  <c r="J164" i="3"/>
  <c r="J181" i="3"/>
  <c r="J180" i="3"/>
  <c r="J179" i="3"/>
  <c r="J178" i="3"/>
  <c r="J177" i="3"/>
  <c r="J176" i="3"/>
  <c r="J175" i="3"/>
  <c r="J174" i="3"/>
  <c r="J173" i="3"/>
  <c r="J190" i="3"/>
  <c r="J189" i="3"/>
  <c r="J188" i="3"/>
  <c r="J187" i="3"/>
  <c r="J186" i="3"/>
  <c r="J185" i="3"/>
  <c r="J184" i="3"/>
  <c r="J183" i="3"/>
  <c r="J182" i="3"/>
  <c r="J199" i="3"/>
  <c r="J198" i="3"/>
  <c r="J197" i="3"/>
  <c r="J196" i="3"/>
  <c r="J195" i="3"/>
  <c r="J194" i="3"/>
  <c r="J193" i="3"/>
  <c r="J192" i="3"/>
  <c r="J191" i="3"/>
  <c r="J208" i="3"/>
  <c r="J207" i="3"/>
  <c r="J206" i="3"/>
  <c r="J205" i="3"/>
  <c r="J204" i="3"/>
  <c r="J203" i="3"/>
  <c r="J202" i="3"/>
  <c r="J201" i="3"/>
  <c r="J200" i="3"/>
  <c r="J217" i="3"/>
  <c r="J216" i="3"/>
  <c r="J215" i="3"/>
  <c r="J214" i="3"/>
  <c r="J213" i="3"/>
  <c r="J212" i="3"/>
  <c r="J211" i="3"/>
  <c r="J210" i="3"/>
  <c r="J209" i="3"/>
  <c r="J226" i="3"/>
  <c r="J225" i="3"/>
  <c r="J224" i="3"/>
  <c r="J223" i="3"/>
  <c r="J222" i="3"/>
  <c r="J221" i="3"/>
  <c r="J220" i="3"/>
  <c r="J219" i="3"/>
  <c r="J218" i="3"/>
  <c r="J235" i="3"/>
  <c r="J234" i="3"/>
  <c r="J233" i="3"/>
  <c r="J232" i="3"/>
  <c r="J231" i="3"/>
  <c r="J230" i="3"/>
  <c r="J229" i="3"/>
  <c r="J228" i="3"/>
  <c r="J227" i="3"/>
  <c r="J244" i="3"/>
  <c r="J243" i="3"/>
  <c r="J242" i="3"/>
  <c r="J241" i="3"/>
  <c r="J240" i="3"/>
  <c r="J239" i="3"/>
  <c r="J238" i="3"/>
  <c r="J237" i="3"/>
  <c r="J236" i="3"/>
  <c r="J253" i="3"/>
  <c r="J252" i="3"/>
  <c r="J251" i="3"/>
  <c r="J250" i="3"/>
  <c r="J249" i="3"/>
  <c r="J248" i="3"/>
  <c r="J247" i="3"/>
  <c r="J246" i="3"/>
  <c r="J245" i="3"/>
  <c r="J262" i="3"/>
  <c r="J261" i="3"/>
  <c r="J260" i="3"/>
  <c r="J259" i="3"/>
  <c r="J258" i="3"/>
  <c r="J257" i="3"/>
  <c r="J256" i="3"/>
  <c r="J255" i="3"/>
  <c r="J254" i="3"/>
  <c r="J271" i="3"/>
  <c r="J270" i="3"/>
  <c r="J269" i="3"/>
  <c r="J268" i="3"/>
  <c r="J267" i="3"/>
  <c r="J266" i="3"/>
  <c r="J265" i="3"/>
  <c r="J264" i="3"/>
  <c r="J263" i="3"/>
  <c r="J280" i="3"/>
  <c r="J279" i="3"/>
  <c r="J278" i="3"/>
  <c r="J277" i="3"/>
  <c r="J276" i="3"/>
  <c r="J275" i="3"/>
  <c r="J274" i="3"/>
  <c r="J273" i="3"/>
  <c r="J272" i="3"/>
  <c r="J289" i="3"/>
  <c r="J288" i="3"/>
  <c r="J287" i="3"/>
  <c r="J286" i="3"/>
  <c r="J285" i="3"/>
  <c r="J284" i="3"/>
  <c r="J283" i="3"/>
  <c r="J282" i="3"/>
  <c r="J281" i="3"/>
  <c r="J298" i="3"/>
  <c r="J297" i="3"/>
  <c r="J296" i="3"/>
  <c r="J295" i="3"/>
  <c r="J294" i="3"/>
  <c r="J293" i="3"/>
  <c r="J292" i="3"/>
  <c r="J291" i="3"/>
  <c r="J290" i="3"/>
  <c r="J307" i="3"/>
  <c r="J306" i="3"/>
  <c r="J305" i="3"/>
  <c r="J304" i="3"/>
  <c r="J303" i="3"/>
  <c r="J302" i="3"/>
  <c r="J301" i="3"/>
  <c r="J300" i="3"/>
  <c r="J299" i="3"/>
  <c r="J316" i="3"/>
  <c r="J315" i="3"/>
  <c r="J314" i="3"/>
  <c r="J313" i="3"/>
  <c r="J312" i="3"/>
  <c r="J311" i="3"/>
  <c r="J310" i="3"/>
  <c r="J309" i="3"/>
  <c r="J308" i="3"/>
  <c r="J325" i="3"/>
  <c r="J324" i="3"/>
  <c r="J323" i="3"/>
  <c r="J322" i="3"/>
  <c r="J321" i="3"/>
  <c r="J320" i="3"/>
  <c r="J319" i="3"/>
  <c r="J318" i="3"/>
  <c r="J317" i="3"/>
  <c r="J334" i="3"/>
  <c r="J333" i="3"/>
  <c r="J332" i="3"/>
  <c r="J331" i="3"/>
  <c r="J330" i="3"/>
  <c r="J329" i="3"/>
  <c r="J328" i="3"/>
  <c r="J327" i="3"/>
  <c r="J326" i="3"/>
  <c r="J343" i="3"/>
  <c r="J342" i="3"/>
  <c r="J341" i="3"/>
  <c r="J340" i="3"/>
  <c r="J339" i="3"/>
  <c r="J338" i="3"/>
  <c r="J337" i="3"/>
  <c r="J336" i="3"/>
  <c r="J335" i="3"/>
  <c r="J352" i="3"/>
  <c r="J351" i="3"/>
  <c r="J350" i="3"/>
  <c r="J349" i="3"/>
  <c r="J348" i="3"/>
  <c r="J347" i="3"/>
  <c r="J346" i="3"/>
  <c r="J345" i="3"/>
  <c r="J344" i="3"/>
  <c r="J361" i="3"/>
  <c r="J360" i="3"/>
  <c r="J359" i="3"/>
  <c r="J358" i="3"/>
  <c r="J357" i="3"/>
  <c r="J356" i="3"/>
  <c r="J355" i="3"/>
  <c r="J354" i="3"/>
  <c r="J353" i="3"/>
  <c r="J370" i="3"/>
  <c r="J369" i="3"/>
  <c r="J368" i="3"/>
  <c r="J367" i="3"/>
  <c r="J366" i="3"/>
  <c r="J365" i="3"/>
  <c r="J364" i="3"/>
  <c r="J363" i="3"/>
  <c r="J362" i="3"/>
  <c r="J379" i="3"/>
  <c r="J378" i="3"/>
  <c r="J377" i="3"/>
  <c r="J376" i="3"/>
  <c r="J375" i="3"/>
  <c r="J374" i="3"/>
  <c r="J373" i="3"/>
  <c r="J372" i="3"/>
  <c r="J371" i="3"/>
  <c r="J388" i="3"/>
  <c r="J387" i="3"/>
  <c r="J386" i="3"/>
  <c r="J385" i="3"/>
  <c r="J384" i="3"/>
  <c r="J383" i="3"/>
  <c r="J382" i="3"/>
  <c r="J381" i="3"/>
  <c r="J380" i="3"/>
  <c r="J397" i="3"/>
  <c r="J396" i="3"/>
  <c r="J395" i="3"/>
  <c r="J394" i="3"/>
  <c r="J393" i="3"/>
  <c r="J392" i="3"/>
  <c r="J391" i="3"/>
  <c r="J390" i="3"/>
  <c r="J389" i="3"/>
  <c r="J406" i="3"/>
  <c r="J405" i="3"/>
  <c r="J404" i="3"/>
  <c r="J403" i="3"/>
  <c r="J402" i="3"/>
  <c r="J401" i="3"/>
  <c r="J400" i="3"/>
  <c r="J399" i="3"/>
  <c r="J398" i="3"/>
  <c r="J415" i="3"/>
  <c r="J414" i="3"/>
  <c r="J413" i="3"/>
  <c r="J412" i="3"/>
  <c r="J411" i="3"/>
  <c r="J410" i="3"/>
  <c r="J409" i="3"/>
  <c r="J408" i="3"/>
  <c r="J407" i="3"/>
  <c r="J424" i="3"/>
  <c r="J423" i="3"/>
  <c r="J422" i="3"/>
  <c r="J421" i="3"/>
  <c r="J420" i="3"/>
  <c r="J419" i="3"/>
  <c r="J418" i="3"/>
  <c r="J417" i="3"/>
  <c r="J416" i="3"/>
  <c r="J433" i="3"/>
  <c r="J432" i="3"/>
  <c r="J431" i="3"/>
  <c r="J430" i="3"/>
  <c r="J429" i="3"/>
  <c r="J428" i="3"/>
  <c r="J427" i="3"/>
  <c r="J426" i="3"/>
  <c r="J425" i="3"/>
  <c r="J442" i="3"/>
  <c r="J441" i="3"/>
  <c r="J440" i="3"/>
  <c r="J439" i="3"/>
  <c r="J438" i="3"/>
  <c r="J437" i="3"/>
  <c r="J436" i="3"/>
  <c r="J435" i="3"/>
  <c r="J434" i="3"/>
  <c r="J451" i="3"/>
  <c r="J450" i="3"/>
  <c r="J449" i="3"/>
  <c r="J448" i="3"/>
  <c r="J447" i="3"/>
  <c r="J446" i="3"/>
  <c r="J445" i="3"/>
  <c r="J444" i="3"/>
  <c r="J443" i="3"/>
  <c r="J460" i="3"/>
  <c r="J459" i="3"/>
  <c r="J458" i="3"/>
  <c r="J457" i="3"/>
  <c r="J456" i="3"/>
  <c r="J455" i="3"/>
  <c r="J454" i="3"/>
  <c r="J453" i="3"/>
  <c r="J452" i="3"/>
  <c r="J469" i="3"/>
  <c r="J468" i="3"/>
  <c r="J467" i="3"/>
  <c r="J466" i="3"/>
  <c r="J465" i="3"/>
  <c r="J464" i="3"/>
  <c r="J463" i="3"/>
  <c r="J462" i="3"/>
  <c r="J461" i="3"/>
  <c r="J478" i="3"/>
  <c r="J477" i="3"/>
  <c r="J476" i="3"/>
  <c r="J475" i="3"/>
  <c r="J474" i="3"/>
  <c r="J473" i="3"/>
  <c r="J472" i="3"/>
  <c r="J471" i="3"/>
  <c r="J470" i="3"/>
  <c r="J487" i="3"/>
  <c r="J486" i="3"/>
  <c r="J485" i="3"/>
  <c r="J484" i="3"/>
  <c r="J483" i="3"/>
  <c r="J482" i="3"/>
  <c r="J481" i="3"/>
  <c r="J480" i="3"/>
  <c r="J479" i="3"/>
  <c r="J496" i="3"/>
  <c r="J495" i="3"/>
  <c r="J494" i="3"/>
  <c r="J493" i="3"/>
  <c r="J492" i="3"/>
  <c r="J491" i="3"/>
  <c r="J490" i="3"/>
  <c r="J489" i="3"/>
  <c r="J488" i="3"/>
  <c r="J505" i="3"/>
  <c r="J504" i="3"/>
  <c r="J503" i="3"/>
  <c r="J502" i="3"/>
  <c r="J501" i="3"/>
  <c r="J500" i="3"/>
  <c r="J499" i="3"/>
  <c r="J498" i="3"/>
  <c r="J497" i="3"/>
  <c r="J514" i="3"/>
  <c r="J513" i="3"/>
  <c r="J512" i="3"/>
  <c r="J511" i="3"/>
  <c r="J510" i="3"/>
  <c r="J509" i="3"/>
  <c r="J508" i="3"/>
  <c r="J507" i="3"/>
  <c r="J506" i="3"/>
  <c r="J523" i="3"/>
  <c r="J522" i="3"/>
  <c r="J521" i="3"/>
  <c r="J520" i="3"/>
  <c r="J519" i="3"/>
  <c r="J518" i="3"/>
  <c r="J517" i="3"/>
  <c r="J516" i="3"/>
  <c r="J515" i="3"/>
  <c r="J532" i="3"/>
  <c r="J531" i="3"/>
  <c r="J530" i="3"/>
  <c r="J529" i="3"/>
  <c r="J528" i="3"/>
  <c r="J527" i="3"/>
  <c r="J526" i="3"/>
  <c r="J525" i="3"/>
  <c r="J524" i="3"/>
  <c r="J541" i="3"/>
  <c r="J540" i="3"/>
  <c r="J539" i="3"/>
  <c r="J538" i="3"/>
  <c r="J537" i="3"/>
  <c r="J536" i="3"/>
  <c r="J535" i="3"/>
  <c r="J534" i="3"/>
  <c r="J533" i="3"/>
  <c r="J550" i="3"/>
  <c r="J549" i="3"/>
  <c r="J548" i="3"/>
  <c r="J547" i="3"/>
  <c r="J546" i="3"/>
  <c r="J545" i="3"/>
  <c r="J544" i="3"/>
  <c r="J543" i="3"/>
  <c r="J542" i="3"/>
  <c r="J559" i="3"/>
  <c r="J558" i="3"/>
  <c r="J557" i="3"/>
  <c r="J556" i="3"/>
  <c r="J555" i="3"/>
  <c r="J554" i="3"/>
  <c r="J553" i="3"/>
  <c r="J552" i="3"/>
  <c r="J551" i="3"/>
  <c r="J568" i="3"/>
  <c r="J567" i="3"/>
  <c r="J566" i="3"/>
  <c r="J565" i="3"/>
  <c r="J564" i="3"/>
  <c r="J563" i="3"/>
  <c r="J562" i="3"/>
  <c r="J561" i="3"/>
  <c r="J560" i="3"/>
  <c r="J1450" i="3"/>
  <c r="J1449" i="3"/>
  <c r="J1448" i="3"/>
  <c r="J1447" i="3"/>
  <c r="J1446" i="3"/>
  <c r="J1445" i="3"/>
  <c r="J1444" i="3"/>
  <c r="J1443" i="3"/>
  <c r="J1442" i="3"/>
  <c r="J1459" i="3"/>
  <c r="J1458" i="3"/>
  <c r="J1457" i="3"/>
  <c r="J1456" i="3"/>
  <c r="J1455" i="3"/>
  <c r="J1454" i="3"/>
  <c r="J1453" i="3"/>
  <c r="J1452" i="3"/>
  <c r="J1451" i="3"/>
  <c r="J1468" i="3"/>
  <c r="J1467" i="3"/>
  <c r="J1466" i="3"/>
  <c r="J1465" i="3"/>
  <c r="J1464" i="3"/>
  <c r="J1463" i="3"/>
  <c r="J1462" i="3"/>
  <c r="J1461" i="3"/>
  <c r="J1460" i="3"/>
  <c r="J1477" i="3"/>
  <c r="J1476" i="3"/>
  <c r="J1475" i="3"/>
  <c r="J1474" i="3"/>
  <c r="J1473" i="3"/>
  <c r="J1472" i="3"/>
  <c r="J1471" i="3"/>
  <c r="J1470" i="3"/>
  <c r="J1469" i="3"/>
  <c r="J1486" i="3"/>
  <c r="J1485" i="3"/>
  <c r="J1484" i="3"/>
  <c r="J1483" i="3"/>
  <c r="J1482" i="3"/>
  <c r="J1481" i="3"/>
  <c r="J1480" i="3"/>
  <c r="J1479" i="3"/>
  <c r="J1478" i="3"/>
  <c r="J1495" i="3"/>
  <c r="J1494" i="3"/>
  <c r="J1493" i="3"/>
  <c r="J1492" i="3"/>
  <c r="J1491" i="3"/>
  <c r="J1490" i="3"/>
  <c r="J1489" i="3"/>
  <c r="J1488" i="3"/>
  <c r="J1487" i="3"/>
  <c r="J1504" i="3"/>
  <c r="J1503" i="3"/>
  <c r="J1502" i="3"/>
  <c r="J1501" i="3"/>
  <c r="J1500" i="3"/>
  <c r="J1499" i="3"/>
  <c r="J1498" i="3"/>
  <c r="J1497" i="3"/>
  <c r="J1496" i="3"/>
  <c r="J1513" i="3"/>
  <c r="J1512" i="3"/>
  <c r="J1511" i="3"/>
  <c r="J1510" i="3"/>
  <c r="J1509" i="3"/>
  <c r="J1508" i="3"/>
  <c r="J1507" i="3"/>
  <c r="J1506" i="3"/>
  <c r="J1505" i="3"/>
  <c r="J1522" i="3"/>
  <c r="J1521" i="3"/>
  <c r="J1520" i="3"/>
  <c r="J1519" i="3"/>
  <c r="J1518" i="3"/>
  <c r="J1517" i="3"/>
  <c r="J1516" i="3"/>
  <c r="J1515" i="3"/>
  <c r="J1514" i="3"/>
  <c r="J1531" i="3"/>
  <c r="J1530" i="3"/>
  <c r="J1529" i="3"/>
  <c r="J1528" i="3"/>
  <c r="J1527" i="3"/>
  <c r="J1526" i="3"/>
  <c r="J1525" i="3"/>
  <c r="J1524" i="3"/>
  <c r="J1523" i="3"/>
  <c r="J1693" i="3"/>
  <c r="J1692" i="3"/>
  <c r="J1691" i="3"/>
  <c r="J1690" i="3"/>
  <c r="J1689" i="3"/>
  <c r="J1688" i="3"/>
  <c r="J1687" i="3"/>
  <c r="J1686" i="3"/>
  <c r="J1685" i="3"/>
  <c r="J1702" i="3"/>
  <c r="J1701" i="3"/>
  <c r="J1700" i="3"/>
  <c r="J1699" i="3"/>
  <c r="J1698" i="3"/>
  <c r="J1697" i="3"/>
  <c r="J1696" i="3"/>
  <c r="J1695" i="3"/>
  <c r="J1694" i="3"/>
  <c r="J1711" i="3"/>
  <c r="J1710" i="3"/>
  <c r="J1709" i="3"/>
  <c r="J1708" i="3"/>
  <c r="J1707" i="3"/>
  <c r="J1706" i="3"/>
  <c r="J1705" i="3"/>
  <c r="J1704" i="3"/>
  <c r="J1703" i="3"/>
  <c r="J1720" i="3"/>
  <c r="J1719" i="3"/>
  <c r="J1718" i="3"/>
  <c r="J1717" i="3"/>
  <c r="J1716" i="3"/>
  <c r="J1715" i="3"/>
  <c r="J1714" i="3"/>
  <c r="J1713" i="3"/>
  <c r="J1712" i="3"/>
  <c r="J1729" i="3"/>
  <c r="J1728" i="3"/>
  <c r="J1727" i="3"/>
  <c r="J1726" i="3"/>
  <c r="J1725" i="3"/>
  <c r="J1724" i="3"/>
  <c r="J1723" i="3"/>
  <c r="J1722" i="3"/>
  <c r="J1721" i="3"/>
  <c r="J1738" i="3"/>
  <c r="J1737" i="3"/>
  <c r="J1736" i="3"/>
  <c r="J1735" i="3"/>
  <c r="J1734" i="3"/>
  <c r="J1733" i="3"/>
  <c r="J1732" i="3"/>
  <c r="J1731" i="3"/>
  <c r="J1730" i="3"/>
  <c r="M1730" i="3"/>
  <c r="N1730" i="3" s="1"/>
  <c r="M1731" i="3"/>
  <c r="M1732" i="3"/>
  <c r="M1733" i="3"/>
  <c r="M1734" i="3"/>
  <c r="M1735" i="3"/>
  <c r="M1736" i="3"/>
  <c r="M1737" i="3"/>
  <c r="M1738" i="3"/>
  <c r="M1721" i="3"/>
  <c r="M1722" i="3"/>
  <c r="N1722" i="3" s="1"/>
  <c r="M1723" i="3"/>
  <c r="M1724" i="3"/>
  <c r="M1725" i="3"/>
  <c r="M1726" i="3"/>
  <c r="N1726" i="3" s="1"/>
  <c r="M1727" i="3"/>
  <c r="N1727" i="3" s="1"/>
  <c r="M1728" i="3"/>
  <c r="N1728" i="3" s="1"/>
  <c r="M1729" i="3"/>
  <c r="N1729" i="3" s="1"/>
  <c r="M1712" i="3"/>
  <c r="N1712" i="3" s="1"/>
  <c r="M1713" i="3"/>
  <c r="N1713" i="3" s="1"/>
  <c r="M1714" i="3"/>
  <c r="N1714" i="3" s="1"/>
  <c r="M1715" i="3"/>
  <c r="M1716" i="3"/>
  <c r="N1716" i="3" s="1"/>
  <c r="M1717" i="3"/>
  <c r="N1717" i="3" s="1"/>
  <c r="M1718" i="3"/>
  <c r="N1718" i="3" s="1"/>
  <c r="M1719" i="3"/>
  <c r="N1719" i="3" s="1"/>
  <c r="M1720" i="3"/>
  <c r="N1720" i="3" s="1"/>
  <c r="M1703" i="3"/>
  <c r="M1704" i="3"/>
  <c r="M1705" i="3"/>
  <c r="M1706" i="3"/>
  <c r="M1707" i="3"/>
  <c r="M1708" i="3"/>
  <c r="M1709" i="3"/>
  <c r="M1710" i="3"/>
  <c r="M1711" i="3"/>
  <c r="M1694" i="3"/>
  <c r="N1694" i="3" s="1"/>
  <c r="M1695" i="3"/>
  <c r="N1695" i="3" s="1"/>
  <c r="M1696" i="3"/>
  <c r="N1696" i="3" s="1"/>
  <c r="M1697" i="3"/>
  <c r="N1697" i="3" s="1"/>
  <c r="M1698" i="3"/>
  <c r="M1699" i="3"/>
  <c r="N1699" i="3" s="1"/>
  <c r="M1700" i="3"/>
  <c r="N1700" i="3" s="1"/>
  <c r="M1701" i="3"/>
  <c r="N1701" i="3" s="1"/>
  <c r="M1702" i="3"/>
  <c r="N1702" i="3" s="1"/>
  <c r="M1685" i="3"/>
  <c r="N1685" i="3" s="1"/>
  <c r="M1686" i="3"/>
  <c r="N1686" i="3" s="1"/>
  <c r="M1687" i="3"/>
  <c r="N1687" i="3" s="1"/>
  <c r="M1688" i="3"/>
  <c r="N1688" i="3" s="1"/>
  <c r="M1689" i="3"/>
  <c r="N1689" i="3" s="1"/>
  <c r="M1690" i="3"/>
  <c r="N1690" i="3" s="1"/>
  <c r="M1691" i="3"/>
  <c r="N1691" i="3" s="1"/>
  <c r="M1692" i="3"/>
  <c r="N1692" i="3" s="1"/>
  <c r="M1693" i="3"/>
  <c r="N1693" i="3" s="1"/>
  <c r="M1523" i="3"/>
  <c r="N1523" i="3" s="1"/>
  <c r="M1524" i="3"/>
  <c r="N1524" i="3" s="1"/>
  <c r="M1525" i="3"/>
  <c r="N1525" i="3" s="1"/>
  <c r="M1526" i="3"/>
  <c r="N1526" i="3" s="1"/>
  <c r="M1527" i="3"/>
  <c r="N1527" i="3" s="1"/>
  <c r="M1528" i="3"/>
  <c r="N1528" i="3" s="1"/>
  <c r="M1529" i="3"/>
  <c r="N1529" i="3" s="1"/>
  <c r="M1530" i="3"/>
  <c r="N1530" i="3" s="1"/>
  <c r="M1531" i="3"/>
  <c r="N1531" i="3" s="1"/>
  <c r="M1514" i="3"/>
  <c r="M1515" i="3"/>
  <c r="M1516" i="3"/>
  <c r="M1517" i="3"/>
  <c r="M1518" i="3"/>
  <c r="M1519" i="3"/>
  <c r="M1520" i="3"/>
  <c r="N1520" i="3" s="1"/>
  <c r="M1521" i="3"/>
  <c r="M1522" i="3"/>
  <c r="M1505" i="3"/>
  <c r="N1505" i="3" s="1"/>
  <c r="M1506" i="3"/>
  <c r="M1507" i="3"/>
  <c r="M1508" i="3"/>
  <c r="M1509" i="3"/>
  <c r="M1510" i="3"/>
  <c r="M1511" i="3"/>
  <c r="N1511" i="3" s="1"/>
  <c r="M1512" i="3"/>
  <c r="M1513" i="3"/>
  <c r="M1496" i="3"/>
  <c r="M1497" i="3"/>
  <c r="M1498" i="3"/>
  <c r="M1499" i="3"/>
  <c r="M1500" i="3"/>
  <c r="M1501" i="3"/>
  <c r="M1502" i="3"/>
  <c r="M1503" i="3"/>
  <c r="M1504" i="3"/>
  <c r="M1487" i="3"/>
  <c r="N1487" i="3" s="1"/>
  <c r="M1488" i="3"/>
  <c r="N1488" i="3" s="1"/>
  <c r="M1489" i="3"/>
  <c r="N1489" i="3" s="1"/>
  <c r="M1490" i="3"/>
  <c r="N1490" i="3" s="1"/>
  <c r="M1491" i="3"/>
  <c r="N1491" i="3" s="1"/>
  <c r="M1492" i="3"/>
  <c r="N1492" i="3" s="1"/>
  <c r="M1493" i="3"/>
  <c r="N1493" i="3" s="1"/>
  <c r="M1494" i="3"/>
  <c r="N1494" i="3" s="1"/>
  <c r="M1495" i="3"/>
  <c r="N1495" i="3" s="1"/>
  <c r="M1478" i="3"/>
  <c r="N1478" i="3" s="1"/>
  <c r="M1479" i="3"/>
  <c r="N1479" i="3" s="1"/>
  <c r="M1480" i="3"/>
  <c r="N1480" i="3" s="1"/>
  <c r="M1481" i="3"/>
  <c r="N1481" i="3" s="1"/>
  <c r="M1482" i="3"/>
  <c r="N1482" i="3" s="1"/>
  <c r="M1483" i="3"/>
  <c r="N1483" i="3" s="1"/>
  <c r="M1484" i="3"/>
  <c r="N1484" i="3" s="1"/>
  <c r="M1485" i="3"/>
  <c r="N1485" i="3" s="1"/>
  <c r="M1486" i="3"/>
  <c r="N1486" i="3" s="1"/>
  <c r="M1469" i="3"/>
  <c r="N1469" i="3" s="1"/>
  <c r="M1470" i="3"/>
  <c r="M1471" i="3"/>
  <c r="N1471" i="3" s="1"/>
  <c r="M1472" i="3"/>
  <c r="M1473" i="3"/>
  <c r="M1474" i="3"/>
  <c r="M1475" i="3"/>
  <c r="M1476" i="3"/>
  <c r="M1477" i="3"/>
  <c r="M1460" i="3"/>
  <c r="N1460" i="3" s="1"/>
  <c r="M1461" i="3"/>
  <c r="N1461" i="3" s="1"/>
  <c r="M1462" i="3"/>
  <c r="N1462" i="3" s="1"/>
  <c r="M1463" i="3"/>
  <c r="N1463" i="3" s="1"/>
  <c r="M1464" i="3"/>
  <c r="N1464" i="3" s="1"/>
  <c r="M1465" i="3"/>
  <c r="N1465" i="3" s="1"/>
  <c r="M1466" i="3"/>
  <c r="N1466" i="3" s="1"/>
  <c r="M1467" i="3"/>
  <c r="N1467" i="3" s="1"/>
  <c r="M1468" i="3"/>
  <c r="N1468" i="3" s="1"/>
  <c r="M1451" i="3"/>
  <c r="N1451" i="3" s="1"/>
  <c r="M1452" i="3"/>
  <c r="N1452" i="3" s="1"/>
  <c r="M1453" i="3"/>
  <c r="N1453" i="3" s="1"/>
  <c r="M1454" i="3"/>
  <c r="N1454" i="3" s="1"/>
  <c r="M1455" i="3"/>
  <c r="N1455" i="3" s="1"/>
  <c r="M1456" i="3"/>
  <c r="N1456" i="3" s="1"/>
  <c r="M1457" i="3"/>
  <c r="N1457" i="3" s="1"/>
  <c r="M1458" i="3"/>
  <c r="N1458" i="3" s="1"/>
  <c r="M1459" i="3"/>
  <c r="N1459" i="3" s="1"/>
  <c r="M1442" i="3"/>
  <c r="M1443" i="3"/>
  <c r="M1444" i="3"/>
  <c r="M1445" i="3"/>
  <c r="M1446" i="3"/>
  <c r="M1447" i="3"/>
  <c r="M1448" i="3"/>
  <c r="M1449" i="3"/>
  <c r="M1450" i="3"/>
  <c r="M560" i="3"/>
  <c r="M561" i="3"/>
  <c r="M562" i="3"/>
  <c r="M563" i="3"/>
  <c r="M564" i="3"/>
  <c r="M565" i="3"/>
  <c r="M566" i="3"/>
  <c r="M567" i="3"/>
  <c r="M568" i="3"/>
  <c r="M551" i="3"/>
  <c r="M552" i="3"/>
  <c r="M553" i="3"/>
  <c r="M554" i="3"/>
  <c r="M555" i="3"/>
  <c r="M556" i="3"/>
  <c r="M557" i="3"/>
  <c r="M558" i="3"/>
  <c r="M559" i="3"/>
  <c r="M542" i="3"/>
  <c r="M543" i="3"/>
  <c r="M544" i="3"/>
  <c r="M545" i="3"/>
  <c r="M546" i="3"/>
  <c r="M547" i="3"/>
  <c r="M548" i="3"/>
  <c r="M549" i="3"/>
  <c r="M550" i="3"/>
  <c r="M533" i="3"/>
  <c r="M534" i="3"/>
  <c r="M535" i="3"/>
  <c r="M536" i="3"/>
  <c r="M537" i="3"/>
  <c r="M538" i="3"/>
  <c r="M539" i="3"/>
  <c r="M540" i="3"/>
  <c r="M541" i="3"/>
  <c r="M524" i="3"/>
  <c r="N524" i="3" s="1"/>
  <c r="M525" i="3"/>
  <c r="N525" i="3" s="1"/>
  <c r="M526" i="3"/>
  <c r="N526" i="3" s="1"/>
  <c r="M527" i="3"/>
  <c r="N527" i="3" s="1"/>
  <c r="M528" i="3"/>
  <c r="N528" i="3" s="1"/>
  <c r="M529" i="3"/>
  <c r="N529" i="3" s="1"/>
  <c r="M530" i="3"/>
  <c r="N530" i="3" s="1"/>
  <c r="M531" i="3"/>
  <c r="N531" i="3" s="1"/>
  <c r="M532" i="3"/>
  <c r="N532" i="3" s="1"/>
  <c r="M515" i="3"/>
  <c r="N515" i="3" s="1"/>
  <c r="M516" i="3"/>
  <c r="M517" i="3"/>
  <c r="M518" i="3"/>
  <c r="M519" i="3"/>
  <c r="N519" i="3" s="1"/>
  <c r="M520" i="3"/>
  <c r="M521" i="3"/>
  <c r="M522" i="3"/>
  <c r="M523" i="3"/>
  <c r="M506" i="3"/>
  <c r="M507" i="3"/>
  <c r="M508" i="3"/>
  <c r="M509" i="3"/>
  <c r="M510" i="3"/>
  <c r="M511" i="3"/>
  <c r="M512" i="3"/>
  <c r="M513" i="3"/>
  <c r="M514" i="3"/>
  <c r="N514" i="3" s="1"/>
  <c r="M497" i="3"/>
  <c r="N497" i="3" s="1"/>
  <c r="M498" i="3"/>
  <c r="M499" i="3"/>
  <c r="N499" i="3" s="1"/>
  <c r="M500" i="3"/>
  <c r="N500" i="3" s="1"/>
  <c r="M501" i="3"/>
  <c r="N501" i="3" s="1"/>
  <c r="M502" i="3"/>
  <c r="M503" i="3"/>
  <c r="N503" i="3" s="1"/>
  <c r="M504" i="3"/>
  <c r="M505" i="3"/>
  <c r="N505" i="3" s="1"/>
  <c r="M488" i="3"/>
  <c r="N488" i="3" s="1"/>
  <c r="M489" i="3"/>
  <c r="M490" i="3"/>
  <c r="M491" i="3"/>
  <c r="N491" i="3" s="1"/>
  <c r="M492" i="3"/>
  <c r="N492" i="3" s="1"/>
  <c r="M493" i="3"/>
  <c r="M494" i="3"/>
  <c r="M495" i="3"/>
  <c r="M496" i="3"/>
  <c r="M479" i="3"/>
  <c r="M480" i="3"/>
  <c r="M481" i="3"/>
  <c r="M482" i="3"/>
  <c r="M483" i="3"/>
  <c r="M484" i="3"/>
  <c r="M485" i="3"/>
  <c r="M486" i="3"/>
  <c r="M487" i="3"/>
  <c r="M470" i="3"/>
  <c r="N470" i="3" s="1"/>
  <c r="M471" i="3"/>
  <c r="M472" i="3"/>
  <c r="M473" i="3"/>
  <c r="M474" i="3"/>
  <c r="M475" i="3"/>
  <c r="M476" i="3"/>
  <c r="M477" i="3"/>
  <c r="N477" i="3" s="1"/>
  <c r="M478" i="3"/>
  <c r="M461" i="3"/>
  <c r="N461" i="3" s="1"/>
  <c r="M462" i="3"/>
  <c r="N462" i="3" s="1"/>
  <c r="M463" i="3"/>
  <c r="N463" i="3" s="1"/>
  <c r="M464" i="3"/>
  <c r="N464" i="3" s="1"/>
  <c r="M465" i="3"/>
  <c r="N465" i="3" s="1"/>
  <c r="M466" i="3"/>
  <c r="N466" i="3" s="1"/>
  <c r="M467" i="3"/>
  <c r="N467" i="3" s="1"/>
  <c r="M468" i="3"/>
  <c r="N468" i="3" s="1"/>
  <c r="M469" i="3"/>
  <c r="N469" i="3" s="1"/>
  <c r="M452" i="3"/>
  <c r="M453" i="3"/>
  <c r="M454" i="3"/>
  <c r="M455" i="3"/>
  <c r="M456" i="3"/>
  <c r="M457" i="3"/>
  <c r="M458" i="3"/>
  <c r="M459" i="3"/>
  <c r="M460" i="3"/>
  <c r="M443" i="3"/>
  <c r="M444" i="3"/>
  <c r="M445" i="3"/>
  <c r="M446" i="3"/>
  <c r="M447" i="3"/>
  <c r="M448" i="3"/>
  <c r="M449" i="3"/>
  <c r="M450" i="3"/>
  <c r="M451" i="3"/>
  <c r="M434" i="3"/>
  <c r="M435" i="3"/>
  <c r="M436" i="3"/>
  <c r="M437" i="3"/>
  <c r="M438" i="3"/>
  <c r="M439" i="3"/>
  <c r="M440" i="3"/>
  <c r="M441" i="3"/>
  <c r="M442" i="3"/>
  <c r="M425" i="3"/>
  <c r="M426" i="3"/>
  <c r="M427" i="3"/>
  <c r="M428" i="3"/>
  <c r="M429" i="3"/>
  <c r="M430" i="3"/>
  <c r="M431" i="3"/>
  <c r="M432" i="3"/>
  <c r="M433" i="3"/>
  <c r="M416" i="3"/>
  <c r="M417" i="3"/>
  <c r="M418" i="3"/>
  <c r="M419" i="3"/>
  <c r="M420" i="3"/>
  <c r="N420" i="3" s="1"/>
  <c r="M421" i="3"/>
  <c r="N421" i="3" s="1"/>
  <c r="M422" i="3"/>
  <c r="M423" i="3"/>
  <c r="M424" i="3"/>
  <c r="M407" i="3"/>
  <c r="M408" i="3"/>
  <c r="M409" i="3"/>
  <c r="M410" i="3"/>
  <c r="M411" i="3"/>
  <c r="N411" i="3" s="1"/>
  <c r="M412" i="3"/>
  <c r="M413" i="3"/>
  <c r="N413" i="3" s="1"/>
  <c r="M414" i="3"/>
  <c r="M415" i="3"/>
  <c r="M398" i="3"/>
  <c r="M399" i="3"/>
  <c r="M400" i="3"/>
  <c r="M401" i="3"/>
  <c r="N401" i="3" s="1"/>
  <c r="M402" i="3"/>
  <c r="M403" i="3"/>
  <c r="M404" i="3"/>
  <c r="M405" i="3"/>
  <c r="M406" i="3"/>
  <c r="M389" i="3"/>
  <c r="M390" i="3"/>
  <c r="M391" i="3"/>
  <c r="M392" i="3"/>
  <c r="N392" i="3" s="1"/>
  <c r="M393" i="3"/>
  <c r="N393" i="3" s="1"/>
  <c r="M394" i="3"/>
  <c r="N394" i="3" s="1"/>
  <c r="M395" i="3"/>
  <c r="M396" i="3"/>
  <c r="M397" i="3"/>
  <c r="M380" i="3"/>
  <c r="N380" i="3" s="1"/>
  <c r="M381" i="3"/>
  <c r="N381" i="3" s="1"/>
  <c r="M382" i="3"/>
  <c r="N382" i="3" s="1"/>
  <c r="M383" i="3"/>
  <c r="N383" i="3" s="1"/>
  <c r="M384" i="3"/>
  <c r="N384" i="3" s="1"/>
  <c r="M385" i="3"/>
  <c r="M386" i="3"/>
  <c r="N386" i="3" s="1"/>
  <c r="M387" i="3"/>
  <c r="N387" i="3" s="1"/>
  <c r="M388" i="3"/>
  <c r="M371" i="3"/>
  <c r="N371" i="3" s="1"/>
  <c r="M372" i="3"/>
  <c r="N372" i="3" s="1"/>
  <c r="M373" i="3"/>
  <c r="N373" i="3" s="1"/>
  <c r="M374" i="3"/>
  <c r="N374" i="3" s="1"/>
  <c r="M375" i="3"/>
  <c r="N375" i="3" s="1"/>
  <c r="M376" i="3"/>
  <c r="N376" i="3" s="1"/>
  <c r="M377" i="3"/>
  <c r="N377" i="3" s="1"/>
  <c r="M378" i="3"/>
  <c r="M379" i="3"/>
  <c r="N379" i="3" s="1"/>
  <c r="M362" i="3"/>
  <c r="N362" i="3" s="1"/>
  <c r="M363" i="3"/>
  <c r="N363" i="3" s="1"/>
  <c r="M364" i="3"/>
  <c r="N364" i="3" s="1"/>
  <c r="M365" i="3"/>
  <c r="N365" i="3" s="1"/>
  <c r="M366" i="3"/>
  <c r="N366" i="3" s="1"/>
  <c r="M367" i="3"/>
  <c r="N367" i="3" s="1"/>
  <c r="M368" i="3"/>
  <c r="N368" i="3" s="1"/>
  <c r="M369" i="3"/>
  <c r="N369" i="3" s="1"/>
  <c r="M370" i="3"/>
  <c r="N370" i="3" s="1"/>
  <c r="M353" i="3"/>
  <c r="N353" i="3" s="1"/>
  <c r="M354" i="3"/>
  <c r="N354" i="3" s="1"/>
  <c r="M355" i="3"/>
  <c r="N355" i="3" s="1"/>
  <c r="M356" i="3"/>
  <c r="N356" i="3" s="1"/>
  <c r="M357" i="3"/>
  <c r="N357" i="3" s="1"/>
  <c r="M358" i="3"/>
  <c r="N358" i="3" s="1"/>
  <c r="M359" i="3"/>
  <c r="N359" i="3" s="1"/>
  <c r="M360" i="3"/>
  <c r="M361" i="3"/>
  <c r="M344" i="3"/>
  <c r="N344" i="3" s="1"/>
  <c r="M345" i="3"/>
  <c r="N345" i="3" s="1"/>
  <c r="M346" i="3"/>
  <c r="N346" i="3" s="1"/>
  <c r="M347" i="3"/>
  <c r="N347" i="3" s="1"/>
  <c r="M348" i="3"/>
  <c r="N348" i="3" s="1"/>
  <c r="M349" i="3"/>
  <c r="M350" i="3"/>
  <c r="N350" i="3" s="1"/>
  <c r="M351" i="3"/>
  <c r="N351" i="3" s="1"/>
  <c r="M352" i="3"/>
  <c r="M335" i="3"/>
  <c r="N335" i="3" s="1"/>
  <c r="M336" i="3"/>
  <c r="N336" i="3" s="1"/>
  <c r="M337" i="3"/>
  <c r="N337" i="3" s="1"/>
  <c r="M338" i="3"/>
  <c r="N338" i="3" s="1"/>
  <c r="M339" i="3"/>
  <c r="N339" i="3" s="1"/>
  <c r="M340" i="3"/>
  <c r="N340" i="3" s="1"/>
  <c r="M341" i="3"/>
  <c r="N341" i="3" s="1"/>
  <c r="M342" i="3"/>
  <c r="N342" i="3" s="1"/>
  <c r="M343" i="3"/>
  <c r="N343" i="3" s="1"/>
  <c r="M326" i="3"/>
  <c r="M327" i="3"/>
  <c r="M328" i="3"/>
  <c r="M329" i="3"/>
  <c r="M330" i="3"/>
  <c r="M331" i="3"/>
  <c r="M332" i="3"/>
  <c r="M333" i="3"/>
  <c r="M334" i="3"/>
  <c r="M317" i="3"/>
  <c r="N317" i="3" s="1"/>
  <c r="M318" i="3"/>
  <c r="N318" i="3" s="1"/>
  <c r="M319" i="3"/>
  <c r="N319" i="3" s="1"/>
  <c r="M320" i="3"/>
  <c r="N320" i="3" s="1"/>
  <c r="M321" i="3"/>
  <c r="N321" i="3" s="1"/>
  <c r="M322" i="3"/>
  <c r="N322" i="3" s="1"/>
  <c r="M323" i="3"/>
  <c r="N323" i="3" s="1"/>
  <c r="M324" i="3"/>
  <c r="N324" i="3" s="1"/>
  <c r="M325" i="3"/>
  <c r="N325" i="3" s="1"/>
  <c r="M308" i="3"/>
  <c r="N308" i="3" s="1"/>
  <c r="M309" i="3"/>
  <c r="N309" i="3" s="1"/>
  <c r="M310" i="3"/>
  <c r="N310" i="3" s="1"/>
  <c r="M311" i="3"/>
  <c r="N311" i="3" s="1"/>
  <c r="M312" i="3"/>
  <c r="N312" i="3" s="1"/>
  <c r="M313" i="3"/>
  <c r="N313" i="3" s="1"/>
  <c r="M314" i="3"/>
  <c r="N314" i="3" s="1"/>
  <c r="M315" i="3"/>
  <c r="N315" i="3" s="1"/>
  <c r="M316" i="3"/>
  <c r="N316" i="3" s="1"/>
  <c r="M299" i="3"/>
  <c r="N299" i="3" s="1"/>
  <c r="M300" i="3"/>
  <c r="N300" i="3" s="1"/>
  <c r="M301" i="3"/>
  <c r="N301" i="3" s="1"/>
  <c r="M302" i="3"/>
  <c r="N302" i="3" s="1"/>
  <c r="M303" i="3"/>
  <c r="N303" i="3" s="1"/>
  <c r="M304" i="3"/>
  <c r="N304" i="3" s="1"/>
  <c r="M305" i="3"/>
  <c r="N305" i="3" s="1"/>
  <c r="M306" i="3"/>
  <c r="N306" i="3" s="1"/>
  <c r="M307" i="3"/>
  <c r="M290" i="3"/>
  <c r="N290" i="3" s="1"/>
  <c r="M291" i="3"/>
  <c r="N291" i="3" s="1"/>
  <c r="M292" i="3"/>
  <c r="N292" i="3" s="1"/>
  <c r="M293" i="3"/>
  <c r="N293" i="3" s="1"/>
  <c r="M294" i="3"/>
  <c r="N294" i="3" s="1"/>
  <c r="M295" i="3"/>
  <c r="N295" i="3" s="1"/>
  <c r="M296" i="3"/>
  <c r="N296" i="3" s="1"/>
  <c r="M297" i="3"/>
  <c r="N297" i="3" s="1"/>
  <c r="M298" i="3"/>
  <c r="N298" i="3" s="1"/>
  <c r="M281" i="3"/>
  <c r="M282" i="3"/>
  <c r="N282" i="3" s="1"/>
  <c r="M283" i="3"/>
  <c r="M284" i="3"/>
  <c r="N284" i="3" s="1"/>
  <c r="M285" i="3"/>
  <c r="M286" i="3"/>
  <c r="M287" i="3"/>
  <c r="N287" i="3" s="1"/>
  <c r="M288" i="3"/>
  <c r="N288" i="3" s="1"/>
  <c r="M289" i="3"/>
  <c r="N289" i="3" s="1"/>
  <c r="M272" i="3"/>
  <c r="M273" i="3"/>
  <c r="M274" i="3"/>
  <c r="M275" i="3"/>
  <c r="N275" i="3" s="1"/>
  <c r="M276" i="3"/>
  <c r="N276" i="3" s="1"/>
  <c r="M277" i="3"/>
  <c r="N277" i="3" s="1"/>
  <c r="M278" i="3"/>
  <c r="N278" i="3" s="1"/>
  <c r="M279" i="3"/>
  <c r="N279" i="3" s="1"/>
  <c r="M280" i="3"/>
  <c r="N280" i="3" s="1"/>
  <c r="M263" i="3"/>
  <c r="M264" i="3"/>
  <c r="M265" i="3"/>
  <c r="M266" i="3"/>
  <c r="M267" i="3"/>
  <c r="M268" i="3"/>
  <c r="N268" i="3" s="1"/>
  <c r="M269" i="3"/>
  <c r="N269" i="3" s="1"/>
  <c r="M270" i="3"/>
  <c r="M271" i="3"/>
  <c r="M254" i="3"/>
  <c r="M255" i="3"/>
  <c r="M256" i="3"/>
  <c r="M257" i="3"/>
  <c r="M258" i="3"/>
  <c r="N258" i="3" s="1"/>
  <c r="M259" i="3"/>
  <c r="M260" i="3"/>
  <c r="N260" i="3" s="1"/>
  <c r="M261" i="3"/>
  <c r="N261" i="3" s="1"/>
  <c r="M262" i="3"/>
  <c r="M245" i="3"/>
  <c r="M246" i="3"/>
  <c r="M247" i="3"/>
  <c r="M248" i="3"/>
  <c r="N248" i="3" s="1"/>
  <c r="M249" i="3"/>
  <c r="M250" i="3"/>
  <c r="N250" i="3" s="1"/>
  <c r="M251" i="3"/>
  <c r="M252" i="3"/>
  <c r="M253" i="3"/>
  <c r="M236" i="3"/>
  <c r="M237" i="3"/>
  <c r="M238" i="3"/>
  <c r="M239" i="3"/>
  <c r="M240" i="3"/>
  <c r="M241" i="3"/>
  <c r="M242" i="3"/>
  <c r="N242" i="3" s="1"/>
  <c r="M243" i="3"/>
  <c r="N243" i="3" s="1"/>
  <c r="M244" i="3"/>
  <c r="N244" i="3" s="1"/>
  <c r="M227" i="3"/>
  <c r="N227" i="3" s="1"/>
  <c r="M228" i="3"/>
  <c r="N228" i="3" s="1"/>
  <c r="M229" i="3"/>
  <c r="N229" i="3" s="1"/>
  <c r="M230" i="3"/>
  <c r="N230" i="3" s="1"/>
  <c r="M231" i="3"/>
  <c r="N231" i="3" s="1"/>
  <c r="M232" i="3"/>
  <c r="N232" i="3" s="1"/>
  <c r="M233" i="3"/>
  <c r="N233" i="3" s="1"/>
  <c r="M234" i="3"/>
  <c r="N234" i="3" s="1"/>
  <c r="M235" i="3"/>
  <c r="N235" i="3" s="1"/>
  <c r="M218" i="3"/>
  <c r="N218" i="3" s="1"/>
  <c r="M219" i="3"/>
  <c r="N219" i="3" s="1"/>
  <c r="M220" i="3"/>
  <c r="N220" i="3" s="1"/>
  <c r="M221" i="3"/>
  <c r="N221" i="3" s="1"/>
  <c r="M222" i="3"/>
  <c r="N222" i="3" s="1"/>
  <c r="M223" i="3"/>
  <c r="N223" i="3" s="1"/>
  <c r="M224" i="3"/>
  <c r="N224" i="3" s="1"/>
  <c r="M225" i="3"/>
  <c r="N225" i="3" s="1"/>
  <c r="M226" i="3"/>
  <c r="N226" i="3" s="1"/>
  <c r="M209" i="3"/>
  <c r="N209" i="3" s="1"/>
  <c r="M210" i="3"/>
  <c r="N210" i="3" s="1"/>
  <c r="M211" i="3"/>
  <c r="N211" i="3" s="1"/>
  <c r="M212" i="3"/>
  <c r="N212" i="3" s="1"/>
  <c r="M213" i="3"/>
  <c r="N213" i="3" s="1"/>
  <c r="M214" i="3"/>
  <c r="N214" i="3" s="1"/>
  <c r="M215" i="3"/>
  <c r="N215" i="3" s="1"/>
  <c r="M216" i="3"/>
  <c r="N216" i="3" s="1"/>
  <c r="M217" i="3"/>
  <c r="N217" i="3" s="1"/>
  <c r="M200" i="3"/>
  <c r="N200" i="3" s="1"/>
  <c r="M201" i="3"/>
  <c r="N201" i="3" s="1"/>
  <c r="M202" i="3"/>
  <c r="N202" i="3" s="1"/>
  <c r="M203" i="3"/>
  <c r="N203" i="3" s="1"/>
  <c r="M204" i="3"/>
  <c r="N204" i="3" s="1"/>
  <c r="M205" i="3"/>
  <c r="N205" i="3" s="1"/>
  <c r="M206" i="3"/>
  <c r="N206" i="3" s="1"/>
  <c r="M207" i="3"/>
  <c r="N207" i="3" s="1"/>
  <c r="M208" i="3"/>
  <c r="N208" i="3" s="1"/>
  <c r="M191" i="3"/>
  <c r="N191" i="3" s="1"/>
  <c r="M192" i="3"/>
  <c r="N192" i="3" s="1"/>
  <c r="M193" i="3"/>
  <c r="N193" i="3" s="1"/>
  <c r="M194" i="3"/>
  <c r="N194" i="3" s="1"/>
  <c r="M195" i="3"/>
  <c r="N195" i="3" s="1"/>
  <c r="M196" i="3"/>
  <c r="N196" i="3" s="1"/>
  <c r="M197" i="3"/>
  <c r="N197" i="3" s="1"/>
  <c r="M198" i="3"/>
  <c r="N198" i="3" s="1"/>
  <c r="M199" i="3"/>
  <c r="N199" i="3" s="1"/>
  <c r="M182" i="3"/>
  <c r="N182" i="3" s="1"/>
  <c r="M183" i="3"/>
  <c r="N183" i="3" s="1"/>
  <c r="M184" i="3"/>
  <c r="N184" i="3" s="1"/>
  <c r="M185" i="3"/>
  <c r="N185" i="3" s="1"/>
  <c r="M186" i="3"/>
  <c r="N186" i="3" s="1"/>
  <c r="M187" i="3"/>
  <c r="N187" i="3" s="1"/>
  <c r="M188" i="3"/>
  <c r="N188" i="3" s="1"/>
  <c r="M189" i="3"/>
  <c r="N189" i="3" s="1"/>
  <c r="M190" i="3"/>
  <c r="N190" i="3" s="1"/>
  <c r="M173" i="3"/>
  <c r="N173" i="3" s="1"/>
  <c r="M174" i="3"/>
  <c r="N174" i="3" s="1"/>
  <c r="M175" i="3"/>
  <c r="N175" i="3" s="1"/>
  <c r="M176" i="3"/>
  <c r="N176" i="3" s="1"/>
  <c r="M177" i="3"/>
  <c r="N177" i="3" s="1"/>
  <c r="M178" i="3"/>
  <c r="N178" i="3" s="1"/>
  <c r="M179" i="3"/>
  <c r="N179" i="3" s="1"/>
  <c r="M180" i="3"/>
  <c r="N180" i="3" s="1"/>
  <c r="M181" i="3"/>
  <c r="N181" i="3" s="1"/>
  <c r="M164" i="3"/>
  <c r="M165" i="3"/>
  <c r="M166" i="3"/>
  <c r="M167" i="3"/>
  <c r="M168" i="3"/>
  <c r="M169" i="3"/>
  <c r="M170" i="3"/>
  <c r="M171" i="3"/>
  <c r="M172" i="3"/>
  <c r="M155" i="3"/>
  <c r="M156" i="3"/>
  <c r="M157" i="3"/>
  <c r="M158" i="3"/>
  <c r="M159" i="3"/>
  <c r="M160" i="3"/>
  <c r="M161" i="3"/>
  <c r="M162" i="3"/>
  <c r="M163" i="3"/>
  <c r="M146" i="3"/>
  <c r="M147" i="3"/>
  <c r="M148" i="3"/>
  <c r="M149" i="3"/>
  <c r="M150" i="3"/>
  <c r="M151" i="3"/>
  <c r="M152" i="3"/>
  <c r="M153" i="3"/>
  <c r="M154" i="3"/>
  <c r="M137" i="3"/>
  <c r="M138" i="3"/>
  <c r="M139" i="3"/>
  <c r="M140" i="3"/>
  <c r="M141" i="3"/>
  <c r="M142" i="3"/>
  <c r="M143" i="3"/>
  <c r="M144" i="3"/>
  <c r="M145" i="3"/>
  <c r="M128" i="3"/>
  <c r="N128" i="3" s="1"/>
  <c r="M129" i="3"/>
  <c r="N129" i="3" s="1"/>
  <c r="M130" i="3"/>
  <c r="M131" i="3"/>
  <c r="N131" i="3" s="1"/>
  <c r="M132" i="3"/>
  <c r="N132" i="3" s="1"/>
  <c r="M133" i="3"/>
  <c r="M134" i="3"/>
  <c r="N134" i="3" s="1"/>
  <c r="M135" i="3"/>
  <c r="M136" i="3"/>
  <c r="N136" i="3" s="1"/>
  <c r="M119" i="3"/>
  <c r="N119" i="3" s="1"/>
  <c r="M120" i="3"/>
  <c r="N120" i="3" s="1"/>
  <c r="M121" i="3"/>
  <c r="M122" i="3"/>
  <c r="N122" i="3" s="1"/>
  <c r="M123" i="3"/>
  <c r="N123" i="3" s="1"/>
  <c r="M124" i="3"/>
  <c r="N124" i="3" s="1"/>
  <c r="M125" i="3"/>
  <c r="N125" i="3" s="1"/>
  <c r="M126" i="3"/>
  <c r="N126" i="3" s="1"/>
  <c r="M127" i="3"/>
  <c r="N127" i="3" s="1"/>
  <c r="M110" i="3"/>
  <c r="N110" i="3" s="1"/>
  <c r="M111" i="3"/>
  <c r="N111" i="3" s="1"/>
  <c r="M112" i="3"/>
  <c r="M113" i="3"/>
  <c r="N113" i="3" s="1"/>
  <c r="M114" i="3"/>
  <c r="N114" i="3" s="1"/>
  <c r="M115" i="3"/>
  <c r="N115" i="3" s="1"/>
  <c r="M116" i="3"/>
  <c r="N116" i="3" s="1"/>
  <c r="M117" i="3"/>
  <c r="M118" i="3"/>
  <c r="N118" i="3" s="1"/>
  <c r="M101" i="3"/>
  <c r="M102" i="3"/>
  <c r="M103" i="3"/>
  <c r="M104" i="3"/>
  <c r="N104" i="3" s="1"/>
  <c r="M105" i="3"/>
  <c r="N105" i="3" s="1"/>
  <c r="M106" i="3"/>
  <c r="M107" i="3"/>
  <c r="N107" i="3" s="1"/>
  <c r="M108" i="3"/>
  <c r="N108" i="3" s="1"/>
  <c r="M109" i="3"/>
  <c r="M92" i="3"/>
  <c r="N92" i="3" s="1"/>
  <c r="M93" i="3"/>
  <c r="N93" i="3" s="1"/>
  <c r="M94" i="3"/>
  <c r="M95" i="3"/>
  <c r="N95" i="3" s="1"/>
  <c r="M96" i="3"/>
  <c r="M97" i="3"/>
  <c r="N97" i="3" s="1"/>
  <c r="M98" i="3"/>
  <c r="M99" i="3"/>
  <c r="N99" i="3" s="1"/>
  <c r="M100" i="3"/>
  <c r="N100" i="3" s="1"/>
  <c r="M83" i="3"/>
  <c r="N83" i="3" s="1"/>
  <c r="M84" i="3"/>
  <c r="M85" i="3"/>
  <c r="N85" i="3" s="1"/>
  <c r="M86" i="3"/>
  <c r="N86" i="3" s="1"/>
  <c r="M87" i="3"/>
  <c r="N87" i="3" s="1"/>
  <c r="M88" i="3"/>
  <c r="M89" i="3"/>
  <c r="M90" i="3"/>
  <c r="N90" i="3" s="1"/>
  <c r="M91" i="3"/>
  <c r="M74" i="3"/>
  <c r="N74" i="3" s="1"/>
  <c r="M75" i="3"/>
  <c r="N75" i="3" s="1"/>
  <c r="M76" i="3"/>
  <c r="N76" i="3" s="1"/>
  <c r="M77" i="3"/>
  <c r="N77" i="3" s="1"/>
  <c r="M78" i="3"/>
  <c r="N78" i="3" s="1"/>
  <c r="M79" i="3"/>
  <c r="N79" i="3" s="1"/>
  <c r="M80" i="3"/>
  <c r="N80" i="3" s="1"/>
  <c r="M81" i="3"/>
  <c r="N81" i="3" s="1"/>
  <c r="M82" i="3"/>
  <c r="N82" i="3" s="1"/>
  <c r="M65" i="3"/>
  <c r="M66" i="3"/>
  <c r="M67" i="3"/>
  <c r="M68" i="3"/>
  <c r="M69" i="3"/>
  <c r="M70" i="3"/>
  <c r="M71" i="3"/>
  <c r="M72" i="3"/>
  <c r="M73" i="3"/>
  <c r="M56" i="3"/>
  <c r="M57" i="3"/>
  <c r="M58" i="3"/>
  <c r="M59" i="3"/>
  <c r="M60" i="3"/>
  <c r="M61" i="3"/>
  <c r="M62" i="3"/>
  <c r="M63" i="3"/>
  <c r="M64" i="3"/>
  <c r="M47" i="3"/>
  <c r="M48" i="3"/>
  <c r="M49" i="3"/>
  <c r="M50" i="3"/>
  <c r="M51" i="3"/>
  <c r="M52" i="3"/>
  <c r="M53" i="3"/>
  <c r="M54" i="3"/>
  <c r="M55" i="3"/>
  <c r="M1433" i="3"/>
  <c r="N1433" i="3" s="1"/>
  <c r="M1434" i="3"/>
  <c r="N1434" i="3" s="1"/>
  <c r="M1435" i="3"/>
  <c r="N1435" i="3" s="1"/>
  <c r="M1436" i="3"/>
  <c r="N1436" i="3" s="1"/>
  <c r="M1437" i="3"/>
  <c r="N1437" i="3" s="1"/>
  <c r="M1438" i="3"/>
  <c r="N1438" i="3" s="1"/>
  <c r="M1439" i="3"/>
  <c r="N1439" i="3" s="1"/>
  <c r="M1440" i="3"/>
  <c r="N1440" i="3" s="1"/>
  <c r="M1441" i="3"/>
  <c r="N1441" i="3" s="1"/>
  <c r="M1424" i="3"/>
  <c r="M1425" i="3"/>
  <c r="M1426" i="3"/>
  <c r="M1427" i="3"/>
  <c r="M1428" i="3"/>
  <c r="M1429" i="3"/>
  <c r="M1430" i="3"/>
  <c r="M1431" i="3"/>
  <c r="M1432" i="3"/>
  <c r="M1415" i="3"/>
  <c r="M1416" i="3"/>
  <c r="M1417" i="3"/>
  <c r="M1418" i="3"/>
  <c r="M1419" i="3"/>
  <c r="M1420" i="3"/>
  <c r="M1421" i="3"/>
  <c r="M1422" i="3"/>
  <c r="M1423" i="3"/>
  <c r="M1406" i="3"/>
  <c r="M1407" i="3"/>
  <c r="M1408" i="3"/>
  <c r="M1409" i="3"/>
  <c r="M1410" i="3"/>
  <c r="M1411" i="3"/>
  <c r="M1412" i="3"/>
  <c r="M1413" i="3"/>
  <c r="M1414" i="3"/>
  <c r="M1397" i="3"/>
  <c r="M1398" i="3"/>
  <c r="M1399" i="3"/>
  <c r="M1400" i="3"/>
  <c r="M1401" i="3"/>
  <c r="M1402" i="3"/>
  <c r="M1403" i="3"/>
  <c r="M1404" i="3"/>
  <c r="M1405" i="3"/>
  <c r="M1388" i="3"/>
  <c r="M1389" i="3"/>
  <c r="M1390" i="3"/>
  <c r="M1391" i="3"/>
  <c r="M1392" i="3"/>
  <c r="M1393" i="3"/>
  <c r="M1394" i="3"/>
  <c r="M1395" i="3"/>
  <c r="M1396" i="3"/>
  <c r="M1379" i="3"/>
  <c r="N1379" i="3" s="1"/>
  <c r="M1380" i="3"/>
  <c r="N1380" i="3" s="1"/>
  <c r="M1381" i="3"/>
  <c r="N1381" i="3" s="1"/>
  <c r="M1382" i="3"/>
  <c r="N1382" i="3" s="1"/>
  <c r="M1383" i="3"/>
  <c r="N1383" i="3" s="1"/>
  <c r="M1384" i="3"/>
  <c r="N1384" i="3" s="1"/>
  <c r="M1385" i="3"/>
  <c r="N1385" i="3" s="1"/>
  <c r="M1386" i="3"/>
  <c r="N1386" i="3" s="1"/>
  <c r="M1387" i="3"/>
  <c r="N1387" i="3" s="1"/>
  <c r="M1370" i="3"/>
  <c r="N1370" i="3" s="1"/>
  <c r="M1371" i="3"/>
  <c r="M1372" i="3"/>
  <c r="M1373" i="3"/>
  <c r="N1373" i="3" s="1"/>
  <c r="M1374" i="3"/>
  <c r="N1374" i="3" s="1"/>
  <c r="M1375" i="3"/>
  <c r="N1375" i="3" s="1"/>
  <c r="M1376" i="3"/>
  <c r="M1377" i="3"/>
  <c r="N1377" i="3" s="1"/>
  <c r="M1378" i="3"/>
  <c r="M1361" i="3"/>
  <c r="M1362" i="3"/>
  <c r="N1362" i="3" s="1"/>
  <c r="M1363" i="3"/>
  <c r="N1363" i="3" s="1"/>
  <c r="M1364" i="3"/>
  <c r="M1365" i="3"/>
  <c r="M1366" i="3"/>
  <c r="M1367" i="3"/>
  <c r="M1368" i="3"/>
  <c r="M1369" i="3"/>
  <c r="M1352" i="3"/>
  <c r="M1353" i="3"/>
  <c r="M1354" i="3"/>
  <c r="M1355" i="3"/>
  <c r="M1356" i="3"/>
  <c r="M1357" i="3"/>
  <c r="M1358" i="3"/>
  <c r="M1359" i="3"/>
  <c r="M1360" i="3"/>
  <c r="M1343" i="3"/>
  <c r="M1344" i="3"/>
  <c r="M1345" i="3"/>
  <c r="M1346" i="3"/>
  <c r="M1347" i="3"/>
  <c r="M1348" i="3"/>
  <c r="M1349" i="3"/>
  <c r="M1350" i="3"/>
  <c r="M1351" i="3"/>
  <c r="M1334" i="3"/>
  <c r="M1335" i="3"/>
  <c r="M1336" i="3"/>
  <c r="M1337" i="3"/>
  <c r="M1338" i="3"/>
  <c r="N1338" i="3" s="1"/>
  <c r="M1339" i="3"/>
  <c r="N1339" i="3" s="1"/>
  <c r="M1340" i="3"/>
  <c r="N1340" i="3" s="1"/>
  <c r="M1341" i="3"/>
  <c r="M1342" i="3"/>
  <c r="N1342" i="3" s="1"/>
  <c r="M1325" i="3"/>
  <c r="M1326" i="3"/>
  <c r="M1327" i="3"/>
  <c r="M1328" i="3"/>
  <c r="M1329" i="3"/>
  <c r="M1330" i="3"/>
  <c r="M1331" i="3"/>
  <c r="M1332" i="3"/>
  <c r="M1333" i="3"/>
  <c r="M1316" i="3"/>
  <c r="M1317" i="3"/>
  <c r="M1318" i="3"/>
  <c r="M1319" i="3"/>
  <c r="M1320" i="3"/>
  <c r="M1321" i="3"/>
  <c r="M1322" i="3"/>
  <c r="M1323" i="3"/>
  <c r="M1324" i="3"/>
  <c r="M1307" i="3"/>
  <c r="M1308" i="3"/>
  <c r="M1309" i="3"/>
  <c r="M1310" i="3"/>
  <c r="M1311" i="3"/>
  <c r="M1312" i="3"/>
  <c r="M1313" i="3"/>
  <c r="M1314" i="3"/>
  <c r="M1315" i="3"/>
  <c r="M1298" i="3"/>
  <c r="M1299" i="3"/>
  <c r="M1300" i="3"/>
  <c r="M1301" i="3"/>
  <c r="M1302" i="3"/>
  <c r="M1303" i="3"/>
  <c r="M1304" i="3"/>
  <c r="M1305" i="3"/>
  <c r="M1306" i="3"/>
  <c r="M1289" i="3"/>
  <c r="N1289" i="3" s="1"/>
  <c r="M1290" i="3"/>
  <c r="M1291" i="3"/>
  <c r="M1292" i="3"/>
  <c r="N1292" i="3" s="1"/>
  <c r="M1293" i="3"/>
  <c r="N1293" i="3" s="1"/>
  <c r="M1294" i="3"/>
  <c r="M1295" i="3"/>
  <c r="M1296" i="3"/>
  <c r="N1296" i="3" s="1"/>
  <c r="M1297" i="3"/>
  <c r="M1280" i="3"/>
  <c r="M1281" i="3"/>
  <c r="M1282" i="3"/>
  <c r="N1282" i="3" s="1"/>
  <c r="M1283" i="3"/>
  <c r="N1283" i="3" s="1"/>
  <c r="M1284" i="3"/>
  <c r="N1284" i="3" s="1"/>
  <c r="M1285" i="3"/>
  <c r="M1286" i="3"/>
  <c r="M1287" i="3"/>
  <c r="M1288" i="3"/>
  <c r="M1271" i="3"/>
  <c r="N1271" i="3" s="1"/>
  <c r="M1272" i="3"/>
  <c r="N1272" i="3" s="1"/>
  <c r="M1273" i="3"/>
  <c r="N1273" i="3" s="1"/>
  <c r="M1274" i="3"/>
  <c r="N1274" i="3" s="1"/>
  <c r="M1275" i="3"/>
  <c r="N1275" i="3" s="1"/>
  <c r="M1276" i="3"/>
  <c r="N1276" i="3" s="1"/>
  <c r="M1277" i="3"/>
  <c r="N1277" i="3" s="1"/>
  <c r="M1278" i="3"/>
  <c r="N1278" i="3" s="1"/>
  <c r="M1279" i="3"/>
  <c r="N1279" i="3" s="1"/>
  <c r="M1262" i="3"/>
  <c r="M1263" i="3"/>
  <c r="M1264" i="3"/>
  <c r="M1265" i="3"/>
  <c r="M1266" i="3"/>
  <c r="N1266" i="3" s="1"/>
  <c r="M1267" i="3"/>
  <c r="M1268" i="3"/>
  <c r="M1269" i="3"/>
  <c r="M1270" i="3"/>
  <c r="M1253" i="3"/>
  <c r="M1254" i="3"/>
  <c r="M1255" i="3"/>
  <c r="M1256" i="3"/>
  <c r="M1257" i="3"/>
  <c r="M1258" i="3"/>
  <c r="M1259" i="3"/>
  <c r="M1260" i="3"/>
  <c r="M1261" i="3"/>
  <c r="M1244" i="3"/>
  <c r="M1245" i="3"/>
  <c r="M1246" i="3"/>
  <c r="M1247" i="3"/>
  <c r="M1248" i="3"/>
  <c r="M1249" i="3"/>
  <c r="M1250" i="3"/>
  <c r="M1251" i="3"/>
  <c r="M1252" i="3"/>
  <c r="M1235" i="3"/>
  <c r="M1236" i="3"/>
  <c r="M1237" i="3"/>
  <c r="M1238" i="3"/>
  <c r="N1238" i="3" s="1"/>
  <c r="M1239" i="3"/>
  <c r="N1239" i="3" s="1"/>
  <c r="M1240" i="3"/>
  <c r="M1241" i="3"/>
  <c r="M1242" i="3"/>
  <c r="M1243" i="3"/>
  <c r="M1226" i="3"/>
  <c r="M1227" i="3"/>
  <c r="M1228" i="3"/>
  <c r="M1229" i="3"/>
  <c r="M1230" i="3"/>
  <c r="M1231" i="3"/>
  <c r="M1232" i="3"/>
  <c r="M1233" i="3"/>
  <c r="M1234" i="3"/>
  <c r="N1234" i="3" s="1"/>
  <c r="M1217" i="3"/>
  <c r="N1217" i="3" s="1"/>
  <c r="M1218" i="3"/>
  <c r="M1219" i="3"/>
  <c r="M1220" i="3"/>
  <c r="N1220" i="3" s="1"/>
  <c r="M1221" i="3"/>
  <c r="N1221" i="3" s="1"/>
  <c r="M1222" i="3"/>
  <c r="N1222" i="3" s="1"/>
  <c r="M1223" i="3"/>
  <c r="N1223" i="3" s="1"/>
  <c r="M1224" i="3"/>
  <c r="N1224" i="3" s="1"/>
  <c r="M1225" i="3"/>
  <c r="M1208" i="3"/>
  <c r="M1209" i="3"/>
  <c r="M1210" i="3"/>
  <c r="M1211" i="3"/>
  <c r="N1211" i="3" s="1"/>
  <c r="M1212" i="3"/>
  <c r="N1212" i="3" s="1"/>
  <c r="M1213" i="3"/>
  <c r="M1214" i="3"/>
  <c r="M1215" i="3"/>
  <c r="N1215" i="3" s="1"/>
  <c r="M1216" i="3"/>
  <c r="N1216" i="3" s="1"/>
  <c r="M1199" i="3"/>
  <c r="N1199" i="3" s="1"/>
  <c r="M1200" i="3"/>
  <c r="N1200" i="3" s="1"/>
  <c r="M1201" i="3"/>
  <c r="N1201" i="3" s="1"/>
  <c r="M1202" i="3"/>
  <c r="N1202" i="3" s="1"/>
  <c r="M1203" i="3"/>
  <c r="N1203" i="3" s="1"/>
  <c r="M1204" i="3"/>
  <c r="N1204" i="3" s="1"/>
  <c r="M1205" i="3"/>
  <c r="N1205" i="3" s="1"/>
  <c r="M1206" i="3"/>
  <c r="N1206" i="3" s="1"/>
  <c r="M1207" i="3"/>
  <c r="N1207" i="3" s="1"/>
  <c r="M1190" i="3"/>
  <c r="M1191" i="3"/>
  <c r="M1192" i="3"/>
  <c r="M1193" i="3"/>
  <c r="N1193" i="3" s="1"/>
  <c r="M1194" i="3"/>
  <c r="N1194" i="3" s="1"/>
  <c r="M1195" i="3"/>
  <c r="M1196" i="3"/>
  <c r="M1197" i="3"/>
  <c r="M1198" i="3"/>
  <c r="M1181" i="3"/>
  <c r="M1182" i="3"/>
  <c r="M1183" i="3"/>
  <c r="M1184" i="3"/>
  <c r="N1184" i="3" s="1"/>
  <c r="M1185" i="3"/>
  <c r="N1185" i="3" s="1"/>
  <c r="M1186" i="3"/>
  <c r="M1187" i="3"/>
  <c r="M1188" i="3"/>
  <c r="M1189" i="3"/>
  <c r="M1172" i="3"/>
  <c r="M1173" i="3"/>
  <c r="M1174" i="3"/>
  <c r="M1175" i="3"/>
  <c r="M1176" i="3"/>
  <c r="M1177" i="3"/>
  <c r="M1178" i="3"/>
  <c r="M1179" i="3"/>
  <c r="M1180" i="3"/>
  <c r="M1163" i="3"/>
  <c r="M1164" i="3"/>
  <c r="M1165" i="3"/>
  <c r="M1166" i="3"/>
  <c r="M1167" i="3"/>
  <c r="M1168" i="3"/>
  <c r="M1169" i="3"/>
  <c r="M1170" i="3"/>
  <c r="M1171" i="3"/>
  <c r="M1154" i="3"/>
  <c r="M1155" i="3"/>
  <c r="M1156" i="3"/>
  <c r="M1157" i="3"/>
  <c r="M1158" i="3"/>
  <c r="M1159" i="3"/>
  <c r="N1159" i="3" s="1"/>
  <c r="M1160" i="3"/>
  <c r="M1161" i="3"/>
  <c r="N1161" i="3" s="1"/>
  <c r="M1162" i="3"/>
  <c r="M1145" i="3"/>
  <c r="M1146" i="3"/>
  <c r="M1147" i="3"/>
  <c r="M1148" i="3"/>
  <c r="M1149" i="3"/>
  <c r="M1150" i="3"/>
  <c r="N1150" i="3" s="1"/>
  <c r="M1151" i="3"/>
  <c r="M1152" i="3"/>
  <c r="M1153" i="3"/>
  <c r="M1136" i="3"/>
  <c r="M1137" i="3"/>
  <c r="M1138" i="3"/>
  <c r="M1139" i="3"/>
  <c r="M1140" i="3"/>
  <c r="M1141" i="3"/>
  <c r="M1142" i="3"/>
  <c r="M1143" i="3"/>
  <c r="N1143" i="3" s="1"/>
  <c r="M1144" i="3"/>
  <c r="M1127" i="3"/>
  <c r="M1128" i="3"/>
  <c r="M1129" i="3"/>
  <c r="M1130" i="3"/>
  <c r="M1131" i="3"/>
  <c r="M1132" i="3"/>
  <c r="M1133" i="3"/>
  <c r="M1134" i="3"/>
  <c r="N1134" i="3" s="1"/>
  <c r="M1135" i="3"/>
  <c r="M1118" i="3"/>
  <c r="N1118" i="3" s="1"/>
  <c r="M1119" i="3"/>
  <c r="M1120" i="3"/>
  <c r="N1120" i="3" s="1"/>
  <c r="M1121" i="3"/>
  <c r="M1122" i="3"/>
  <c r="N1122" i="3" s="1"/>
  <c r="M1123" i="3"/>
  <c r="N1123" i="3" s="1"/>
  <c r="M1124" i="3"/>
  <c r="N1124" i="3" s="1"/>
  <c r="M1125" i="3"/>
  <c r="N1125" i="3" s="1"/>
  <c r="M1126" i="3"/>
  <c r="N1126" i="3" s="1"/>
  <c r="M1109" i="3"/>
  <c r="M1110" i="3"/>
  <c r="N1110" i="3" s="1"/>
  <c r="M1111" i="3"/>
  <c r="M1112" i="3"/>
  <c r="N1112" i="3" s="1"/>
  <c r="M1113" i="3"/>
  <c r="N1113" i="3" s="1"/>
  <c r="M1114" i="3"/>
  <c r="N1114" i="3" s="1"/>
  <c r="M1115" i="3"/>
  <c r="N1115" i="3" s="1"/>
  <c r="M1116" i="3"/>
  <c r="N1116" i="3" s="1"/>
  <c r="M1117" i="3"/>
  <c r="N1117" i="3" s="1"/>
  <c r="M1100" i="3"/>
  <c r="N1100" i="3" s="1"/>
  <c r="M1101" i="3"/>
  <c r="N1101" i="3" s="1"/>
  <c r="M1102" i="3"/>
  <c r="N1102" i="3" s="1"/>
  <c r="M1103" i="3"/>
  <c r="N1103" i="3" s="1"/>
  <c r="M1104" i="3"/>
  <c r="N1104" i="3" s="1"/>
  <c r="M1105" i="3"/>
  <c r="N1105" i="3" s="1"/>
  <c r="M1106" i="3"/>
  <c r="N1106" i="3" s="1"/>
  <c r="M1107" i="3"/>
  <c r="N1107" i="3" s="1"/>
  <c r="M1108" i="3"/>
  <c r="N1108" i="3" s="1"/>
  <c r="M1091" i="3"/>
  <c r="M1092" i="3"/>
  <c r="M1093" i="3"/>
  <c r="M1094" i="3"/>
  <c r="M1095" i="3"/>
  <c r="N1095" i="3" s="1"/>
  <c r="M1096" i="3"/>
  <c r="M1097" i="3"/>
  <c r="M1098" i="3"/>
  <c r="M1099" i="3"/>
  <c r="M1082" i="3"/>
  <c r="M1083" i="3"/>
  <c r="M1084" i="3"/>
  <c r="M1085" i="3"/>
  <c r="M1086" i="3"/>
  <c r="M1087" i="3"/>
  <c r="M1088" i="3"/>
  <c r="M1089" i="3"/>
  <c r="M1090" i="3"/>
  <c r="M1073" i="3"/>
  <c r="M1074" i="3"/>
  <c r="M1075" i="3"/>
  <c r="N1075" i="3" s="1"/>
  <c r="M1076" i="3"/>
  <c r="M1077" i="3"/>
  <c r="N1077" i="3" s="1"/>
  <c r="M1078" i="3"/>
  <c r="M1079" i="3"/>
  <c r="M1080" i="3"/>
  <c r="M1081" i="3"/>
  <c r="M1064" i="3"/>
  <c r="M1065" i="3"/>
  <c r="M1066" i="3"/>
  <c r="M1067" i="3"/>
  <c r="M1068" i="3"/>
  <c r="M1069" i="3"/>
  <c r="M1070" i="3"/>
  <c r="M1071" i="3"/>
  <c r="M1072" i="3"/>
  <c r="N1072" i="3" s="1"/>
  <c r="M1055" i="3"/>
  <c r="M1056" i="3"/>
  <c r="M1057" i="3"/>
  <c r="M1058" i="3"/>
  <c r="N1058" i="3" s="1"/>
  <c r="M1059" i="3"/>
  <c r="N1059" i="3" s="1"/>
  <c r="M1060" i="3"/>
  <c r="N1060" i="3" s="1"/>
  <c r="M1061" i="3"/>
  <c r="M1062" i="3"/>
  <c r="N1062" i="3" s="1"/>
  <c r="M1063" i="3"/>
  <c r="M1046" i="3"/>
  <c r="N1046" i="3" s="1"/>
  <c r="M1047" i="3"/>
  <c r="M1048" i="3"/>
  <c r="M1049" i="3"/>
  <c r="N1049" i="3" s="1"/>
  <c r="M1050" i="3"/>
  <c r="N1050" i="3" s="1"/>
  <c r="M1051" i="3"/>
  <c r="N1051" i="3" s="1"/>
  <c r="M1052" i="3"/>
  <c r="M1053" i="3"/>
  <c r="M1054" i="3"/>
  <c r="N1054" i="3" s="1"/>
  <c r="M1037" i="3"/>
  <c r="M1038" i="3"/>
  <c r="M1039" i="3"/>
  <c r="M1040" i="3"/>
  <c r="N1040" i="3" s="1"/>
  <c r="M1041" i="3"/>
  <c r="N1041" i="3" s="1"/>
  <c r="M1042" i="3"/>
  <c r="N1042" i="3" s="1"/>
  <c r="M1043" i="3"/>
  <c r="N1043" i="3" s="1"/>
  <c r="M1044" i="3"/>
  <c r="N1044" i="3" s="1"/>
  <c r="M1045" i="3"/>
  <c r="M1028" i="3"/>
  <c r="N1028" i="3" s="1"/>
  <c r="M1029" i="3"/>
  <c r="M1030" i="3"/>
  <c r="N1030" i="3" s="1"/>
  <c r="M1031" i="3"/>
  <c r="N1031" i="3" s="1"/>
  <c r="M1032" i="3"/>
  <c r="M1033" i="3"/>
  <c r="N1033" i="3" s="1"/>
  <c r="M1034" i="3"/>
  <c r="N1034" i="3" s="1"/>
  <c r="M1035" i="3"/>
  <c r="N1035" i="3" s="1"/>
  <c r="M1036" i="3"/>
  <c r="N1036" i="3" s="1"/>
  <c r="M1019" i="3"/>
  <c r="N1019" i="3" s="1"/>
  <c r="M1020" i="3"/>
  <c r="N1020" i="3" s="1"/>
  <c r="M1021" i="3"/>
  <c r="N1021" i="3" s="1"/>
  <c r="M1022" i="3"/>
  <c r="N1022" i="3" s="1"/>
  <c r="M1023" i="3"/>
  <c r="N1023" i="3" s="1"/>
  <c r="M1024" i="3"/>
  <c r="N1024" i="3" s="1"/>
  <c r="M1025" i="3"/>
  <c r="N1025" i="3" s="1"/>
  <c r="M1026" i="3"/>
  <c r="N1026" i="3" s="1"/>
  <c r="M1027" i="3"/>
  <c r="N1027" i="3" s="1"/>
  <c r="M1010" i="3"/>
  <c r="M1011" i="3"/>
  <c r="M1012" i="3"/>
  <c r="M1013" i="3"/>
  <c r="M1014" i="3"/>
  <c r="M1015" i="3"/>
  <c r="M1016" i="3"/>
  <c r="M1017" i="3"/>
  <c r="N1017" i="3" s="1"/>
  <c r="M1018" i="3"/>
  <c r="M1001" i="3"/>
  <c r="M1002" i="3"/>
  <c r="N1002" i="3" s="1"/>
  <c r="M1003" i="3"/>
  <c r="N1003" i="3" s="1"/>
  <c r="M1004" i="3"/>
  <c r="N1004" i="3" s="1"/>
  <c r="M1005" i="3"/>
  <c r="N1005" i="3" s="1"/>
  <c r="M1006" i="3"/>
  <c r="N1006" i="3" s="1"/>
  <c r="M1007" i="3"/>
  <c r="M1008" i="3"/>
  <c r="M1009" i="3"/>
  <c r="N1009" i="3" s="1"/>
  <c r="M992" i="3"/>
  <c r="M993" i="3"/>
  <c r="M994" i="3"/>
  <c r="M995" i="3"/>
  <c r="M996" i="3"/>
  <c r="M997" i="3"/>
  <c r="M998" i="3"/>
  <c r="M999" i="3"/>
  <c r="M1000" i="3"/>
  <c r="M983" i="3"/>
  <c r="M984" i="3"/>
  <c r="M985" i="3"/>
  <c r="M986" i="3"/>
  <c r="M987" i="3"/>
  <c r="M988" i="3"/>
  <c r="M989" i="3"/>
  <c r="M990" i="3"/>
  <c r="M991" i="3"/>
  <c r="M974" i="3"/>
  <c r="M975" i="3"/>
  <c r="M976" i="3"/>
  <c r="N976" i="3" s="1"/>
  <c r="M977" i="3"/>
  <c r="M978" i="3"/>
  <c r="N978" i="3" s="1"/>
  <c r="M979" i="3"/>
  <c r="N979" i="3" s="1"/>
  <c r="M980" i="3"/>
  <c r="N980" i="3" s="1"/>
  <c r="M981" i="3"/>
  <c r="N981" i="3" s="1"/>
  <c r="M982" i="3"/>
  <c r="M965" i="3"/>
  <c r="M966" i="3"/>
  <c r="M967" i="3"/>
  <c r="N967" i="3" s="1"/>
  <c r="M968" i="3"/>
  <c r="N968" i="3" s="1"/>
  <c r="M969" i="3"/>
  <c r="N969" i="3" s="1"/>
  <c r="M970" i="3"/>
  <c r="N970" i="3" s="1"/>
  <c r="M971" i="3"/>
  <c r="N971" i="3" s="1"/>
  <c r="M972" i="3"/>
  <c r="N972" i="3" s="1"/>
  <c r="M973" i="3"/>
  <c r="M956" i="3"/>
  <c r="M957" i="3"/>
  <c r="M958" i="3"/>
  <c r="N958" i="3" s="1"/>
  <c r="M959" i="3"/>
  <c r="M960" i="3"/>
  <c r="M961" i="3"/>
  <c r="N961" i="3" s="1"/>
  <c r="M962" i="3"/>
  <c r="N962" i="3" s="1"/>
  <c r="M963" i="3"/>
  <c r="M964" i="3"/>
  <c r="M947" i="3"/>
  <c r="M948" i="3"/>
  <c r="N948" i="3" s="1"/>
  <c r="M949" i="3"/>
  <c r="N949" i="3" s="1"/>
  <c r="M950" i="3"/>
  <c r="N950" i="3" s="1"/>
  <c r="M951" i="3"/>
  <c r="M952" i="3"/>
  <c r="N952" i="3" s="1"/>
  <c r="M953" i="3"/>
  <c r="N953" i="3" s="1"/>
  <c r="M954" i="3"/>
  <c r="N954" i="3" s="1"/>
  <c r="M955" i="3"/>
  <c r="M938" i="3"/>
  <c r="N938" i="3" s="1"/>
  <c r="M939" i="3"/>
  <c r="N939" i="3" s="1"/>
  <c r="M940" i="3"/>
  <c r="N940" i="3" s="1"/>
  <c r="M941" i="3"/>
  <c r="N941" i="3" s="1"/>
  <c r="M942" i="3"/>
  <c r="N942" i="3" s="1"/>
  <c r="M943" i="3"/>
  <c r="N943" i="3" s="1"/>
  <c r="M944" i="3"/>
  <c r="N944" i="3" s="1"/>
  <c r="M945" i="3"/>
  <c r="N945" i="3" s="1"/>
  <c r="M946" i="3"/>
  <c r="N946" i="3" s="1"/>
  <c r="M929" i="3"/>
  <c r="N929" i="3" s="1"/>
  <c r="M930" i="3"/>
  <c r="N930" i="3" s="1"/>
  <c r="M931" i="3"/>
  <c r="N931" i="3" s="1"/>
  <c r="M932" i="3"/>
  <c r="N932" i="3" s="1"/>
  <c r="M933" i="3"/>
  <c r="N933" i="3" s="1"/>
  <c r="M934" i="3"/>
  <c r="N934" i="3" s="1"/>
  <c r="M935" i="3"/>
  <c r="N935" i="3" s="1"/>
  <c r="M936" i="3"/>
  <c r="N936" i="3" s="1"/>
  <c r="M937" i="3"/>
  <c r="N937" i="3" s="1"/>
  <c r="M920" i="3"/>
  <c r="N920" i="3" s="1"/>
  <c r="M921" i="3"/>
  <c r="N921" i="3" s="1"/>
  <c r="M922" i="3"/>
  <c r="N922" i="3" s="1"/>
  <c r="M923" i="3"/>
  <c r="M924" i="3"/>
  <c r="N924" i="3" s="1"/>
  <c r="M925" i="3"/>
  <c r="N925" i="3" s="1"/>
  <c r="M926" i="3"/>
  <c r="M927" i="3"/>
  <c r="N927" i="3" s="1"/>
  <c r="M928" i="3"/>
  <c r="N928" i="3" s="1"/>
  <c r="M911" i="3"/>
  <c r="M912" i="3"/>
  <c r="M913" i="3"/>
  <c r="M914" i="3"/>
  <c r="M915" i="3"/>
  <c r="N915" i="3" s="1"/>
  <c r="M916" i="3"/>
  <c r="M917" i="3"/>
  <c r="M918" i="3"/>
  <c r="M919" i="3"/>
  <c r="M902" i="3"/>
  <c r="M903" i="3"/>
  <c r="M904" i="3"/>
  <c r="M905" i="3"/>
  <c r="M906" i="3"/>
  <c r="M907" i="3"/>
  <c r="M908" i="3"/>
  <c r="M909" i="3"/>
  <c r="N909" i="3" s="1"/>
  <c r="M910" i="3"/>
  <c r="M893" i="3"/>
  <c r="M894" i="3"/>
  <c r="M895" i="3"/>
  <c r="M896" i="3"/>
  <c r="M897" i="3"/>
  <c r="M898" i="3"/>
  <c r="M899" i="3"/>
  <c r="M900" i="3"/>
  <c r="M901" i="3"/>
  <c r="N901" i="3" s="1"/>
  <c r="M884" i="3"/>
  <c r="N884" i="3" s="1"/>
  <c r="M885" i="3"/>
  <c r="N885" i="3" s="1"/>
  <c r="M886" i="3"/>
  <c r="M887" i="3"/>
  <c r="M888" i="3"/>
  <c r="N888" i="3" s="1"/>
  <c r="M889" i="3"/>
  <c r="M890" i="3"/>
  <c r="N890" i="3" s="1"/>
  <c r="M891" i="3"/>
  <c r="M892" i="3"/>
  <c r="M875" i="3"/>
  <c r="M876" i="3"/>
  <c r="N876" i="3" s="1"/>
  <c r="M877" i="3"/>
  <c r="M878" i="3"/>
  <c r="M879" i="3"/>
  <c r="M880" i="3"/>
  <c r="M881" i="3"/>
  <c r="N881" i="3" s="1"/>
  <c r="M882" i="3"/>
  <c r="M883" i="3"/>
  <c r="N883" i="3" s="1"/>
  <c r="M866" i="3"/>
  <c r="M867" i="3"/>
  <c r="M868" i="3"/>
  <c r="M869" i="3"/>
  <c r="M870" i="3"/>
  <c r="M871" i="3"/>
  <c r="M872" i="3"/>
  <c r="M873" i="3"/>
  <c r="M874" i="3"/>
  <c r="N874" i="3" s="1"/>
  <c r="M857" i="3"/>
  <c r="M858" i="3"/>
  <c r="M859" i="3"/>
  <c r="M860" i="3"/>
  <c r="M861" i="3"/>
  <c r="M862" i="3"/>
  <c r="M863" i="3"/>
  <c r="M864" i="3"/>
  <c r="N864" i="3" s="1"/>
  <c r="M865" i="3"/>
  <c r="N865" i="3" s="1"/>
  <c r="M848" i="3"/>
  <c r="N848" i="3" s="1"/>
  <c r="M849" i="3"/>
  <c r="N849" i="3" s="1"/>
  <c r="M850" i="3"/>
  <c r="N850" i="3" s="1"/>
  <c r="M851" i="3"/>
  <c r="N851" i="3" s="1"/>
  <c r="M852" i="3"/>
  <c r="N852" i="3" s="1"/>
  <c r="M853" i="3"/>
  <c r="N853" i="3" s="1"/>
  <c r="M854" i="3"/>
  <c r="N854" i="3" s="1"/>
  <c r="M855" i="3"/>
  <c r="N855" i="3" s="1"/>
  <c r="M856" i="3"/>
  <c r="N856" i="3" s="1"/>
  <c r="M839" i="3"/>
  <c r="M840" i="3"/>
  <c r="M841" i="3"/>
  <c r="N841" i="3" s="1"/>
  <c r="M842" i="3"/>
  <c r="N842" i="3" s="1"/>
  <c r="M843" i="3"/>
  <c r="N843" i="3" s="1"/>
  <c r="M844" i="3"/>
  <c r="M845" i="3"/>
  <c r="N845" i="3" s="1"/>
  <c r="M846" i="3"/>
  <c r="N846" i="3" s="1"/>
  <c r="M847" i="3"/>
  <c r="M830" i="3"/>
  <c r="M831" i="3"/>
  <c r="M832" i="3"/>
  <c r="M833" i="3"/>
  <c r="M834" i="3"/>
  <c r="M835" i="3"/>
  <c r="N835" i="3" s="1"/>
  <c r="M836" i="3"/>
  <c r="N836" i="3" s="1"/>
  <c r="M837" i="3"/>
  <c r="M838" i="3"/>
  <c r="M821" i="3"/>
  <c r="M822" i="3"/>
  <c r="M823" i="3"/>
  <c r="M824" i="3"/>
  <c r="M825" i="3"/>
  <c r="M826" i="3"/>
  <c r="M827" i="3"/>
  <c r="M828" i="3"/>
  <c r="M829" i="3"/>
  <c r="M812" i="3"/>
  <c r="M813" i="3"/>
  <c r="M814" i="3"/>
  <c r="M815" i="3"/>
  <c r="M816" i="3"/>
  <c r="M817" i="3"/>
  <c r="M818" i="3"/>
  <c r="M819" i="3"/>
  <c r="M820" i="3"/>
  <c r="M803" i="3"/>
  <c r="M804" i="3"/>
  <c r="N804" i="3" s="1"/>
  <c r="M805" i="3"/>
  <c r="M806" i="3"/>
  <c r="N806" i="3" s="1"/>
  <c r="M807" i="3"/>
  <c r="N807" i="3" s="1"/>
  <c r="M808" i="3"/>
  <c r="M809" i="3"/>
  <c r="N809" i="3" s="1"/>
  <c r="M810" i="3"/>
  <c r="M811" i="3"/>
  <c r="M794" i="3"/>
  <c r="N794" i="3" s="1"/>
  <c r="M795" i="3"/>
  <c r="M796" i="3"/>
  <c r="M797" i="3"/>
  <c r="N797" i="3" s="1"/>
  <c r="M798" i="3"/>
  <c r="M799" i="3"/>
  <c r="M800" i="3"/>
  <c r="N800" i="3" s="1"/>
  <c r="M801" i="3"/>
  <c r="M802" i="3"/>
  <c r="M785" i="3"/>
  <c r="M786" i="3"/>
  <c r="M787" i="3"/>
  <c r="N787" i="3" s="1"/>
  <c r="M788" i="3"/>
  <c r="N788" i="3" s="1"/>
  <c r="M789" i="3"/>
  <c r="N789" i="3" s="1"/>
  <c r="M790" i="3"/>
  <c r="M791" i="3"/>
  <c r="N791" i="3" s="1"/>
  <c r="M792" i="3"/>
  <c r="M793" i="3"/>
  <c r="M776" i="3"/>
  <c r="N776" i="3" s="1"/>
  <c r="M777" i="3"/>
  <c r="M778" i="3"/>
  <c r="N778" i="3" s="1"/>
  <c r="M779" i="3"/>
  <c r="N779" i="3" s="1"/>
  <c r="M780" i="3"/>
  <c r="N780" i="3" s="1"/>
  <c r="M781" i="3"/>
  <c r="M782" i="3"/>
  <c r="N782" i="3" s="1"/>
  <c r="M783" i="3"/>
  <c r="N783" i="3" s="1"/>
  <c r="M784" i="3"/>
  <c r="M767" i="3"/>
  <c r="N767" i="3" s="1"/>
  <c r="M768" i="3"/>
  <c r="N768" i="3" s="1"/>
  <c r="M769" i="3"/>
  <c r="N769" i="3" s="1"/>
  <c r="M770" i="3"/>
  <c r="N770" i="3" s="1"/>
  <c r="M771" i="3"/>
  <c r="N771" i="3" s="1"/>
  <c r="M772" i="3"/>
  <c r="N772" i="3" s="1"/>
  <c r="M773" i="3"/>
  <c r="N773" i="3" s="1"/>
  <c r="M774" i="3"/>
  <c r="N774" i="3" s="1"/>
  <c r="M775" i="3"/>
  <c r="N775" i="3" s="1"/>
  <c r="M758" i="3"/>
  <c r="N758" i="3" s="1"/>
  <c r="M759" i="3"/>
  <c r="N759" i="3" s="1"/>
  <c r="M760" i="3"/>
  <c r="N760" i="3" s="1"/>
  <c r="M761" i="3"/>
  <c r="N761" i="3" s="1"/>
  <c r="M762" i="3"/>
  <c r="N762" i="3" s="1"/>
  <c r="M763" i="3"/>
  <c r="N763" i="3" s="1"/>
  <c r="M764" i="3"/>
  <c r="N764" i="3" s="1"/>
  <c r="M765" i="3"/>
  <c r="N765" i="3" s="1"/>
  <c r="M766" i="3"/>
  <c r="N766" i="3" s="1"/>
  <c r="M749" i="3"/>
  <c r="M750" i="3"/>
  <c r="N750" i="3" s="1"/>
  <c r="M751" i="3"/>
  <c r="N751" i="3" s="1"/>
  <c r="M752" i="3"/>
  <c r="N752" i="3" s="1"/>
  <c r="M753" i="3"/>
  <c r="N753" i="3" s="1"/>
  <c r="M754" i="3"/>
  <c r="N754" i="3" s="1"/>
  <c r="M755" i="3"/>
  <c r="N755" i="3" s="1"/>
  <c r="M756" i="3"/>
  <c r="N756" i="3" s="1"/>
  <c r="M757" i="3"/>
  <c r="N757" i="3" s="1"/>
  <c r="M740" i="3"/>
  <c r="M741" i="3"/>
  <c r="M742" i="3"/>
  <c r="M743" i="3"/>
  <c r="M744" i="3"/>
  <c r="N744" i="3" s="1"/>
  <c r="M745" i="3"/>
  <c r="M746" i="3"/>
  <c r="M747" i="3"/>
  <c r="M748" i="3"/>
  <c r="M731" i="3"/>
  <c r="M732" i="3"/>
  <c r="M733" i="3"/>
  <c r="M734" i="3"/>
  <c r="M735" i="3"/>
  <c r="M736" i="3"/>
  <c r="M737" i="3"/>
  <c r="M738" i="3"/>
  <c r="N738" i="3" s="1"/>
  <c r="M739" i="3"/>
  <c r="M722" i="3"/>
  <c r="M723" i="3"/>
  <c r="M724" i="3"/>
  <c r="M725" i="3"/>
  <c r="M726" i="3"/>
  <c r="M727" i="3"/>
  <c r="M728" i="3"/>
  <c r="M729" i="3"/>
  <c r="M730" i="3"/>
  <c r="M713" i="3"/>
  <c r="M714" i="3"/>
  <c r="M715" i="3"/>
  <c r="M716" i="3"/>
  <c r="M717" i="3"/>
  <c r="M718" i="3"/>
  <c r="N718" i="3" s="1"/>
  <c r="M719" i="3"/>
  <c r="M720" i="3"/>
  <c r="M721" i="3"/>
  <c r="M704" i="3"/>
  <c r="M705" i="3"/>
  <c r="M706" i="3"/>
  <c r="M707" i="3"/>
  <c r="M708" i="3"/>
  <c r="M709" i="3"/>
  <c r="N709" i="3" s="1"/>
  <c r="M710" i="3"/>
  <c r="M711" i="3"/>
  <c r="M712" i="3"/>
  <c r="M695" i="3"/>
  <c r="M696" i="3"/>
  <c r="M697" i="3"/>
  <c r="M698" i="3"/>
  <c r="M699" i="3"/>
  <c r="M700" i="3"/>
  <c r="N700" i="3" s="1"/>
  <c r="M701" i="3"/>
  <c r="M702" i="3"/>
  <c r="M703" i="3"/>
  <c r="M686" i="3"/>
  <c r="M687" i="3"/>
  <c r="M688" i="3"/>
  <c r="N688" i="3" s="1"/>
  <c r="M689" i="3"/>
  <c r="M690" i="3"/>
  <c r="M691" i="3"/>
  <c r="N691" i="3" s="1"/>
  <c r="M692" i="3"/>
  <c r="M693" i="3"/>
  <c r="M694" i="3"/>
  <c r="M677" i="3"/>
  <c r="N677" i="3" s="1"/>
  <c r="M678" i="3"/>
  <c r="N678" i="3" s="1"/>
  <c r="M679" i="3"/>
  <c r="M680" i="3"/>
  <c r="N680" i="3" s="1"/>
  <c r="M681" i="3"/>
  <c r="N681" i="3" s="1"/>
  <c r="M682" i="3"/>
  <c r="N682" i="3" s="1"/>
  <c r="M683" i="3"/>
  <c r="N683" i="3" s="1"/>
  <c r="M684" i="3"/>
  <c r="N684" i="3" s="1"/>
  <c r="M685" i="3"/>
  <c r="N685" i="3" s="1"/>
  <c r="M668" i="3"/>
  <c r="N668" i="3" s="1"/>
  <c r="M669" i="3"/>
  <c r="M670" i="3"/>
  <c r="N670" i="3" s="1"/>
  <c r="M671" i="3"/>
  <c r="N671" i="3" s="1"/>
  <c r="M672" i="3"/>
  <c r="N672" i="3" s="1"/>
  <c r="M673" i="3"/>
  <c r="N673" i="3" s="1"/>
  <c r="M674" i="3"/>
  <c r="N674" i="3" s="1"/>
  <c r="M675" i="3"/>
  <c r="N675" i="3" s="1"/>
  <c r="M676" i="3"/>
  <c r="N676" i="3" s="1"/>
  <c r="M659" i="3"/>
  <c r="M660" i="3"/>
  <c r="M661" i="3"/>
  <c r="M662" i="3"/>
  <c r="M663" i="3"/>
  <c r="N663" i="3" s="1"/>
  <c r="M664" i="3"/>
  <c r="M665" i="3"/>
  <c r="M666" i="3"/>
  <c r="M667" i="3"/>
  <c r="M650" i="3"/>
  <c r="M651" i="3"/>
  <c r="M652" i="3"/>
  <c r="M653" i="3"/>
  <c r="M654" i="3"/>
  <c r="M655" i="3"/>
  <c r="M656" i="3"/>
  <c r="M657" i="3"/>
  <c r="M658" i="3"/>
  <c r="M641" i="3"/>
  <c r="M642" i="3"/>
  <c r="M643" i="3"/>
  <c r="M644" i="3"/>
  <c r="M645" i="3"/>
  <c r="M646" i="3"/>
  <c r="M647" i="3"/>
  <c r="M648" i="3"/>
  <c r="M649" i="3"/>
  <c r="M632" i="3"/>
  <c r="M633" i="3"/>
  <c r="M634" i="3"/>
  <c r="M635" i="3"/>
  <c r="M636" i="3"/>
  <c r="M637" i="3"/>
  <c r="M638" i="3"/>
  <c r="M639" i="3"/>
  <c r="M640" i="3"/>
  <c r="M623" i="3"/>
  <c r="M624" i="3"/>
  <c r="M625" i="3"/>
  <c r="M626" i="3"/>
  <c r="M627" i="3"/>
  <c r="M628" i="3"/>
  <c r="M629" i="3"/>
  <c r="M630" i="3"/>
  <c r="M631" i="3"/>
  <c r="M614" i="3"/>
  <c r="M615" i="3"/>
  <c r="M616" i="3"/>
  <c r="M617" i="3"/>
  <c r="M618" i="3"/>
  <c r="M619" i="3"/>
  <c r="M620" i="3"/>
  <c r="M621" i="3"/>
  <c r="M622" i="3"/>
  <c r="M605" i="3"/>
  <c r="M606" i="3"/>
  <c r="M607" i="3"/>
  <c r="M608" i="3"/>
  <c r="M609" i="3"/>
  <c r="M610" i="3"/>
  <c r="M611" i="3"/>
  <c r="M612" i="3"/>
  <c r="M613" i="3"/>
  <c r="M596" i="3"/>
  <c r="M597" i="3"/>
  <c r="N597" i="3" s="1"/>
  <c r="M598" i="3"/>
  <c r="M599" i="3"/>
  <c r="N599" i="3" s="1"/>
  <c r="M600" i="3"/>
  <c r="N600" i="3" s="1"/>
  <c r="M601" i="3"/>
  <c r="N601" i="3" s="1"/>
  <c r="M602" i="3"/>
  <c r="N602" i="3" s="1"/>
  <c r="M603" i="3"/>
  <c r="N603" i="3" s="1"/>
  <c r="M604" i="3"/>
  <c r="M587" i="3"/>
  <c r="N587" i="3" s="1"/>
  <c r="M588" i="3"/>
  <c r="M589" i="3"/>
  <c r="M590" i="3"/>
  <c r="N590" i="3" s="1"/>
  <c r="M591" i="3"/>
  <c r="N591" i="3" s="1"/>
  <c r="M592" i="3"/>
  <c r="N592" i="3" s="1"/>
  <c r="M593" i="3"/>
  <c r="N593" i="3" s="1"/>
  <c r="M594" i="3"/>
  <c r="N594" i="3" s="1"/>
  <c r="M595" i="3"/>
  <c r="M578" i="3"/>
  <c r="N578" i="3" s="1"/>
  <c r="M579" i="3"/>
  <c r="N579" i="3" s="1"/>
  <c r="M580" i="3"/>
  <c r="N580" i="3" s="1"/>
  <c r="M581" i="3"/>
  <c r="N581" i="3" s="1"/>
  <c r="M582" i="3"/>
  <c r="N582" i="3" s="1"/>
  <c r="M583" i="3"/>
  <c r="N583" i="3" s="1"/>
  <c r="M584" i="3"/>
  <c r="N584" i="3" s="1"/>
  <c r="M585" i="3"/>
  <c r="N585" i="3" s="1"/>
  <c r="M586" i="3"/>
  <c r="N586" i="3" s="1"/>
  <c r="M569" i="3"/>
  <c r="M570" i="3"/>
  <c r="M571" i="3"/>
  <c r="M572" i="3"/>
  <c r="M573" i="3"/>
  <c r="N573" i="3" s="1"/>
  <c r="M574" i="3"/>
  <c r="M575" i="3"/>
  <c r="M576" i="3"/>
  <c r="M577" i="3"/>
  <c r="M38" i="3"/>
  <c r="M39" i="3"/>
  <c r="M40" i="3"/>
  <c r="M41" i="3"/>
  <c r="M42" i="3"/>
  <c r="M43" i="3"/>
  <c r="M44" i="3"/>
  <c r="M45" i="3"/>
  <c r="M46" i="3"/>
  <c r="M29" i="3"/>
  <c r="M30" i="3"/>
  <c r="M31" i="3"/>
  <c r="M32" i="3"/>
  <c r="M33" i="3"/>
  <c r="M34" i="3"/>
  <c r="M35" i="3"/>
  <c r="M36" i="3"/>
  <c r="M37" i="3"/>
  <c r="M20" i="3"/>
  <c r="M21" i="3"/>
  <c r="N21" i="3" s="1"/>
  <c r="M22" i="3"/>
  <c r="N22" i="3" s="1"/>
  <c r="M23" i="3"/>
  <c r="M24" i="3"/>
  <c r="M25" i="3"/>
  <c r="M26" i="3"/>
  <c r="M27" i="3"/>
  <c r="M28" i="3"/>
  <c r="M11" i="3"/>
  <c r="M12" i="3"/>
  <c r="M13" i="3"/>
  <c r="M14" i="3"/>
  <c r="M15" i="3"/>
  <c r="M16" i="3"/>
  <c r="M17" i="3"/>
  <c r="M18" i="3"/>
  <c r="M19" i="3"/>
  <c r="M2" i="3"/>
  <c r="N2" i="3" s="1"/>
  <c r="M3" i="3"/>
  <c r="N3" i="3" s="1"/>
  <c r="M4" i="3"/>
  <c r="N4" i="3" s="1"/>
  <c r="M5" i="3"/>
  <c r="M6" i="3"/>
  <c r="M7" i="3"/>
  <c r="M8" i="3"/>
  <c r="M9" i="3"/>
  <c r="M10" i="3"/>
  <c r="M1784" i="3"/>
  <c r="N1784" i="3" s="1"/>
  <c r="M1785" i="3"/>
  <c r="N1785" i="3" s="1"/>
  <c r="M1786" i="3"/>
  <c r="N1786" i="3" s="1"/>
  <c r="M1787" i="3"/>
  <c r="N1787" i="3" s="1"/>
  <c r="M1788" i="3"/>
  <c r="N1788" i="3" s="1"/>
  <c r="M1789" i="3"/>
  <c r="N1789" i="3" s="1"/>
  <c r="M1790" i="3"/>
  <c r="N1790" i="3" s="1"/>
  <c r="M1791" i="3"/>
  <c r="N1791" i="3" s="1"/>
  <c r="M1792" i="3"/>
  <c r="N1792" i="3" s="1"/>
  <c r="M1640" i="3"/>
  <c r="N1640" i="3" s="1"/>
  <c r="M1641" i="3"/>
  <c r="N1641" i="3" s="1"/>
  <c r="M1642" i="3"/>
  <c r="N1642" i="3" s="1"/>
  <c r="M1643" i="3"/>
  <c r="N1643" i="3" s="1"/>
  <c r="M1644" i="3"/>
  <c r="N1644" i="3" s="1"/>
  <c r="M1645" i="3"/>
  <c r="N1645" i="3" s="1"/>
  <c r="M1646" i="3"/>
  <c r="N1646" i="3" s="1"/>
  <c r="M1647" i="3"/>
  <c r="N1647" i="3" s="1"/>
  <c r="M1648" i="3"/>
  <c r="N1648" i="3" s="1"/>
  <c r="M1802" i="3"/>
  <c r="M1803" i="3"/>
  <c r="M1804" i="3"/>
  <c r="M1805" i="3"/>
  <c r="M1806" i="3"/>
  <c r="M1807" i="3"/>
  <c r="M1808" i="3"/>
  <c r="M1809" i="3"/>
  <c r="M1810" i="3"/>
  <c r="M1793" i="3"/>
  <c r="N1793" i="3" s="1"/>
  <c r="M1794" i="3"/>
  <c r="N1794" i="3" s="1"/>
  <c r="M1795" i="3"/>
  <c r="M1796" i="3"/>
  <c r="M1797" i="3"/>
  <c r="N1797" i="3" s="1"/>
  <c r="M1798" i="3"/>
  <c r="M1799" i="3"/>
  <c r="N1799" i="3" s="1"/>
  <c r="M1800" i="3"/>
  <c r="M1801" i="3"/>
  <c r="M1775" i="3"/>
  <c r="N1775" i="3" s="1"/>
  <c r="M1776" i="3"/>
  <c r="N1776" i="3" s="1"/>
  <c r="M1777" i="3"/>
  <c r="N1777" i="3" s="1"/>
  <c r="M1778" i="3"/>
  <c r="N1778" i="3" s="1"/>
  <c r="M1779" i="3"/>
  <c r="N1779" i="3" s="1"/>
  <c r="M1780" i="3"/>
  <c r="N1780" i="3" s="1"/>
  <c r="M1781" i="3"/>
  <c r="N1781" i="3" s="1"/>
  <c r="M1782" i="3"/>
  <c r="N1782" i="3" s="1"/>
  <c r="M1783" i="3"/>
  <c r="N1783" i="3" s="1"/>
  <c r="M1766" i="3"/>
  <c r="M1767" i="3"/>
  <c r="M1768" i="3"/>
  <c r="M1769" i="3"/>
  <c r="M1770" i="3"/>
  <c r="M1771" i="3"/>
  <c r="M1772" i="3"/>
  <c r="N1772" i="3" s="1"/>
  <c r="M1773" i="3"/>
  <c r="M1774" i="3"/>
  <c r="M1757" i="3"/>
  <c r="M1758" i="3"/>
  <c r="M1759" i="3"/>
  <c r="M1760" i="3"/>
  <c r="M1761" i="3"/>
  <c r="M1762" i="3"/>
  <c r="M1763" i="3"/>
  <c r="M1764" i="3"/>
  <c r="N1764" i="3" s="1"/>
  <c r="M1765" i="3"/>
  <c r="M1748" i="3"/>
  <c r="N1748" i="3" s="1"/>
  <c r="M1749" i="3"/>
  <c r="N1749" i="3" s="1"/>
  <c r="M1750" i="3"/>
  <c r="N1750" i="3" s="1"/>
  <c r="M1751" i="3"/>
  <c r="N1751" i="3" s="1"/>
  <c r="M1752" i="3"/>
  <c r="N1752" i="3" s="1"/>
  <c r="M1753" i="3"/>
  <c r="N1753" i="3" s="1"/>
  <c r="M1754" i="3"/>
  <c r="N1754" i="3" s="1"/>
  <c r="M1755" i="3"/>
  <c r="N1755" i="3" s="1"/>
  <c r="M1756" i="3"/>
  <c r="N1756" i="3" s="1"/>
  <c r="M1739" i="3"/>
  <c r="M1740" i="3"/>
  <c r="M1741" i="3"/>
  <c r="M1742" i="3"/>
  <c r="M1743" i="3"/>
  <c r="M1744" i="3"/>
  <c r="M1745" i="3"/>
  <c r="M1746" i="3"/>
  <c r="M1747" i="3"/>
  <c r="M1676" i="3"/>
  <c r="M1677" i="3"/>
  <c r="N1677" i="3" s="1"/>
  <c r="M1678" i="3"/>
  <c r="N1678" i="3" s="1"/>
  <c r="M1679" i="3"/>
  <c r="N1679" i="3" s="1"/>
  <c r="M1680" i="3"/>
  <c r="N1680" i="3" s="1"/>
  <c r="M1681" i="3"/>
  <c r="N1681" i="3" s="1"/>
  <c r="M1682" i="3"/>
  <c r="N1682" i="3" s="1"/>
  <c r="M1683" i="3"/>
  <c r="N1683" i="3" s="1"/>
  <c r="M1684" i="3"/>
  <c r="N1684" i="3" s="1"/>
  <c r="M1667" i="3"/>
  <c r="N1667" i="3" s="1"/>
  <c r="M1668" i="3"/>
  <c r="N1668" i="3" s="1"/>
  <c r="M1669" i="3"/>
  <c r="N1669" i="3" s="1"/>
  <c r="M1670" i="3"/>
  <c r="N1670" i="3" s="1"/>
  <c r="M1671" i="3"/>
  <c r="N1671" i="3" s="1"/>
  <c r="M1672" i="3"/>
  <c r="M1673" i="3"/>
  <c r="M1674" i="3"/>
  <c r="M1675" i="3"/>
  <c r="M1658" i="3"/>
  <c r="N1658" i="3" s="1"/>
  <c r="M1659" i="3"/>
  <c r="N1659" i="3" s="1"/>
  <c r="M1660" i="3"/>
  <c r="N1660" i="3" s="1"/>
  <c r="M1661" i="3"/>
  <c r="N1661" i="3" s="1"/>
  <c r="M1662" i="3"/>
  <c r="N1662" i="3" s="1"/>
  <c r="M1663" i="3"/>
  <c r="N1663" i="3" s="1"/>
  <c r="M1664" i="3"/>
  <c r="N1664" i="3" s="1"/>
  <c r="M1665" i="3"/>
  <c r="N1665" i="3" s="1"/>
  <c r="M1666" i="3"/>
  <c r="N1666" i="3" s="1"/>
  <c r="M1649" i="3"/>
  <c r="N1649" i="3" s="1"/>
  <c r="M1650" i="3"/>
  <c r="N1650" i="3" s="1"/>
  <c r="M1651" i="3"/>
  <c r="N1651" i="3" s="1"/>
  <c r="M1652" i="3"/>
  <c r="N1652" i="3" s="1"/>
  <c r="M1653" i="3"/>
  <c r="N1653" i="3" s="1"/>
  <c r="M1654" i="3"/>
  <c r="N1654" i="3" s="1"/>
  <c r="M1655" i="3"/>
  <c r="N1655" i="3" s="1"/>
  <c r="M1656" i="3"/>
  <c r="N1656" i="3" s="1"/>
  <c r="M1657" i="3"/>
  <c r="N1657" i="3" s="1"/>
  <c r="M1631" i="3"/>
  <c r="N1631" i="3" s="1"/>
  <c r="M1632" i="3"/>
  <c r="N1632" i="3" s="1"/>
  <c r="M1633" i="3"/>
  <c r="N1633" i="3" s="1"/>
  <c r="M1634" i="3"/>
  <c r="N1634" i="3" s="1"/>
  <c r="M1635" i="3"/>
  <c r="N1635" i="3" s="1"/>
  <c r="M1636" i="3"/>
  <c r="N1636" i="3" s="1"/>
  <c r="M1637" i="3"/>
  <c r="N1637" i="3" s="1"/>
  <c r="M1638" i="3"/>
  <c r="N1638" i="3" s="1"/>
  <c r="M1639" i="3"/>
  <c r="N1639" i="3" s="1"/>
  <c r="M1622" i="3"/>
  <c r="N1622" i="3" s="1"/>
  <c r="M1623" i="3"/>
  <c r="N1623" i="3" s="1"/>
  <c r="M1624" i="3"/>
  <c r="N1624" i="3" s="1"/>
  <c r="M1625" i="3"/>
  <c r="N1625" i="3" s="1"/>
  <c r="M1626" i="3"/>
  <c r="N1626" i="3" s="1"/>
  <c r="M1627" i="3"/>
  <c r="N1627" i="3" s="1"/>
  <c r="M1628" i="3"/>
  <c r="N1628" i="3" s="1"/>
  <c r="M1629" i="3"/>
  <c r="N1629" i="3" s="1"/>
  <c r="M1630" i="3"/>
  <c r="N1630" i="3" s="1"/>
  <c r="M1613" i="3"/>
  <c r="N1613" i="3" s="1"/>
  <c r="M1614" i="3"/>
  <c r="N1614" i="3" s="1"/>
  <c r="M1615" i="3"/>
  <c r="N1615" i="3" s="1"/>
  <c r="M1616" i="3"/>
  <c r="N1616" i="3" s="1"/>
  <c r="M1617" i="3"/>
  <c r="N1617" i="3" s="1"/>
  <c r="M1618" i="3"/>
  <c r="N1618" i="3" s="1"/>
  <c r="M1619" i="3"/>
  <c r="N1619" i="3" s="1"/>
  <c r="M1620" i="3"/>
  <c r="N1620" i="3" s="1"/>
  <c r="M1621" i="3"/>
  <c r="N1621" i="3" s="1"/>
  <c r="M1604" i="3"/>
  <c r="N1604" i="3" s="1"/>
  <c r="M1605" i="3"/>
  <c r="N1605" i="3" s="1"/>
  <c r="M1606" i="3"/>
  <c r="N1606" i="3" s="1"/>
  <c r="M1607" i="3"/>
  <c r="N1607" i="3" s="1"/>
  <c r="M1608" i="3"/>
  <c r="N1608" i="3" s="1"/>
  <c r="M1609" i="3"/>
  <c r="N1609" i="3" s="1"/>
  <c r="M1610" i="3"/>
  <c r="N1610" i="3" s="1"/>
  <c r="M1611" i="3"/>
  <c r="N1611" i="3" s="1"/>
  <c r="M1612" i="3"/>
  <c r="N1612" i="3" s="1"/>
  <c r="M1595" i="3"/>
  <c r="N1595" i="3" s="1"/>
  <c r="M1596" i="3"/>
  <c r="N1596" i="3" s="1"/>
  <c r="M1597" i="3"/>
  <c r="N1597" i="3" s="1"/>
  <c r="M1598" i="3"/>
  <c r="N1598" i="3" s="1"/>
  <c r="M1599" i="3"/>
  <c r="N1599" i="3" s="1"/>
  <c r="M1600" i="3"/>
  <c r="N1600" i="3" s="1"/>
  <c r="M1601" i="3"/>
  <c r="N1601" i="3" s="1"/>
  <c r="M1602" i="3"/>
  <c r="N1602" i="3" s="1"/>
  <c r="M1603" i="3"/>
  <c r="N1603" i="3" s="1"/>
  <c r="M1586" i="3"/>
  <c r="N1586" i="3" s="1"/>
  <c r="M1587" i="3"/>
  <c r="N1587" i="3" s="1"/>
  <c r="M1588" i="3"/>
  <c r="N1588" i="3" s="1"/>
  <c r="M1589" i="3"/>
  <c r="N1589" i="3" s="1"/>
  <c r="M1590" i="3"/>
  <c r="N1590" i="3" s="1"/>
  <c r="M1591" i="3"/>
  <c r="N1591" i="3" s="1"/>
  <c r="M1592" i="3"/>
  <c r="N1592" i="3" s="1"/>
  <c r="M1593" i="3"/>
  <c r="N1593" i="3" s="1"/>
  <c r="M1594" i="3"/>
  <c r="N1594" i="3" s="1"/>
  <c r="M1577" i="3"/>
  <c r="N1577" i="3" s="1"/>
  <c r="M1578" i="3"/>
  <c r="N1578" i="3" s="1"/>
  <c r="M1579" i="3"/>
  <c r="N1579" i="3" s="1"/>
  <c r="M1580" i="3"/>
  <c r="N1580" i="3" s="1"/>
  <c r="M1581" i="3"/>
  <c r="N1581" i="3" s="1"/>
  <c r="M1582" i="3"/>
  <c r="N1582" i="3" s="1"/>
  <c r="M1583" i="3"/>
  <c r="N1583" i="3" s="1"/>
  <c r="M1584" i="3"/>
  <c r="N1584" i="3" s="1"/>
  <c r="M1585" i="3"/>
  <c r="N1585" i="3" s="1"/>
  <c r="M1568" i="3"/>
  <c r="N1568" i="3" s="1"/>
  <c r="M1569" i="3"/>
  <c r="N1569" i="3" s="1"/>
  <c r="M1570" i="3"/>
  <c r="N1570" i="3" s="1"/>
  <c r="M1571" i="3"/>
  <c r="N1571" i="3" s="1"/>
  <c r="M1572" i="3"/>
  <c r="N1572" i="3" s="1"/>
  <c r="M1573" i="3"/>
  <c r="N1573" i="3" s="1"/>
  <c r="M1574" i="3"/>
  <c r="N1574" i="3" s="1"/>
  <c r="M1575" i="3"/>
  <c r="N1575" i="3" s="1"/>
  <c r="M1576" i="3"/>
  <c r="N1576" i="3" s="1"/>
  <c r="M1559" i="3"/>
  <c r="N1559" i="3" s="1"/>
  <c r="M1560" i="3"/>
  <c r="N1560" i="3" s="1"/>
  <c r="M1561" i="3"/>
  <c r="N1561" i="3" s="1"/>
  <c r="M1562" i="3"/>
  <c r="N1562" i="3" s="1"/>
  <c r="M1563" i="3"/>
  <c r="N1563" i="3" s="1"/>
  <c r="M1564" i="3"/>
  <c r="N1564" i="3" s="1"/>
  <c r="M1565" i="3"/>
  <c r="N1565" i="3" s="1"/>
  <c r="M1566" i="3"/>
  <c r="N1566" i="3" s="1"/>
  <c r="M1567" i="3"/>
  <c r="N1567" i="3" s="1"/>
  <c r="M1550" i="3"/>
  <c r="N1550" i="3" s="1"/>
  <c r="M1551" i="3"/>
  <c r="N1551" i="3" s="1"/>
  <c r="M1552" i="3"/>
  <c r="N1552" i="3" s="1"/>
  <c r="M1553" i="3"/>
  <c r="N1553" i="3" s="1"/>
  <c r="M1554" i="3"/>
  <c r="N1554" i="3" s="1"/>
  <c r="M1555" i="3"/>
  <c r="N1555" i="3" s="1"/>
  <c r="M1556" i="3"/>
  <c r="N1556" i="3" s="1"/>
  <c r="M1557" i="3"/>
  <c r="N1557" i="3" s="1"/>
  <c r="M1558" i="3"/>
  <c r="N1558" i="3" s="1"/>
  <c r="M1541" i="3"/>
  <c r="N1541" i="3" s="1"/>
  <c r="M1542" i="3"/>
  <c r="M1543" i="3"/>
  <c r="N1543" i="3" s="1"/>
  <c r="M1544" i="3"/>
  <c r="N1544" i="3" s="1"/>
  <c r="M1545" i="3"/>
  <c r="N1545" i="3" s="1"/>
  <c r="M1546" i="3"/>
  <c r="N1546" i="3" s="1"/>
  <c r="M1547" i="3"/>
  <c r="N1547" i="3" s="1"/>
  <c r="M1548" i="3"/>
  <c r="N1548" i="3" s="1"/>
  <c r="M1549" i="3"/>
  <c r="N1549" i="3" s="1"/>
  <c r="M1532" i="3"/>
  <c r="M1533" i="3"/>
  <c r="M1534" i="3"/>
  <c r="M1535" i="3"/>
  <c r="M1536" i="3"/>
  <c r="M1537" i="3"/>
  <c r="M1538" i="3"/>
  <c r="M1539" i="3"/>
  <c r="M1540" i="3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</calcChain>
</file>

<file path=xl/sharedStrings.xml><?xml version="1.0" encoding="utf-8"?>
<sst xmlns="http://schemas.openxmlformats.org/spreadsheetml/2006/main" count="10450" uniqueCount="587">
  <si>
    <t>Year</t>
  </si>
  <si>
    <t>Account</t>
  </si>
  <si>
    <t>Retirements</t>
  </si>
  <si>
    <t>COR</t>
  </si>
  <si>
    <t>Salvage</t>
  </si>
  <si>
    <t>FERC</t>
  </si>
  <si>
    <t>PNT</t>
  </si>
  <si>
    <t>Function</t>
  </si>
  <si>
    <t>Intangible</t>
  </si>
  <si>
    <t>Production Steam</t>
  </si>
  <si>
    <t>ARO</t>
  </si>
  <si>
    <t>Production Other</t>
  </si>
  <si>
    <t>Transmission</t>
  </si>
  <si>
    <t>Distribution</t>
  </si>
  <si>
    <t>General Plant</t>
  </si>
  <si>
    <t>Land</t>
  </si>
  <si>
    <t>General Amortized</t>
  </si>
  <si>
    <t>Vehicles</t>
  </si>
  <si>
    <t>00</t>
  </si>
  <si>
    <t>01</t>
  </si>
  <si>
    <t>02</t>
  </si>
  <si>
    <t>03</t>
  </si>
  <si>
    <t>04</t>
  </si>
  <si>
    <t>10</t>
  </si>
  <si>
    <t>12</t>
  </si>
  <si>
    <t>13</t>
  </si>
  <si>
    <t>14</t>
  </si>
  <si>
    <t>15</t>
  </si>
  <si>
    <t>17</t>
  </si>
  <si>
    <t>25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</si>
  <si>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</si>
  <si>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</si>
  <si>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</si>
  <si>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</si>
  <si>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</si>
  <si>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</si>
  <si>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</si>
  <si>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</si>
  <si>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</si>
  <si>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</si>
  <si>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</si>
  <si>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</si>
  <si>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</si>
  <si>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</si>
  <si>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</si>
  <si>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</si>
  <si>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</si>
  <si>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</si>
  <si>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</si>
  <si>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53</t>
  </si>
  <si>
    <t>54</t>
  </si>
  <si>
    <t>80</t>
  </si>
  <si>
    <t>81</t>
  </si>
  <si>
    <t>82</t>
  </si>
  <si>
    <t>83</t>
  </si>
  <si>
    <t>84</t>
  </si>
  <si>
    <t>85</t>
  </si>
  <si>
    <t>86</t>
  </si>
  <si>
    <t>87</t>
  </si>
  <si>
    <t>90</t>
  </si>
  <si>
    <t>99</t>
  </si>
  <si>
    <t>303</t>
  </si>
  <si>
    <t>311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</si>
  <si>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</si>
  <si>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</si>
  <si>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</si>
  <si>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</si>
  <si>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</si>
  <si>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</si>
  <si>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</si>
  <si>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</si>
  <si>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</si>
  <si>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</si>
  <si>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</si>
  <si>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</si>
  <si>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</si>
  <si>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</si>
  <si>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</si>
  <si>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</si>
  <si>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</si>
  <si>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</si>
  <si>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</si>
  <si>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373</t>
  </si>
  <si>
    <t>390</t>
  </si>
  <si>
    <t>393</t>
  </si>
  <si>
    <t>394</t>
  </si>
  <si>
    <t>395</t>
  </si>
  <si>
    <t>396</t>
  </si>
  <si>
    <t>397</t>
  </si>
  <si>
    <t>398</t>
  </si>
  <si>
    <t>316</t>
  </si>
  <si>
    <t>391</t>
  </si>
  <si>
    <t>392</t>
  </si>
  <si>
    <t>399</t>
  </si>
  <si>
    <t>341</t>
  </si>
  <si>
    <t>342</t>
  </si>
  <si>
    <t>343</t>
  </si>
  <si>
    <t>345</t>
  </si>
  <si>
    <t>346</t>
  </si>
  <si>
    <t>312</t>
  </si>
  <si>
    <t>314</t>
  </si>
  <si>
    <t>315</t>
  </si>
  <si>
    <t>(All)</t>
  </si>
  <si>
    <t>% COR</t>
  </si>
  <si>
    <t>Gross COR</t>
  </si>
  <si>
    <t>Net Salvage</t>
  </si>
  <si>
    <t>% NS</t>
  </si>
  <si>
    <t>% SALV</t>
  </si>
  <si>
    <t>5yr Avg Retirements</t>
  </si>
  <si>
    <t>5yr Avg Gross COR</t>
  </si>
  <si>
    <t>5yr Avg Gross SALV</t>
  </si>
  <si>
    <t>Gross SALV</t>
  </si>
  <si>
    <t>5yr Avg Net Salvage</t>
  </si>
  <si>
    <t>5yr Avg % COR</t>
  </si>
  <si>
    <t>5yr Avg % SALV</t>
  </si>
  <si>
    <t>5yr Avg % NS</t>
  </si>
  <si>
    <t>Unit</t>
  </si>
  <si>
    <t>BS CM</t>
  </si>
  <si>
    <t>BS #1</t>
  </si>
  <si>
    <t>BS #2</t>
  </si>
  <si>
    <t>BS #3</t>
  </si>
  <si>
    <t>BS #4</t>
  </si>
  <si>
    <t>BS #5</t>
  </si>
  <si>
    <t>BS #6</t>
  </si>
  <si>
    <t>BB CT #4</t>
  </si>
  <si>
    <t>PK CM</t>
  </si>
  <si>
    <t>PK #1</t>
  </si>
  <si>
    <t>PK #3</t>
  </si>
  <si>
    <t>PK #5</t>
  </si>
  <si>
    <t>PK #2</t>
  </si>
  <si>
    <t>PK #4</t>
  </si>
  <si>
    <t>PK 2-5 CCST</t>
  </si>
  <si>
    <t>Solar</t>
  </si>
  <si>
    <t>BB CM</t>
  </si>
  <si>
    <t>BB #1</t>
  </si>
  <si>
    <t>BB #4</t>
  </si>
  <si>
    <t>BB #2</t>
  </si>
  <si>
    <t>BB #3</t>
  </si>
  <si>
    <t>BB FGD 3/4</t>
  </si>
  <si>
    <t>BB FGD 1/2</t>
  </si>
  <si>
    <t>Station</t>
  </si>
  <si>
    <t>Big Bend</t>
  </si>
  <si>
    <t>Bayside</t>
  </si>
  <si>
    <t>Polk</t>
  </si>
  <si>
    <t>BB SCR #1</t>
  </si>
  <si>
    <t>BB SCR #2</t>
  </si>
  <si>
    <t>BB SCR #3</t>
  </si>
  <si>
    <t>BB SCR #4</t>
  </si>
  <si>
    <t>2011 % NS</t>
  </si>
  <si>
    <t>2019 GP</t>
  </si>
  <si>
    <t>2011 % Net Salv</t>
  </si>
  <si>
    <t>depr_group_id</t>
  </si>
  <si>
    <t>description</t>
  </si>
  <si>
    <t>effective_date</t>
  </si>
  <si>
    <t>rate</t>
  </si>
  <si>
    <t>cost_of_removal_rate</t>
  </si>
  <si>
    <t>total</t>
  </si>
  <si>
    <t>105.01 Future Use Non Depreciable A</t>
  </si>
  <si>
    <t>105.02 Future Use Depreciable Asset</t>
  </si>
  <si>
    <t>108.03-Accum Reserve Dismantling</t>
  </si>
  <si>
    <t>108.04-Sebring Acquisition Adj</t>
  </si>
  <si>
    <t>108.50-Dismantling Gannon Common</t>
  </si>
  <si>
    <t>108.51-Dismantling Gannon Unit 1</t>
  </si>
  <si>
    <t>108.52-Dismantling Gannon Unit 2</t>
  </si>
  <si>
    <t>108.53-Dismantling Gannon Unit 3</t>
  </si>
  <si>
    <t>108.54-Dismantling Gannon Unit 4</t>
  </si>
  <si>
    <t>108.55-Dismantling Gannon Unit 5</t>
  </si>
  <si>
    <t>108.56-Dismantling Gannon Unit 6</t>
  </si>
  <si>
    <t>114.01-OUC Acquisition Adj</t>
  </si>
  <si>
    <t>114.02-FPL Acquisition Adj</t>
  </si>
  <si>
    <t>114.03-Union Hall Acquisition Adj</t>
  </si>
  <si>
    <t>121.00 Non-Utility Non-Depreciable</t>
  </si>
  <si>
    <t>121.12 Non-Utility Zap Cap Res 15yr</t>
  </si>
  <si>
    <t>121.14 Non-Utility Zap Cap Bus 15yr</t>
  </si>
  <si>
    <t>121.22 Non-Utility GTE FCU 5yr</t>
  </si>
  <si>
    <t>121.26 Non-Utility Rest 2002 5yr</t>
  </si>
  <si>
    <t>121.27 Non-Utility Rest 2008 5yr</t>
  </si>
  <si>
    <t>121.30 Non-Utility Restuarant 5yr</t>
  </si>
  <si>
    <t>303.00 Misc Intangible Plant 5yr</t>
  </si>
  <si>
    <t>303.01 SAP Intangible Plant 10yr</t>
  </si>
  <si>
    <t>303.02 ARO Costs-Intangible</t>
  </si>
  <si>
    <t>303.15 Intangible Software 15yr</t>
  </si>
  <si>
    <t>303.99 Intangible Software Solar</t>
  </si>
  <si>
    <t>310.01 Land &amp; Land Rights-Misc</t>
  </si>
  <si>
    <t>310.11 Land &amp; LR-Dinner Lake</t>
  </si>
  <si>
    <t>310.40 Land &amp; Land Rights-BBCM</t>
  </si>
  <si>
    <t>311.01 Str &amp; Improvements-Misc</t>
  </si>
  <si>
    <t>311.30 Str &amp; Improvements-BPC</t>
  </si>
  <si>
    <t>311.31 Str &amp; Improvements-BP1</t>
  </si>
  <si>
    <t>311.32 Str &amp; Improvements-BP2</t>
  </si>
  <si>
    <t>311.33 Str &amp; Improvements-BP3</t>
  </si>
  <si>
    <t>311.34 Str &amp; Improvements-BP4</t>
  </si>
  <si>
    <t>311.40 Str &amp; Improvements-BBCM</t>
  </si>
  <si>
    <t>311.41 Str &amp; Improvements-BB1</t>
  </si>
  <si>
    <t>311.42 Str &amp; Improvements-BB2</t>
  </si>
  <si>
    <t>311.43 Str &amp; Improvements-BB3</t>
  </si>
  <si>
    <t>311.44 Str &amp; Improve-BB4 MAIN STT</t>
  </si>
  <si>
    <t>311.45 Str &amp; Improvements-BB3&amp;4 FGD</t>
  </si>
  <si>
    <t>311.46 Str &amp; Improve-BB1&amp;2 FGD</t>
  </si>
  <si>
    <t>311.51 Str &amp; Improve-BB1 SCR</t>
  </si>
  <si>
    <t>311.52 Str &amp; Improve-BB2 SCR</t>
  </si>
  <si>
    <t>311.53 Str &amp; Improve-BB3 SCR</t>
  </si>
  <si>
    <t>311.54 Str &amp; Improve-BB4 SCR</t>
  </si>
  <si>
    <t>311.75 Str &amp; Improvements-BPC</t>
  </si>
  <si>
    <t>311.78 Str &amp; Improvements-BP3</t>
  </si>
  <si>
    <t>311.79 Str &amp; Improvements-BP4</t>
  </si>
  <si>
    <t>312.30 Boiler Plant Eq-BPC</t>
  </si>
  <si>
    <t>312.31 Boiler Plant Eq-BP1</t>
  </si>
  <si>
    <t>312.32 Boiler Plant Eq-BP2</t>
  </si>
  <si>
    <t>312.40 Boiler Plant Eq-BBCM</t>
  </si>
  <si>
    <t>312.41 Boiler Plant Eq-BB1</t>
  </si>
  <si>
    <t>312.42 Boiler Plant Eq-BB2</t>
  </si>
  <si>
    <t>312.43 Boiler Plant Eq-BB3</t>
  </si>
  <si>
    <t>312.44 Boiler Plant Eq-BB4 MAIN STT</t>
  </si>
  <si>
    <t>312.45 Boiler Plant Eq-BB3&amp;4 FGD</t>
  </si>
  <si>
    <t>312.46 Boiler Plant Eq-BB1&amp;2 FGD</t>
  </si>
  <si>
    <t>312.47 Fuel Clause Big Bend</t>
  </si>
  <si>
    <t>312.51 Boiler Plant Eq-BB1 SCR</t>
  </si>
  <si>
    <t>312.52 Boiler Plant Eq-BB2 SCR</t>
  </si>
  <si>
    <t>312.53 Boiler Plant Eq-BB3 SCR</t>
  </si>
  <si>
    <t>312.54 Boiler Plant Eq-BB4 SCR</t>
  </si>
  <si>
    <t>312.75 Boiler Plant Eq-BPC</t>
  </si>
  <si>
    <t>314.30 Turbogenerator Units-BPC</t>
  </si>
  <si>
    <t>314.31 Turbogenerator Units-BP1</t>
  </si>
  <si>
    <t>314.32 Turbogenerator Units-BP2</t>
  </si>
  <si>
    <t>314.33 Turbogenerator Units-BP3</t>
  </si>
  <si>
    <t>314.34 Turbogenerator Units-BP4</t>
  </si>
  <si>
    <t>314.40 Turbogenerator Units-BBCM</t>
  </si>
  <si>
    <t>314.41 Turbogenerator Units-BB1</t>
  </si>
  <si>
    <t>314.42 Turbogenerator Units-BB2</t>
  </si>
  <si>
    <t>314.43 Turbogenerator Units-BB3</t>
  </si>
  <si>
    <t>314.44 Turbogen Units-BB4 MAIN STT</t>
  </si>
  <si>
    <t>315.30 Accessory Electric Eq-BPC</t>
  </si>
  <si>
    <t>315.31 Accessory Electric Eq-BP1</t>
  </si>
  <si>
    <t>315.32 Accessory Electric Eq-BP2</t>
  </si>
  <si>
    <t>315.33 Accessory Electric Eq-BP3</t>
  </si>
  <si>
    <t>315.34 Accessory Electric Eq-BP4</t>
  </si>
  <si>
    <t>315.40 Accessory Electric Eq-BBCM</t>
  </si>
  <si>
    <t>315.41 Accessory Electric Eq-BB1</t>
  </si>
  <si>
    <t>315.42 Accessory Electric Eq-BB2</t>
  </si>
  <si>
    <t>315.43 Accessory Electric Eq-BB3</t>
  </si>
  <si>
    <t>315.44 Access Elect Eq-BB4 MAIN STT</t>
  </si>
  <si>
    <t>315.45 Accessory Elect Eq-BB3&amp;4 FGD</t>
  </si>
  <si>
    <t>315.46 Accessory Elect Eq-BB1&amp;2 FGD</t>
  </si>
  <si>
    <t>315.51 Accessory Elect Eq-BB1 SCR</t>
  </si>
  <si>
    <t>315.52 Accessory Elect Eq-BB2 SCR</t>
  </si>
  <si>
    <t>315.53 Accessory Elect Eq-BB3 SCR</t>
  </si>
  <si>
    <t>315.54 Accessory Elect Eq-BB4 SCR</t>
  </si>
  <si>
    <t>316.01 Misc Power Plant Equip</t>
  </si>
  <si>
    <t>316.17 Tools Misc Supply 7yr</t>
  </si>
  <si>
    <t>316.30 Misc Power Plant Eq-BPC</t>
  </si>
  <si>
    <t>316.31 Misc Power Plant Eq-BP1</t>
  </si>
  <si>
    <t>316.32 Misc Power Plant Eq-BP2</t>
  </si>
  <si>
    <t>316.33 Misc Power Plant Eq-BP3</t>
  </si>
  <si>
    <t>316.34 Misc Power Plant Eq-BP4</t>
  </si>
  <si>
    <t>316.40 Misc Power Plant Eq-BBCM</t>
  </si>
  <si>
    <t>316.41 Misc Power Plant Eq-BB1</t>
  </si>
  <si>
    <t>316.42 Misc Power Plant Eq-BB2</t>
  </si>
  <si>
    <t>316.43 Misc Power Plant Eq-BB3</t>
  </si>
  <si>
    <t>316.44 Misc Pwr Plt Eq-BB 4 MAIN ST</t>
  </si>
  <si>
    <t>316.45 Misc Power Plant Eq-BB3&amp;4FGD</t>
  </si>
  <si>
    <t>316.46 Misc Power Plt Eq-BB1&amp;2 FGD</t>
  </si>
  <si>
    <t>316.47 Tools Big Bend 7yr</t>
  </si>
  <si>
    <t>316.51 Misc Power Plt Eq-BB1 SCR</t>
  </si>
  <si>
    <t>316.52 Misc Power Plt Eq-BB2 SCR</t>
  </si>
  <si>
    <t>316.53 Misc Power Plt Eq-BB3 SCR</t>
  </si>
  <si>
    <t>316.54 Misc Power Plt Eq-BB4 SCR</t>
  </si>
  <si>
    <t>317.00 ARO Costs-Steam</t>
  </si>
  <si>
    <t>340.28 Land &amp; Land Rights-Phillips</t>
  </si>
  <si>
    <t>340.30 Land &amp; Land Rights-BPC</t>
  </si>
  <si>
    <t>340.42 Land &amp; Land Rights-BBCT1&amp;3</t>
  </si>
  <si>
    <t>340.81 Land &amp; Land Rights-Polk U1</t>
  </si>
  <si>
    <t>340.99 Land &amp; Land Rights-Solar</t>
  </si>
  <si>
    <t>341.28 Str and Improve-Phillips</t>
  </si>
  <si>
    <t>341.30 Str and Improvements-BPC</t>
  </si>
  <si>
    <t>341.31 Str and Improvements-BP1</t>
  </si>
  <si>
    <t>341.32 Str and Improvements-BP2</t>
  </si>
  <si>
    <t>341.33 Str and Improvements-BP3</t>
  </si>
  <si>
    <t>341.34 Str and Improvements-BP4</t>
  </si>
  <si>
    <t>341.35 Str and Improvements-BP5</t>
  </si>
  <si>
    <t>341.36 Str and Improvements-BP6</t>
  </si>
  <si>
    <t>341.41 Str and Improvements-BBCT1</t>
  </si>
  <si>
    <t>341.42 Str and Improvements-BBCT2&amp;3</t>
  </si>
  <si>
    <t>341.44 Str and Improvements-BBCT4</t>
  </si>
  <si>
    <t>341.80 Str and Improve-Polk Comm</t>
  </si>
  <si>
    <t>341.81 Str and Improvements-Polk U1</t>
  </si>
  <si>
    <t>341.82 Str and Improvements-Polk U2</t>
  </si>
  <si>
    <t>341.83 Str and Improvements-Polk U3</t>
  </si>
  <si>
    <t>341.84 Str and Improvements-Polk U4</t>
  </si>
  <si>
    <t>341.85 Str and Improvements-Polk U5</t>
  </si>
  <si>
    <t>341.86 Str and Improvements-PKCCST</t>
  </si>
  <si>
    <t>341.99 Str and Improvements-Solar</t>
  </si>
  <si>
    <t>342.28 FuelHolders,ProdAcc-Phillips</t>
  </si>
  <si>
    <t>342.30 Fuel Holders,Prod Acc-BPC</t>
  </si>
  <si>
    <t>342.31 Fuel Holders,Prod Acc-BP1</t>
  </si>
  <si>
    <t>342.32 Fuel Holders,Prod Acc-BP2</t>
  </si>
  <si>
    <t>342.33 Fuel Holders,Prod Acc-BP3</t>
  </si>
  <si>
    <t>342.34 Fuel Holders,Prod Acc-BP4</t>
  </si>
  <si>
    <t>342.35 Fuel Holders,Prod Acc-BP5</t>
  </si>
  <si>
    <t>342.36 Fuel Holders,Prod Acc-BP6</t>
  </si>
  <si>
    <t>342.41 Fuel Holders,Prod Acc-BBCT1</t>
  </si>
  <si>
    <t>342.42 Fuel Holders,ProdAcc-BBCT2&amp;3</t>
  </si>
  <si>
    <t>342.44 Fuel Holders,Prod Acc-BBCT4</t>
  </si>
  <si>
    <t>342.80 Fuel Holders,Prod Acc-Polk C</t>
  </si>
  <si>
    <t>342.81 Fuel Holders,Prod Acc-Polk 1</t>
  </si>
  <si>
    <t>342.82 Fuel Holders,Prod Acc-Polk 2</t>
  </si>
  <si>
    <t>342.83 Fuel Holders,Prod Acc-Polk 3</t>
  </si>
  <si>
    <t>342.84 Fuel Holders,Prod Acc-Polk 4</t>
  </si>
  <si>
    <t>342.85 Fuel Holders,Prod Acc-Polk 5</t>
  </si>
  <si>
    <t>342.86 Fuel Holders,Prod Acc-PKCCST</t>
  </si>
  <si>
    <t>342.87 Fuel Clause Polk 1</t>
  </si>
  <si>
    <t>343.28 Prime Movers-Phillips</t>
  </si>
  <si>
    <t>343.30 Prime Movers-BPC</t>
  </si>
  <si>
    <t>343.31 Prime Movers-BP1</t>
  </si>
  <si>
    <t>343.32 Prime Movers-BP2</t>
  </si>
  <si>
    <t>343.33 Prime Movers-BP3</t>
  </si>
  <si>
    <t>343.34 Prime Movers-BP4</t>
  </si>
  <si>
    <t>343.35 Prime Movers-BP5</t>
  </si>
  <si>
    <t>343.36 Prime Movers-BP6</t>
  </si>
  <si>
    <t>343.41 Prime Movers-BBCT1</t>
  </si>
  <si>
    <t>343.42 Prime Movers-BBCT2&amp;3</t>
  </si>
  <si>
    <t>343.44 Prime Movers-BBCT4</t>
  </si>
  <si>
    <t>343.52 Prime Movers-Gannon Dismantl</t>
  </si>
  <si>
    <t>343.80 Prime Movers-Polk Common</t>
  </si>
  <si>
    <t>343.81 Prime Movers-Polk U1</t>
  </si>
  <si>
    <t>343.82 Prime Movers-Polk U2</t>
  </si>
  <si>
    <t>343.83 Prime Movers-Polk U3</t>
  </si>
  <si>
    <t>343.84 Prime Movers-Polk U4</t>
  </si>
  <si>
    <t>343.85 Prime Movers-Polk U5</t>
  </si>
  <si>
    <t>343.86 Prime Movers-PKCCST</t>
  </si>
  <si>
    <t>343.90 Prime Movers-Tampa Biosolids</t>
  </si>
  <si>
    <t>343.99 Prime Movers-Solar</t>
  </si>
  <si>
    <t>345.28 Accessory Elect Eq-Phillips</t>
  </si>
  <si>
    <t>345.30 Accessory Electric Eq-BPC</t>
  </si>
  <si>
    <t>345.31 Accessory Electric Eq-BP1</t>
  </si>
  <si>
    <t>345.32 Accessory Electric Eq-BP2</t>
  </si>
  <si>
    <t>345.33 Accessory Electric Eq-BP3</t>
  </si>
  <si>
    <t>345.34 Accessory Electric Eq-BP4</t>
  </si>
  <si>
    <t>345.35 Accessory Electric Eq-BP5</t>
  </si>
  <si>
    <t>345.36 Accessory Electric Eq-BP6</t>
  </si>
  <si>
    <t>345.41 Accessory Electric Eq-BBCT1</t>
  </si>
  <si>
    <t>345.42 Accessory Elect Eq-BBCT2&amp;3</t>
  </si>
  <si>
    <t>345.44 Accessory Electric Eq-BBCT4</t>
  </si>
  <si>
    <t>345.80 Accessory Elect Eq-Polk Comm</t>
  </si>
  <si>
    <t>345.81 Accessory Elect Eq-Polk U1</t>
  </si>
  <si>
    <t>345.82 Accessory Elect Eq-Polk U2</t>
  </si>
  <si>
    <t>345.83 Accessory Elect Eq-Polk U3</t>
  </si>
  <si>
    <t>345.84 Accessory Elect Eq-Polk U4</t>
  </si>
  <si>
    <t>345.85 Accessory Elect Eq-Polk U5</t>
  </si>
  <si>
    <t>345.86 Accessory Elect Eq-PKCCST</t>
  </si>
  <si>
    <t>345.99 Accessory Elect Eq-Solar</t>
  </si>
  <si>
    <t>346.28 Misc Power Plant Eq-Phillips</t>
  </si>
  <si>
    <t>346.30 Misc Power Plant Eq-BPC</t>
  </si>
  <si>
    <t>346.31 Misc Power Plant Eq-BP1</t>
  </si>
  <si>
    <t>346.32 Misc Power Plant Eq-BP2</t>
  </si>
  <si>
    <t>346.33 Misc Power Plant Eq-BP3</t>
  </si>
  <si>
    <t>346.34 Misc Power Plant Eq-BP4</t>
  </si>
  <si>
    <t>346.35 Misc Power Plant Eq-BP5</t>
  </si>
  <si>
    <t>346.36 Misc Power Plant Eq-BP6</t>
  </si>
  <si>
    <t>346.37 Tools Bayside 7yr</t>
  </si>
  <si>
    <t>346.41 Misc Power Plant Eq-BBCT1</t>
  </si>
  <si>
    <t>346.44 Misc Power Plant Eq-BBCT4</t>
  </si>
  <si>
    <t>346.80 Misc Power Plt Eq-Polk Comm</t>
  </si>
  <si>
    <t>346.81 Misc Power Plant Eq-Polk U1</t>
  </si>
  <si>
    <t>346.82 Misc Power Plant Eq-Polk U2</t>
  </si>
  <si>
    <t>346.83 Misc Power Plant Eq-Polk U3</t>
  </si>
  <si>
    <t>346.84 Misc Power Plant Eq-Polk U4</t>
  </si>
  <si>
    <t>346.85 Misc Power Plant Eq-Polk U5</t>
  </si>
  <si>
    <t>346.86 Misc Power Plant Eq-PKCCST</t>
  </si>
  <si>
    <t>346.87 Tools Polk 7yr</t>
  </si>
  <si>
    <t>347.00 ARO Costs-Other</t>
  </si>
  <si>
    <t>348.99 Energy Storage Battery Equip</t>
  </si>
  <si>
    <t>350.00 Land</t>
  </si>
  <si>
    <t>350.01 Land Rights</t>
  </si>
  <si>
    <t>352.00 STR and Improvements</t>
  </si>
  <si>
    <t>353.00 Station Equipment</t>
  </si>
  <si>
    <t>354.00 Towers &amp; Fixtures</t>
  </si>
  <si>
    <t>355.00 Poles and Fixtures</t>
  </si>
  <si>
    <t>356.00 OH Cond and Devices</t>
  </si>
  <si>
    <t>356.01 Clearing Rights of Way</t>
  </si>
  <si>
    <t>357.00 Underground Conduit</t>
  </si>
  <si>
    <t>358.00 UG Conductors &amp; Devices</t>
  </si>
  <si>
    <t>359.00 Roads and Trails</t>
  </si>
  <si>
    <t>359.10 ARO Costs-Transmission</t>
  </si>
  <si>
    <t>360.00 Land</t>
  </si>
  <si>
    <t>361.00 Structures &amp; Improvements</t>
  </si>
  <si>
    <t>362.00 Station Equipment</t>
  </si>
  <si>
    <t>364.00 Poles, Towers &amp; Fixtures</t>
  </si>
  <si>
    <t>365.00 OH Conductors &amp; Devices</t>
  </si>
  <si>
    <t>366.00 UG Conduit &amp; Others</t>
  </si>
  <si>
    <t>367.00 UG Conductors &amp; Devices</t>
  </si>
  <si>
    <t>368.00 Line Transformers OH,UG,Net</t>
  </si>
  <si>
    <t>369.00 Services - OH</t>
  </si>
  <si>
    <t>369.02 Services - UG</t>
  </si>
  <si>
    <t>370.00 Meters - Analog &amp; AMR</t>
  </si>
  <si>
    <t>370.01 Meters - AMI</t>
  </si>
  <si>
    <t>373.00 Street Light &amp; Signal Sys</t>
  </si>
  <si>
    <t>374.00 ARO Costs-Distribution</t>
  </si>
  <si>
    <t>389.00 Land &amp; Land Rights</t>
  </si>
  <si>
    <t>390.00 Structures &amp; Improvements</t>
  </si>
  <si>
    <t>391.01 Office Fur, Fixt &amp; Equip 7yr</t>
  </si>
  <si>
    <t>391.02 Computer &amp; Perph Equip 4yr</t>
  </si>
  <si>
    <t>391.03 Data Handling Equip 7yr</t>
  </si>
  <si>
    <t>391.04 Computer Hardw-Mainframe 5yr</t>
  </si>
  <si>
    <t>392.01 Trans Equipment - Invalid</t>
  </si>
  <si>
    <t>392.02 ED Trans Equip - L Vehicle</t>
  </si>
  <si>
    <t>392.03 ED Trans Equip - H Vehicle</t>
  </si>
  <si>
    <t>392.04 ED Trans Equip - M Vehicle</t>
  </si>
  <si>
    <t>392.12 ES Trans Equip - L Vehicle</t>
  </si>
  <si>
    <t>392.13 ES Trans Equip - H Vehicle</t>
  </si>
  <si>
    <t>392.14 ES Trans Equip - M Vehicle</t>
  </si>
  <si>
    <t>393.00 Stores Equipment 7yr</t>
  </si>
  <si>
    <t>394.00 Tool Shop &amp; Garage Equip 7yr</t>
  </si>
  <si>
    <t>394.03 Tool Vehicles 7yr - Invalid</t>
  </si>
  <si>
    <t>395.00 Laboratory Equipment 7yr</t>
  </si>
  <si>
    <t>396.00 Power Operated Equipment 7yr</t>
  </si>
  <si>
    <t>397.00 Communication Equipment 7yr</t>
  </si>
  <si>
    <t>397.25 Fiber Optic</t>
  </si>
  <si>
    <t>398.00 Miscellaneous Equipment 7yr</t>
  </si>
  <si>
    <t>399.10 ARO Costs-General</t>
  </si>
  <si>
    <t>High Level 108</t>
  </si>
  <si>
    <t>High Level 111</t>
  </si>
  <si>
    <t>High Level 114</t>
  </si>
  <si>
    <t>High Level 122</t>
  </si>
  <si>
    <t>COR Rate</t>
  </si>
  <si>
    <t>2019 Gross Plant</t>
  </si>
  <si>
    <t>COR Exp</t>
  </si>
  <si>
    <t>Low</t>
  </si>
  <si>
    <t>High</t>
  </si>
  <si>
    <t>Grand Total</t>
  </si>
  <si>
    <t>(Multiple Items)</t>
  </si>
  <si>
    <t>Sum of Net Salvage</t>
  </si>
  <si>
    <t>BB #1 Total</t>
  </si>
  <si>
    <t>BB #2 Total</t>
  </si>
  <si>
    <t>BB #3 Total</t>
  </si>
  <si>
    <t>BB #4 Total</t>
  </si>
  <si>
    <t>BB CM Total</t>
  </si>
  <si>
    <t>BB CT #4 Total</t>
  </si>
  <si>
    <t>BB FGD 1/2 Total</t>
  </si>
  <si>
    <t>BB FGD 3/4 Total</t>
  </si>
  <si>
    <t>BS #1 Total</t>
  </si>
  <si>
    <t>BS #2 Total</t>
  </si>
  <si>
    <t>BS #3 Total</t>
  </si>
  <si>
    <t>BS #4 Total</t>
  </si>
  <si>
    <t>BS #5 Total</t>
  </si>
  <si>
    <t>BS #6 Total</t>
  </si>
  <si>
    <t>BS CM Total</t>
  </si>
  <si>
    <t>PK #1 Total</t>
  </si>
  <si>
    <t>PK #2 Total</t>
  </si>
  <si>
    <t>PK #3 Total</t>
  </si>
  <si>
    <t>PK #4 Total</t>
  </si>
  <si>
    <t>PK #5 Total</t>
  </si>
  <si>
    <t>PK 2-5 CCST Total</t>
  </si>
  <si>
    <t>PK CM Total</t>
  </si>
  <si>
    <t>BB SCR #1 Total</t>
  </si>
  <si>
    <t>BB SCR #2 Total</t>
  </si>
  <si>
    <t>BB SCR #3 Total</t>
  </si>
  <si>
    <t>BB SCR #4 Total</t>
  </si>
  <si>
    <t>Solar Total</t>
  </si>
  <si>
    <t>Distribution Total</t>
  </si>
  <si>
    <t>Transmission Total</t>
  </si>
  <si>
    <t>2011 ARL</t>
  </si>
  <si>
    <t>2011 DR Ratio</t>
  </si>
  <si>
    <t>Amort</t>
  </si>
  <si>
    <t>2019/2011 NS Rate</t>
  </si>
  <si>
    <t>2019/2011 D Rate</t>
  </si>
  <si>
    <t>2019/2011 NS $$$</t>
  </si>
  <si>
    <t>last 5 year / 5</t>
  </si>
  <si>
    <t>Variance</t>
  </si>
  <si>
    <t>TAMPA ELECTRIC COMPANY</t>
  </si>
  <si>
    <t>Comparative Analysis</t>
  </si>
  <si>
    <t>Comparative Analysis of Latest Approved Rates</t>
  </si>
  <si>
    <t>Tampa Electric Company</t>
  </si>
  <si>
    <t>FP&amp;L</t>
  </si>
  <si>
    <t>Progress Energy</t>
  </si>
  <si>
    <t>GULF</t>
  </si>
  <si>
    <t>PSC-16-160062-EI</t>
  </si>
  <si>
    <t>PSC-10-0131-FOF-EI</t>
  </si>
  <si>
    <t>PSC-10-0458-PAA-EI</t>
  </si>
  <si>
    <t>Current</t>
  </si>
  <si>
    <t>Number</t>
  </si>
  <si>
    <t>Account Title</t>
  </si>
  <si>
    <t>Approved</t>
  </si>
  <si>
    <t>STEAM PRODUCTION</t>
  </si>
  <si>
    <t>Structures &amp; Improvements</t>
  </si>
  <si>
    <t>Depreciation Rate</t>
  </si>
  <si>
    <t>Average Service Life</t>
  </si>
  <si>
    <t>Average Remaining Life</t>
  </si>
  <si>
    <t>Future Net Salvage %</t>
  </si>
  <si>
    <t>Reserve Ratio</t>
  </si>
  <si>
    <t>Curve Type</t>
  </si>
  <si>
    <t>R2</t>
  </si>
  <si>
    <t>L2</t>
  </si>
  <si>
    <t>SQ, S3, S4</t>
  </si>
  <si>
    <t>Boiler Plant Equipment</t>
  </si>
  <si>
    <t>S0</t>
  </si>
  <si>
    <t>Turbogenerator Units</t>
  </si>
  <si>
    <t>R0.5</t>
  </si>
  <si>
    <t>L0.5</t>
  </si>
  <si>
    <t>Accessory Electric Equipment</t>
  </si>
  <si>
    <t>20.52</t>
  </si>
  <si>
    <t>Misc. Power Plant Equipment</t>
  </si>
  <si>
    <t>S.5</t>
  </si>
  <si>
    <t>SQ ,S3, S4</t>
  </si>
  <si>
    <t>Fuel Holders, Producers and Accessories</t>
  </si>
  <si>
    <t>R1.5</t>
  </si>
  <si>
    <t>SQ, S2, S3, S4</t>
  </si>
  <si>
    <t>Prime Movers - General</t>
  </si>
  <si>
    <t>R1</t>
  </si>
  <si>
    <t>O1</t>
  </si>
  <si>
    <t>343.2</t>
  </si>
  <si>
    <t>Prime Movers - Capital Spare Parts</t>
  </si>
  <si>
    <t>L0</t>
  </si>
  <si>
    <t>344</t>
  </si>
  <si>
    <t>Generators</t>
  </si>
  <si>
    <t>R2.5</t>
  </si>
  <si>
    <t>S0.5</t>
  </si>
  <si>
    <t>1.31</t>
  </si>
  <si>
    <t>14.11</t>
  </si>
  <si>
    <t>SOLAR</t>
  </si>
  <si>
    <t>SQ</t>
  </si>
  <si>
    <t>2.87</t>
  </si>
  <si>
    <t>21.52</t>
  </si>
  <si>
    <t>S4</t>
  </si>
  <si>
    <t>R3</t>
  </si>
  <si>
    <t>R5</t>
  </si>
  <si>
    <t>R4</t>
  </si>
  <si>
    <t xml:space="preserve">N/A </t>
  </si>
  <si>
    <t>L3</t>
  </si>
  <si>
    <t>Duct Sys/Direct Buried</t>
  </si>
  <si>
    <t>1.5/2.0</t>
  </si>
  <si>
    <t>70/50</t>
  </si>
  <si>
    <t>59/40</t>
  </si>
  <si>
    <t>(2)/0</t>
  </si>
  <si>
    <t>16.03/20</t>
  </si>
  <si>
    <t>S1.5/R4</t>
  </si>
  <si>
    <t>2.6/2.9</t>
  </si>
  <si>
    <t>50/38</t>
  </si>
  <si>
    <t>29.0/18.4</t>
  </si>
  <si>
    <t>0/0</t>
  </si>
  <si>
    <t>23.68/47.43</t>
  </si>
  <si>
    <t>R4/S0</t>
  </si>
  <si>
    <t>L1.5</t>
  </si>
  <si>
    <t>AMI</t>
  </si>
  <si>
    <t>N/A</t>
  </si>
  <si>
    <t>L1</t>
  </si>
  <si>
    <t>Structures and Improvements</t>
  </si>
  <si>
    <t>S1.5</t>
  </si>
  <si>
    <t>Light Trucks</t>
  </si>
  <si>
    <t>Heavy Trucks</t>
  </si>
  <si>
    <t>S3</t>
  </si>
  <si>
    <t>L4</t>
  </si>
  <si>
    <t>Medium Trucks</t>
  </si>
  <si>
    <t>Power Operated Equipment</t>
  </si>
  <si>
    <t>7yr Amort</t>
  </si>
  <si>
    <t>Communication Equip. Fiber Optic</t>
  </si>
  <si>
    <t xml:space="preserve"> </t>
  </si>
  <si>
    <t>S1</t>
  </si>
  <si>
    <t>`</t>
  </si>
  <si>
    <t>General Plant Total</t>
  </si>
  <si>
    <t>Vehicles Total</t>
  </si>
  <si>
    <t>2019 Annual Depreciation Analysis - Rate Review</t>
  </si>
  <si>
    <t>Effective</t>
  </si>
  <si>
    <t>Date</t>
  </si>
  <si>
    <t>OTHER PRODUCTION</t>
  </si>
  <si>
    <t>Battery Storage Equipment</t>
  </si>
  <si>
    <t>Transmission Plant</t>
  </si>
  <si>
    <t>Land Rights</t>
  </si>
  <si>
    <t>Station Equipment</t>
  </si>
  <si>
    <t>Towers and Fixtures</t>
  </si>
  <si>
    <t>Poles and Fixtures</t>
  </si>
  <si>
    <t>Overhead Conductors and Devices</t>
  </si>
  <si>
    <t>Clearing Rights-of-Way</t>
  </si>
  <si>
    <t>Underground Conduit</t>
  </si>
  <si>
    <t>Underground Conductors and Devices</t>
  </si>
  <si>
    <t>Roads and Trails</t>
  </si>
  <si>
    <t>Distribution Plant</t>
  </si>
  <si>
    <t>Poles, Towers and Fixtures</t>
  </si>
  <si>
    <t>Line Transformers</t>
  </si>
  <si>
    <t>S5</t>
  </si>
  <si>
    <t>Overhead Services</t>
  </si>
  <si>
    <t>Underground Services</t>
  </si>
  <si>
    <t>AMR Meters &amp; Analog Equip</t>
  </si>
  <si>
    <t>Meters - AMI</t>
  </si>
  <si>
    <t>Street Lighting and Signal Systems</t>
  </si>
  <si>
    <t>L5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</si>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</sst>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_(* #,##0.0_);_(* \(#,##0.0\);_(* &quot;-&quot;_);_(@_)"/>
    <numFmt numFmtId="169" formatCode="_(* #,##0_);_(* \(#,##0\);_(* &quot;-&quot;?_);_(@_)"/>
    <numFmt numFmtId="170" formatCode="_(* #,##0.00_);_(* \(#,##0.00\);_(* &quot;-&quot;_);_(@_)"/>
    <numFmt numFmtId="171" formatCode="#,##0.0_);\(#,##0.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14" fillId="7" borderId="0"/>
    <xf numFmtId="43" fontId="4" fillId="0" borderId="0" applyFont="0" applyFill="0" applyBorder="0" applyAlignment="0" applyProtection="0"/>
    <xf numFmtId="0" fontId="19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0" fillId="0" borderId="0" xfId="1" applyFont="1"/>
    <xf numFmtId="164" fontId="3" fillId="2" borderId="1" xfId="1" quotePrefix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4" fillId="0" borderId="0" xfId="0" applyFont="1"/>
    <xf numFmtId="0" fontId="0" fillId="0" borderId="0" xfId="0" pivotButton="1"/>
    <xf numFmtId="164" fontId="0" fillId="0" borderId="0" xfId="0" applyNumberFormat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/>
    <xf numFmtId="0" fontId="3" fillId="3" borderId="1" xfId="0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7" fontId="0" fillId="0" borderId="0" xfId="2" applyNumberFormat="1" applyFont="1" applyAlignment="1">
      <alignment horizontal="center"/>
    </xf>
    <xf numFmtId="0" fontId="6" fillId="4" borderId="0" xfId="0" quotePrefix="1" applyFont="1" applyFill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1" xfId="0" quotePrefix="1" applyNumberFormat="1" applyFont="1" applyFill="1" applyBorder="1" applyAlignment="1">
      <alignment horizontal="center"/>
    </xf>
    <xf numFmtId="0" fontId="0" fillId="0" borderId="0" xfId="0" applyFont="1" applyBorder="1"/>
    <xf numFmtId="37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quotePrefix="1" applyFont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/>
    <xf numFmtId="37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0" fontId="7" fillId="2" borderId="1" xfId="2" applyNumberFormat="1" applyFont="1" applyFill="1" applyBorder="1"/>
    <xf numFmtId="0" fontId="5" fillId="4" borderId="1" xfId="0" applyFont="1" applyFill="1" applyBorder="1" applyAlignment="1">
      <alignment horizontal="center"/>
    </xf>
    <xf numFmtId="22" fontId="0" fillId="0" borderId="0" xfId="0" applyNumberFormat="1"/>
    <xf numFmtId="10" fontId="0" fillId="0" borderId="0" xfId="2" applyNumberFormat="1" applyFont="1"/>
    <xf numFmtId="10" fontId="4" fillId="4" borderId="0" xfId="2" applyNumberFormat="1" applyFont="1" applyFill="1"/>
    <xf numFmtId="10" fontId="4" fillId="6" borderId="0" xfId="2" applyNumberFormat="1" applyFont="1" applyFill="1"/>
    <xf numFmtId="0" fontId="7" fillId="2" borderId="1" xfId="0" quotePrefix="1" applyFont="1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6" borderId="0" xfId="0" quotePrefix="1" applyFont="1" applyFill="1" applyAlignment="1">
      <alignment horizontal="left"/>
    </xf>
    <xf numFmtId="0" fontId="2" fillId="6" borderId="0" xfId="0" quotePrefix="1" applyFont="1" applyFill="1" applyAlignment="1">
      <alignment horizontal="center"/>
    </xf>
    <xf numFmtId="37" fontId="8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6" fillId="4" borderId="1" xfId="1" quotePrefix="1" applyNumberFormat="1" applyFont="1" applyFill="1" applyBorder="1" applyAlignment="1">
      <alignment horizontal="center"/>
    </xf>
    <xf numFmtId="37" fontId="3" fillId="2" borderId="1" xfId="0" quotePrefix="1" applyNumberFormat="1" applyFont="1" applyFill="1" applyBorder="1" applyAlignment="1">
      <alignment horizontal="center"/>
    </xf>
    <xf numFmtId="10" fontId="0" fillId="4" borderId="0" xfId="2" applyNumberFormat="1" applyFont="1" applyFill="1" applyAlignment="1">
      <alignment horizontal="center"/>
    </xf>
    <xf numFmtId="164" fontId="3" fillId="2" borderId="3" xfId="1" applyNumberFormat="1" applyFont="1" applyFill="1" applyBorder="1"/>
    <xf numFmtId="164" fontId="6" fillId="4" borderId="0" xfId="1" applyNumberFormat="1" applyFont="1" applyFill="1" applyBorder="1" applyAlignment="1">
      <alignment horizontal="center"/>
    </xf>
    <xf numFmtId="164" fontId="3" fillId="2" borderId="3" xfId="0" applyNumberFormat="1" applyFont="1" applyFill="1" applyBorder="1"/>
    <xf numFmtId="37" fontId="9" fillId="4" borderId="0" xfId="0" applyNumberFormat="1" applyFont="1" applyFill="1" applyAlignment="1">
      <alignment horizontal="center"/>
    </xf>
    <xf numFmtId="2" fontId="6" fillId="4" borderId="1" xfId="1" applyNumberFormat="1" applyFont="1" applyFill="1" applyBorder="1" applyAlignment="1">
      <alignment horizontal="center"/>
    </xf>
    <xf numFmtId="1" fontId="6" fillId="4" borderId="1" xfId="1" applyNumberFormat="1" applyFont="1" applyFill="1" applyBorder="1" applyAlignment="1">
      <alignment horizontal="center"/>
    </xf>
    <xf numFmtId="0" fontId="4" fillId="0" borderId="0" xfId="3"/>
    <xf numFmtId="0" fontId="4" fillId="0" borderId="0" xfId="3" applyAlignment="1">
      <alignment horizontal="centerContinuous"/>
    </xf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Continuous"/>
    </xf>
    <xf numFmtId="0" fontId="13" fillId="0" borderId="0" xfId="3" quotePrefix="1" applyFont="1" applyAlignment="1">
      <alignment horizontal="center" vertical="top"/>
    </xf>
    <xf numFmtId="0" fontId="4" fillId="0" borderId="0" xfId="3" quotePrefix="1" applyAlignment="1">
      <alignment horizontal="center" vertical="top"/>
    </xf>
    <xf numFmtId="0" fontId="4" fillId="0" borderId="5" xfId="3" applyBorder="1" applyAlignment="1">
      <alignment horizontal="center"/>
    </xf>
    <xf numFmtId="0" fontId="5" fillId="0" borderId="0" xfId="3" quotePrefix="1" applyFont="1" applyAlignment="1">
      <alignment horizontal="center"/>
    </xf>
    <xf numFmtId="0" fontId="11" fillId="0" borderId="0" xfId="3" applyFont="1" applyAlignment="1">
      <alignment horizontal="center"/>
    </xf>
    <xf numFmtId="166" fontId="4" fillId="0" borderId="0" xfId="3" quotePrefix="1" applyNumberFormat="1" applyAlignment="1">
      <alignment horizontal="center"/>
    </xf>
    <xf numFmtId="166" fontId="4" fillId="0" borderId="0" xfId="3" applyNumberFormat="1" applyAlignment="1">
      <alignment horizontal="center"/>
    </xf>
    <xf numFmtId="166" fontId="4" fillId="0" borderId="5" xfId="3" applyNumberFormat="1" applyBorder="1" applyAlignment="1">
      <alignment horizontal="center"/>
    </xf>
    <xf numFmtId="1" fontId="4" fillId="0" borderId="0" xfId="3" quotePrefix="1" applyNumberFormat="1" applyAlignment="1">
      <alignment horizontal="center"/>
    </xf>
    <xf numFmtId="1" fontId="4" fillId="0" borderId="0" xfId="3" applyNumberFormat="1" applyAlignment="1">
      <alignment horizontal="center"/>
    </xf>
    <xf numFmtId="0" fontId="4" fillId="0" borderId="0" xfId="3" applyAlignment="1">
      <alignment horizontal="left"/>
    </xf>
    <xf numFmtId="0" fontId="4" fillId="8" borderId="0" xfId="3" applyFill="1" applyAlignment="1">
      <alignment horizontal="center"/>
    </xf>
    <xf numFmtId="39" fontId="11" fillId="0" borderId="0" xfId="4" applyFont="1" applyFill="1" applyAlignment="1">
      <alignment horizontal="center" vertical="center"/>
    </xf>
    <xf numFmtId="0" fontId="11" fillId="9" borderId="0" xfId="3" applyFont="1" applyFill="1"/>
    <xf numFmtId="0" fontId="8" fillId="0" borderId="0" xfId="0" applyFont="1"/>
    <xf numFmtId="37" fontId="0" fillId="4" borderId="0" xfId="2" applyNumberFormat="1" applyFont="1" applyFill="1" applyAlignment="1">
      <alignment horizontal="center"/>
    </xf>
    <xf numFmtId="37" fontId="0" fillId="6" borderId="0" xfId="2" applyNumberFormat="1" applyFont="1" applyFill="1" applyAlignment="1">
      <alignment horizontal="center"/>
    </xf>
    <xf numFmtId="164" fontId="0" fillId="6" borderId="0" xfId="1" applyNumberFormat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1" fontId="2" fillId="4" borderId="0" xfId="1" applyNumberFormat="1" applyFont="1" applyFill="1" applyAlignment="1">
      <alignment horizontal="center"/>
    </xf>
    <xf numFmtId="171" fontId="0" fillId="0" borderId="0" xfId="1" applyNumberFormat="1" applyFont="1" applyAlignment="1">
      <alignment horizontal="center"/>
    </xf>
    <xf numFmtId="39" fontId="2" fillId="4" borderId="0" xfId="1" applyNumberFormat="1" applyFont="1" applyFill="1" applyAlignment="1">
      <alignment horizontal="center"/>
    </xf>
    <xf numFmtId="39" fontId="0" fillId="0" borderId="0" xfId="1" applyNumberFormat="1" applyFont="1" applyAlignment="1">
      <alignment horizontal="center"/>
    </xf>
    <xf numFmtId="1" fontId="2" fillId="4" borderId="0" xfId="1" applyNumberFormat="1" applyFont="1" applyFill="1" applyAlignment="1">
      <alignment horizontal="center"/>
    </xf>
    <xf numFmtId="2" fontId="2" fillId="4" borderId="0" xfId="1" applyNumberFormat="1" applyFont="1" applyFill="1" applyAlignment="1">
      <alignment horizontal="center"/>
    </xf>
    <xf numFmtId="0" fontId="4" fillId="0" borderId="0" xfId="3" applyAlignment="1">
      <alignment horizontal="center"/>
    </xf>
    <xf numFmtId="0" fontId="4" fillId="0" borderId="0" xfId="3" quotePrefix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0" xfId="3" applyFont="1" applyAlignment="1">
      <alignment horizontal="center"/>
    </xf>
    <xf numFmtId="43" fontId="5" fillId="0" borderId="6" xfId="5" applyFont="1" applyBorder="1" applyAlignment="1">
      <alignment horizontal="left"/>
    </xf>
    <xf numFmtId="43" fontId="0" fillId="0" borderId="0" xfId="5" applyFont="1"/>
    <xf numFmtId="43" fontId="11" fillId="9" borderId="0" xfId="5" applyFont="1" applyFill="1"/>
    <xf numFmtId="43" fontId="5" fillId="0" borderId="0" xfId="5" applyFont="1" applyFill="1" applyBorder="1"/>
    <xf numFmtId="43" fontId="5" fillId="0" borderId="0" xfId="5" applyFont="1" applyFill="1" applyBorder="1" applyAlignment="1">
      <alignment horizontal="left"/>
    </xf>
    <xf numFmtId="0" fontId="10" fillId="0" borderId="0" xfId="6" applyFont="1" applyAlignment="1">
      <alignment horizontal="centerContinuous"/>
    </xf>
    <xf numFmtId="0" fontId="15" fillId="0" borderId="0" xfId="6" applyFont="1" applyAlignment="1">
      <alignment horizontal="centerContinuous"/>
    </xf>
    <xf numFmtId="0" fontId="19" fillId="0" borderId="0" xfId="6"/>
    <xf numFmtId="0" fontId="19" fillId="0" borderId="0" xfId="6" applyAlignment="1">
      <alignment horizontal="centerContinuous"/>
    </xf>
    <xf numFmtId="0" fontId="5" fillId="0" borderId="4" xfId="6" quotePrefix="1" applyFont="1" applyBorder="1" applyAlignment="1">
      <alignment horizontal="centerContinuous"/>
    </xf>
    <xf numFmtId="0" fontId="4" fillId="0" borderId="4" xfId="6" applyFont="1" applyBorder="1" applyAlignment="1">
      <alignment horizontal="centerContinuous"/>
    </xf>
    <xf numFmtId="0" fontId="5" fillId="0" borderId="4" xfId="6" applyFont="1" applyBorder="1" applyAlignment="1">
      <alignment horizontal="centerContinuous"/>
    </xf>
    <xf numFmtId="0" fontId="19" fillId="0" borderId="4" xfId="6" applyBorder="1" applyAlignment="1">
      <alignment horizontal="centerContinuous"/>
    </xf>
    <xf numFmtId="0" fontId="5" fillId="0" borderId="0" xfId="6" applyFont="1" applyAlignment="1">
      <alignment horizontal="center"/>
    </xf>
    <xf numFmtId="0" fontId="17" fillId="0" borderId="0" xfId="6" applyFont="1" applyAlignment="1">
      <alignment horizontal="center"/>
    </xf>
    <xf numFmtId="0" fontId="5" fillId="0" borderId="7" xfId="6" applyFont="1" applyBorder="1" applyAlignment="1">
      <alignment horizontal="center"/>
    </xf>
    <xf numFmtId="14" fontId="17" fillId="0" borderId="0" xfId="6" applyNumberFormat="1" applyFont="1" applyAlignment="1">
      <alignment horizontal="center"/>
    </xf>
    <xf numFmtId="0" fontId="18" fillId="0" borderId="0" xfId="6" quotePrefix="1" applyFont="1" applyAlignment="1">
      <alignment horizontal="center"/>
    </xf>
    <xf numFmtId="0" fontId="12" fillId="0" borderId="0" xfId="6" applyFont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6" xfId="6" applyFont="1" applyBorder="1" applyAlignment="1">
      <alignment horizontal="left"/>
    </xf>
    <xf numFmtId="14" fontId="17" fillId="0" borderId="6" xfId="6" applyNumberFormat="1" applyFont="1" applyBorder="1" applyAlignment="1">
      <alignment horizontal="center"/>
    </xf>
    <xf numFmtId="0" fontId="19" fillId="0" borderId="0" xfId="6" applyAlignment="1">
      <alignment horizontal="center"/>
    </xf>
    <xf numFmtId="0" fontId="4" fillId="0" borderId="0" xfId="6" quotePrefix="1" applyFont="1" applyAlignment="1">
      <alignment horizontal="center" vertical="top"/>
    </xf>
    <xf numFmtId="0" fontId="4" fillId="0" borderId="0" xfId="6" applyFont="1"/>
    <xf numFmtId="0" fontId="19" fillId="0" borderId="0" xfId="6" quotePrefix="1" applyAlignment="1">
      <alignment horizontal="center" vertical="top"/>
    </xf>
    <xf numFmtId="0" fontId="11" fillId="9" borderId="0" xfId="6" applyFont="1" applyFill="1"/>
    <xf numFmtId="0" fontId="19" fillId="0" borderId="7" xfId="6" applyBorder="1"/>
    <xf numFmtId="0" fontId="5" fillId="0" borderId="0" xfId="6" quotePrefix="1" applyFont="1" applyAlignment="1">
      <alignment horizontal="center"/>
    </xf>
    <xf numFmtId="43" fontId="5" fillId="0" borderId="0" xfId="5" applyFont="1"/>
    <xf numFmtId="0" fontId="4" fillId="0" borderId="0" xfId="6" applyFont="1" applyAlignment="1">
      <alignment horizontal="centerContinuous"/>
    </xf>
    <xf numFmtId="0" fontId="4" fillId="0" borderId="0" xfId="6" quotePrefix="1" applyFont="1" applyAlignment="1">
      <alignment horizontal="centerContinuous"/>
    </xf>
    <xf numFmtId="167" fontId="4" fillId="0" borderId="0" xfId="6" applyNumberFormat="1" applyFont="1"/>
    <xf numFmtId="167" fontId="19" fillId="0" borderId="0" xfId="6" applyNumberFormat="1"/>
    <xf numFmtId="167" fontId="19" fillId="0" borderId="7" xfId="6" applyNumberFormat="1" applyBorder="1"/>
    <xf numFmtId="167" fontId="5" fillId="0" borderId="0" xfId="6" applyNumberFormat="1" applyFont="1"/>
    <xf numFmtId="41" fontId="4" fillId="0" borderId="0" xfId="6" applyNumberFormat="1" applyFont="1"/>
    <xf numFmtId="41" fontId="19" fillId="0" borderId="0" xfId="6" applyNumberFormat="1"/>
    <xf numFmtId="41" fontId="19" fillId="0" borderId="7" xfId="6" applyNumberFormat="1" applyBorder="1"/>
    <xf numFmtId="41" fontId="5" fillId="0" borderId="0" xfId="6" applyNumberFormat="1" applyFont="1"/>
    <xf numFmtId="43" fontId="4" fillId="0" borderId="0" xfId="6" applyNumberFormat="1" applyFont="1"/>
    <xf numFmtId="43" fontId="19" fillId="0" borderId="0" xfId="6" applyNumberFormat="1"/>
    <xf numFmtId="43" fontId="19" fillId="0" borderId="7" xfId="6" applyNumberFormat="1" applyBorder="1"/>
    <xf numFmtId="43" fontId="5" fillId="0" borderId="0" xfId="6" applyNumberFormat="1" applyFont="1"/>
    <xf numFmtId="43" fontId="4" fillId="0" borderId="0" xfId="5" applyFont="1" applyAlignment="1">
      <alignment horizontal="right"/>
    </xf>
    <xf numFmtId="43" fontId="0" fillId="0" borderId="0" xfId="5" applyFont="1" applyAlignment="1">
      <alignment horizontal="right"/>
    </xf>
    <xf numFmtId="43" fontId="0" fillId="0" borderId="0" xfId="5" applyFont="1" applyFill="1" applyAlignment="1">
      <alignment horizontal="right"/>
    </xf>
    <xf numFmtId="43" fontId="0" fillId="0" borderId="7" xfId="5" applyFont="1" applyFill="1" applyBorder="1" applyAlignment="1">
      <alignment horizontal="right"/>
    </xf>
    <xf numFmtId="43" fontId="5" fillId="0" borderId="0" xfId="5" applyFont="1" applyFill="1" applyAlignment="1">
      <alignment horizontal="right"/>
    </xf>
    <xf numFmtId="0" fontId="4" fillId="0" borderId="0" xfId="6" applyFont="1" applyAlignment="1">
      <alignment horizontal="right"/>
    </xf>
    <xf numFmtId="0" fontId="19" fillId="0" borderId="0" xfId="6" applyAlignment="1">
      <alignment horizontal="right"/>
    </xf>
    <xf numFmtId="43" fontId="19" fillId="0" borderId="0" xfId="6" applyNumberFormat="1" applyAlignment="1">
      <alignment horizontal="right"/>
    </xf>
    <xf numFmtId="43" fontId="19" fillId="0" borderId="7" xfId="6" applyNumberFormat="1" applyBorder="1" applyAlignment="1">
      <alignment horizontal="right"/>
    </xf>
    <xf numFmtId="43" fontId="5" fillId="0" borderId="0" xfId="6" applyNumberFormat="1" applyFont="1" applyAlignment="1">
      <alignment horizontal="right"/>
    </xf>
    <xf numFmtId="0" fontId="5" fillId="0" borderId="0" xfId="6" applyFont="1"/>
    <xf numFmtId="167" fontId="4" fillId="0" borderId="0" xfId="6" applyNumberFormat="1" applyFont="1" applyAlignment="1">
      <alignment horizontal="right"/>
    </xf>
    <xf numFmtId="0" fontId="16" fillId="0" borderId="0" xfId="6" applyFont="1"/>
    <xf numFmtId="0" fontId="16" fillId="0" borderId="7" xfId="6" applyFont="1" applyBorder="1"/>
    <xf numFmtId="165" fontId="4" fillId="0" borderId="0" xfId="6" applyNumberFormat="1" applyFont="1"/>
    <xf numFmtId="2" fontId="4" fillId="0" borderId="0" xfId="6" applyNumberFormat="1" applyFont="1"/>
    <xf numFmtId="41" fontId="4" fillId="0" borderId="0" xfId="6" applyNumberFormat="1" applyFont="1" applyAlignment="1">
      <alignment horizontal="right"/>
    </xf>
    <xf numFmtId="41" fontId="4" fillId="0" borderId="0" xfId="6" quotePrefix="1" applyNumberFormat="1" applyFont="1" applyAlignment="1">
      <alignment horizontal="left"/>
    </xf>
    <xf numFmtId="13" fontId="4" fillId="0" borderId="0" xfId="6" quotePrefix="1" applyNumberFormat="1" applyFont="1" applyAlignment="1">
      <alignment horizontal="right"/>
    </xf>
    <xf numFmtId="43" fontId="4" fillId="0" borderId="0" xfId="6" quotePrefix="1" applyNumberFormat="1" applyFont="1" applyAlignment="1">
      <alignment horizontal="right"/>
    </xf>
    <xf numFmtId="41" fontId="4" fillId="0" borderId="0" xfId="6" quotePrefix="1" applyNumberFormat="1" applyFont="1" applyAlignment="1">
      <alignment horizontal="right"/>
    </xf>
    <xf numFmtId="0" fontId="4" fillId="0" borderId="0" xfId="6" quotePrefix="1" applyFont="1" applyAlignment="1">
      <alignment horizontal="right"/>
    </xf>
    <xf numFmtId="167" fontId="4" fillId="0" borderId="0" xfId="6" quotePrefix="1" applyNumberFormat="1" applyFont="1" applyAlignment="1">
      <alignment horizontal="right"/>
    </xf>
    <xf numFmtId="2" fontId="4" fillId="0" borderId="0" xfId="6" applyNumberFormat="1" applyFont="1" applyAlignment="1">
      <alignment horizontal="right"/>
    </xf>
    <xf numFmtId="41" fontId="16" fillId="0" borderId="7" xfId="6" applyNumberFormat="1" applyFont="1" applyBorder="1" applyAlignment="1">
      <alignment horizontal="right"/>
    </xf>
    <xf numFmtId="41" fontId="16" fillId="0" borderId="0" xfId="6" applyNumberFormat="1" applyFont="1" applyAlignment="1">
      <alignment horizontal="right"/>
    </xf>
    <xf numFmtId="168" fontId="4" fillId="0" borderId="0" xfId="6" applyNumberFormat="1" applyFont="1"/>
    <xf numFmtId="169" fontId="4" fillId="0" borderId="0" xfId="6" applyNumberFormat="1" applyFont="1"/>
    <xf numFmtId="170" fontId="4" fillId="0" borderId="0" xfId="6" applyNumberFormat="1" applyFont="1"/>
    <xf numFmtId="2" fontId="5" fillId="0" borderId="0" xfId="6" applyNumberFormat="1" applyFont="1" applyAlignment="1">
      <alignment horizontal="center"/>
    </xf>
    <xf numFmtId="43" fontId="4" fillId="0" borderId="0" xfId="6" applyNumberFormat="1" applyFont="1" applyAlignment="1">
      <alignment horizontal="right"/>
    </xf>
    <xf numFmtId="164" fontId="4" fillId="0" borderId="0" xfId="6" applyNumberFormat="1" applyFont="1"/>
    <xf numFmtId="166" fontId="4" fillId="0" borderId="0" xfId="6" applyNumberFormat="1" applyFont="1"/>
    <xf numFmtId="41" fontId="4" fillId="0" borderId="7" xfId="6" applyNumberFormat="1" applyFont="1" applyBorder="1" applyAlignment="1">
      <alignment horizontal="right"/>
    </xf>
    <xf numFmtId="41" fontId="5" fillId="0" borderId="0" xfId="6" applyNumberFormat="1" applyFont="1" applyAlignment="1">
      <alignment horizontal="right"/>
    </xf>
    <xf numFmtId="0" fontId="19" fillId="0" borderId="7" xfId="6" applyBorder="1" applyAlignment="1">
      <alignment horizontal="right"/>
    </xf>
    <xf numFmtId="167" fontId="19" fillId="0" borderId="0" xfId="6" applyNumberFormat="1" applyAlignment="1">
      <alignment horizontal="right"/>
    </xf>
    <xf numFmtId="167" fontId="19" fillId="0" borderId="7" xfId="6" applyNumberFormat="1" applyBorder="1" applyAlignment="1">
      <alignment horizontal="right"/>
    </xf>
    <xf numFmtId="41" fontId="19" fillId="0" borderId="0" xfId="6" applyNumberFormat="1" applyAlignment="1">
      <alignment horizontal="right"/>
    </xf>
    <xf numFmtId="41" fontId="19" fillId="0" borderId="7" xfId="6" applyNumberFormat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5" fillId="0" borderId="0" xfId="3" applyFont="1" applyAlignment="1">
      <alignment horizontal="center"/>
    </xf>
    <xf numFmtId="14" fontId="17" fillId="0" borderId="6" xfId="3" applyNumberFormat="1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4" xfId="3" quotePrefix="1" applyFont="1" applyBorder="1" applyAlignment="1">
      <alignment horizontal="center"/>
    </xf>
    <xf numFmtId="14" fontId="17" fillId="0" borderId="0" xfId="3" applyNumberFormat="1" applyFont="1" applyAlignment="1">
      <alignment horizontal="center"/>
    </xf>
    <xf numFmtId="0" fontId="4" fillId="0" borderId="0" xfId="3" applyAlignment="1">
      <alignment horizontal="center"/>
    </xf>
    <xf numFmtId="0" fontId="18" fillId="0" borderId="0" xfId="3" quotePrefix="1" applyFont="1" applyAlignment="1">
      <alignment horizontal="center"/>
    </xf>
    <xf numFmtId="0" fontId="4" fillId="0" borderId="0" xfId="3" quotePrefix="1" applyAlignment="1">
      <alignment horizontal="center"/>
    </xf>
  </cellXfs>
  <cellStyles count="7">
    <cellStyle name="Comma" xfId="1" builtinId="3"/>
    <cellStyle name="Comma 2" xfId="5" xr:uid="{24E75537-420F-412F-B582-B2ABC897BA84}"/>
    <cellStyle name="Normal" xfId="0" builtinId="0"/>
    <cellStyle name="Normal 2" xfId="6" xr:uid="{0CA3B7A7-F2F8-4C50-985F-044809A50033}"/>
    <cellStyle name="Normal 2 2 6" xfId="3" xr:uid="{5DD1E276-2CF8-4E48-8403-C711E279024D}"/>
    <cellStyle name="Normal_2003 Depreciation Study Summary - Updated for 2003 Actuals" xfId="4" xr:uid="{F93F6CEB-8213-4826-B92C-127A0C2BCC3C}"/>
    <cellStyle name="Percent" xfId="2" builtinId="5"/>
  </cellStyles>
  <dxfs count="17">
    <dxf>
      <numFmt numFmtId="164" formatCode="_(* #,##0_);_(* \(#,##0\);_(* &quot;-&quot;??_);_(@_)"/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(* #,##0_);_(* \(#,##0\);_(* &quot;-&quot;??_);_(@_)"/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/2%20ACTUAL/Depreciation%20Studies/TEC/2019%20PP%20Depr%20Analysis%20Annual/DS%20-%20Dismantlement/2020%20Generation%20Dismantling%20Master%20File%20-%20Draft%20F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FPSC Accruals"/>
      <sheetName val="Cost Estimates in 2011"/>
      <sheetName val="Reserves Dec 31, 2011"/>
      <sheetName val="2012 Rate Change"/>
      <sheetName val="2012 PAA Dismantling"/>
      <sheetName val="2012 FPSC Accruals"/>
      <sheetName val="Legacy 2012"/>
      <sheetName val="COR + Salvage 2012-2019"/>
      <sheetName val="Comparison Nominal"/>
      <sheetName val="Comparison Adjusted"/>
      <sheetName val="Cost Estimates in 2020"/>
      <sheetName val="Reserve Deficiency"/>
      <sheetName val="Reserves Dec 31, 2021"/>
      <sheetName val="2022 FPSC Accruals"/>
      <sheetName val="Escalation Factors"/>
      <sheetName val="Moodys"/>
      <sheetName val="TEC Plant In-Service"/>
      <sheetName val="Bayside Common"/>
      <sheetName val="Bayside Unit #1 (3xGT ..."/>
      <sheetName val="Bayside Unit #2 (4xGT ..."/>
      <sheetName val="Bayside GTs 3-6"/>
      <sheetName val="Big Bend Common (Handling)"/>
      <sheetName val="Big Bend Unit #1"/>
      <sheetName val="Big Bend Unit #2"/>
      <sheetName val="Big Bend Unit #3"/>
      <sheetName val="Big Bend Unit #4"/>
      <sheetName val="Big Bend GT 4"/>
      <sheetName val="Big Bend GTs 5-6"/>
      <sheetName val="Polk Common (Handling)"/>
      <sheetName val="Polk Unit #1 (Gasifier ..."/>
      <sheetName val="Polk Unit #2"/>
      <sheetName val="Polk Unit #3"/>
      <sheetName val="Polk Unit #4"/>
      <sheetName val="Polk Unit #5"/>
      <sheetName val="Polk 2-5 (4xGT ..."/>
      <sheetName val="Tampa International"/>
      <sheetName val="Big Bend Solar"/>
      <sheetName val="Legoland Solar"/>
      <sheetName val="Balm Solar"/>
      <sheetName val="Bonnie Mine Solar"/>
      <sheetName val="Grange Hall Solar"/>
      <sheetName val="Lake Hancock Solar"/>
      <sheetName val="Lithia Solar"/>
      <sheetName val="Little Manatee River Solar"/>
      <sheetName val="Payne Creek Solar"/>
      <sheetName val="Peace Creek Solar"/>
      <sheetName val="Wimauma So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>
        <row r="1">
          <cell r="A1" t="str">
            <v>Moody's Inflation Forecast - Labor</v>
          </cell>
          <cell r="G1" t="str">
            <v>Moody's Inflation Forecast - Materials</v>
          </cell>
          <cell r="M1" t="str">
            <v>Moody's Inflation Forecast - Disposal</v>
          </cell>
        </row>
        <row r="3">
          <cell r="A3" t="str">
            <v>Compensation Per Hour, Productivity and Costs
(2012=100)</v>
          </cell>
          <cell r="G3" t="str">
            <v>Intermediate Goods, Producer Prices
(1982=100)</v>
          </cell>
          <cell r="M3" t="str">
            <v>GDP Chain Price Deflator
(2012=100)</v>
          </cell>
        </row>
        <row r="6">
          <cell r="B6" t="str">
            <v>Annual</v>
          </cell>
          <cell r="C6" t="str">
            <v>Compound</v>
          </cell>
          <cell r="D6" t="str">
            <v>Compound</v>
          </cell>
          <cell r="H6" t="str">
            <v>Annual</v>
          </cell>
          <cell r="I6" t="str">
            <v>Compound</v>
          </cell>
          <cell r="J6" t="str">
            <v>Compound</v>
          </cell>
          <cell r="N6" t="str">
            <v>Annual</v>
          </cell>
          <cell r="O6" t="str">
            <v>Compound</v>
          </cell>
          <cell r="P6" t="str">
            <v>Compound</v>
          </cell>
        </row>
        <row r="7">
          <cell r="B7" t="str">
            <v>Rate of</v>
          </cell>
          <cell r="C7" t="str">
            <v>Multiplier to</v>
          </cell>
          <cell r="D7" t="str">
            <v>Multiplier</v>
          </cell>
          <cell r="H7" t="str">
            <v>Rate of</v>
          </cell>
          <cell r="I7" t="str">
            <v>Multiplier to</v>
          </cell>
          <cell r="J7" t="str">
            <v>Multiplier</v>
          </cell>
          <cell r="N7" t="str">
            <v>Rate of</v>
          </cell>
          <cell r="O7" t="str">
            <v>Multiplier to</v>
          </cell>
          <cell r="P7" t="str">
            <v>Multiplier</v>
          </cell>
        </row>
        <row r="8">
          <cell r="A8" t="str">
            <v>Year</v>
          </cell>
          <cell r="B8" t="str">
            <v>Change</v>
          </cell>
          <cell r="C8">
            <v>2022</v>
          </cell>
          <cell r="D8" t="str">
            <v>from 2022</v>
          </cell>
          <cell r="G8" t="str">
            <v>Year</v>
          </cell>
          <cell r="H8" t="str">
            <v>Change</v>
          </cell>
          <cell r="I8">
            <v>2022</v>
          </cell>
          <cell r="J8" t="str">
            <v>from 2022</v>
          </cell>
          <cell r="M8" t="str">
            <v>Year</v>
          </cell>
          <cell r="N8" t="str">
            <v>Change</v>
          </cell>
          <cell r="O8">
            <v>2022</v>
          </cell>
          <cell r="P8" t="str">
            <v>from 2022</v>
          </cell>
        </row>
        <row r="9">
          <cell r="A9" t="str">
            <v>-</v>
          </cell>
          <cell r="B9" t="str">
            <v>-</v>
          </cell>
          <cell r="C9" t="str">
            <v>-</v>
          </cell>
          <cell r="D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</row>
        <row r="10">
          <cell r="A10">
            <v>2020</v>
          </cell>
          <cell r="C10">
            <v>1</v>
          </cell>
          <cell r="G10">
            <v>2020</v>
          </cell>
          <cell r="I10">
            <v>1</v>
          </cell>
          <cell r="M10">
            <v>2020</v>
          </cell>
          <cell r="O10">
            <v>1</v>
          </cell>
        </row>
        <row r="11">
          <cell r="A11">
            <v>2021</v>
          </cell>
          <cell r="B11">
            <v>3.613623702692359E-2</v>
          </cell>
          <cell r="C11">
            <v>1.0361362370269236</v>
          </cell>
          <cell r="G11">
            <v>2021</v>
          </cell>
          <cell r="H11">
            <v>1.8454456646069595E-2</v>
          </cell>
          <cell r="I11">
            <v>1.0184544566460696</v>
          </cell>
          <cell r="M11">
            <v>2021</v>
          </cell>
          <cell r="N11">
            <v>1.6483294662380965E-2</v>
          </cell>
          <cell r="O11">
            <v>1.016483294662381</v>
          </cell>
        </row>
        <row r="12">
          <cell r="A12">
            <v>2022</v>
          </cell>
          <cell r="B12">
            <v>2.0610437922857772E-2</v>
          </cell>
          <cell r="C12">
            <v>1.0574914586197905</v>
          </cell>
          <cell r="D12">
            <v>1</v>
          </cell>
          <cell r="G12">
            <v>2022</v>
          </cell>
          <cell r="H12">
            <v>3.8979815990543898E-2</v>
          </cell>
          <cell r="I12">
            <v>1.0581536239608829</v>
          </cell>
          <cell r="J12">
            <v>1</v>
          </cell>
          <cell r="M12">
            <v>2022</v>
          </cell>
          <cell r="N12">
            <v>2.2771437133748185E-2</v>
          </cell>
          <cell r="O12">
            <v>1.0396300801042906</v>
          </cell>
          <cell r="P12">
            <v>1</v>
          </cell>
        </row>
        <row r="13">
          <cell r="A13">
            <v>2023</v>
          </cell>
          <cell r="B13">
            <v>2.0347088070431063E-2</v>
          </cell>
          <cell r="D13">
            <v>1.0203470880704311</v>
          </cell>
          <cell r="G13">
            <v>2023</v>
          </cell>
          <cell r="H13">
            <v>3.1246006941091586E-2</v>
          </cell>
          <cell r="J13">
            <v>1.0312460069410916</v>
          </cell>
          <cell r="M13">
            <v>2023</v>
          </cell>
          <cell r="N13">
            <v>2.3127231545555071E-2</v>
          </cell>
          <cell r="P13">
            <v>1.0231272315455551</v>
          </cell>
        </row>
        <row r="14">
          <cell r="A14">
            <v>2024</v>
          </cell>
          <cell r="B14">
            <v>1.9669168336900578E-2</v>
          </cell>
          <cell r="D14">
            <v>1.0404164667077547</v>
          </cell>
          <cell r="G14">
            <v>2024</v>
          </cell>
          <cell r="H14">
            <v>2.4469304503137668E-2</v>
          </cell>
          <cell r="J14">
            <v>1.056479879502578</v>
          </cell>
          <cell r="M14">
            <v>2024</v>
          </cell>
          <cell r="N14">
            <v>2.4206142454428425E-2</v>
          </cell>
          <cell r="P14">
            <v>1.0478931950613517</v>
          </cell>
        </row>
        <row r="15">
          <cell r="A15">
            <v>2025</v>
          </cell>
          <cell r="B15">
            <v>1.9043906230976182E-2</v>
          </cell>
          <cell r="D15">
            <v>1.0602300603409007</v>
          </cell>
          <cell r="G15">
            <v>2025</v>
          </cell>
          <cell r="H15">
            <v>2.6567466937961193E-2</v>
          </cell>
          <cell r="J15">
            <v>1.0845478737718841</v>
          </cell>
          <cell r="M15">
            <v>2025</v>
          </cell>
          <cell r="N15">
            <v>2.229323825001428E-2</v>
          </cell>
          <cell r="P15">
            <v>1.0712541277194232</v>
          </cell>
        </row>
        <row r="16">
          <cell r="A16">
            <v>2026</v>
          </cell>
          <cell r="B16">
            <v>2.2226983483274898E-2</v>
          </cell>
          <cell r="D16">
            <v>1.0837957763805695</v>
          </cell>
          <cell r="G16">
            <v>2026</v>
          </cell>
          <cell r="H16">
            <v>2.8431715354777731E-2</v>
          </cell>
          <cell r="J16">
            <v>1.1153834302075958</v>
          </cell>
          <cell r="M16">
            <v>2026</v>
          </cell>
          <cell r="N16">
            <v>2.031162774450479E-2</v>
          </cell>
          <cell r="P16">
            <v>1.0930130427814242</v>
          </cell>
        </row>
        <row r="17">
          <cell r="A17">
            <v>2027</v>
          </cell>
          <cell r="B17">
            <v>2.5420362025784238E-2</v>
          </cell>
          <cell r="D17">
            <v>1.1113462573781794</v>
          </cell>
          <cell r="G17">
            <v>2027</v>
          </cell>
          <cell r="H17">
            <v>2.705301125999382E-2</v>
          </cell>
          <cell r="J17">
            <v>1.1455579107042124</v>
          </cell>
          <cell r="M17">
            <v>2027</v>
          </cell>
          <cell r="N17">
            <v>2.005714186051466E-2</v>
          </cell>
          <cell r="P17">
            <v>1.114935760435884</v>
          </cell>
        </row>
        <row r="18">
          <cell r="A18">
            <v>2028</v>
          </cell>
          <cell r="B18">
            <v>2.739370956826237E-2</v>
          </cell>
          <cell r="D18">
            <v>1.1417901539825726</v>
          </cell>
          <cell r="G18">
            <v>2028</v>
          </cell>
          <cell r="H18">
            <v>2.632249068032011E-2</v>
          </cell>
          <cell r="J18">
            <v>1.1757118481324911</v>
          </cell>
          <cell r="M18">
            <v>2028</v>
          </cell>
          <cell r="N18">
            <v>2.0390380254406315E-2</v>
          </cell>
          <cell r="P18">
            <v>1.1376697245504075</v>
          </cell>
        </row>
        <row r="19">
          <cell r="A19">
            <v>2029</v>
          </cell>
          <cell r="B19">
            <v>2.8148775565066231E-2</v>
          </cell>
          <cell r="D19">
            <v>1.1739301487694305</v>
          </cell>
          <cell r="G19">
            <v>2029</v>
          </cell>
          <cell r="H19">
            <v>2.5047368969149497E-2</v>
          </cell>
          <cell r="J19">
            <v>1.2051603365940662</v>
          </cell>
          <cell r="M19">
            <v>2029</v>
          </cell>
          <cell r="N19">
            <v>2.0684827278899531E-2</v>
          </cell>
          <cell r="P19">
            <v>1.1612022263031658</v>
          </cell>
        </row>
        <row r="20">
          <cell r="A20">
            <v>2030</v>
          </cell>
          <cell r="B20">
            <v>2.6900837207758155E-2</v>
          </cell>
          <cell r="D20">
            <v>1.2055098525947563</v>
          </cell>
          <cell r="G20">
            <v>2030</v>
          </cell>
          <cell r="H20">
            <v>2.4446919512227439E-2</v>
          </cell>
          <cell r="J20">
            <v>1.2346227943421102</v>
          </cell>
          <cell r="M20">
            <v>2030</v>
          </cell>
          <cell r="N20">
            <v>2.0680312478718932E-2</v>
          </cell>
          <cell r="P20">
            <v>1.1852162511940993</v>
          </cell>
        </row>
        <row r="21">
          <cell r="A21">
            <v>2031</v>
          </cell>
          <cell r="B21">
            <v>2.6147640862218324E-2</v>
          </cell>
          <cell r="D21">
            <v>1.2370310912762696</v>
          </cell>
          <cell r="G21">
            <v>2031</v>
          </cell>
          <cell r="H21">
            <v>2.4043898059276758E-2</v>
          </cell>
          <cell r="J21">
            <v>1.2643079389509313</v>
          </cell>
          <cell r="M21">
            <v>2031</v>
          </cell>
          <cell r="N21">
            <v>2.0338149056275512E-2</v>
          </cell>
          <cell r="P21">
            <v>1.2093213559748051</v>
          </cell>
        </row>
        <row r="22">
          <cell r="A22">
            <v>2032</v>
          </cell>
          <cell r="B22">
            <v>2.5407023399845574E-2</v>
          </cell>
          <cell r="D22">
            <v>1.2684603691586622</v>
          </cell>
          <cell r="G22">
            <v>2032</v>
          </cell>
          <cell r="H22">
            <v>2.3312978334616208E-2</v>
          </cell>
          <cell r="J22">
            <v>1.2937827225399776</v>
          </cell>
          <cell r="M22">
            <v>2032</v>
          </cell>
          <cell r="N22">
            <v>1.9627407375837347E-2</v>
          </cell>
          <cell r="P22">
            <v>1.2330571988768226</v>
          </cell>
        </row>
        <row r="23">
          <cell r="A23">
            <v>2033</v>
          </cell>
          <cell r="B23">
            <v>2.4959946073034756E-2</v>
          </cell>
          <cell r="D23">
            <v>1.3001210715686442</v>
          </cell>
          <cell r="G23">
            <v>2033</v>
          </cell>
          <cell r="H23">
            <v>2.2313772963195255E-2</v>
          </cell>
          <cell r="J23">
            <v>1.3226518964744394</v>
          </cell>
          <cell r="M23">
            <v>2033</v>
          </cell>
          <cell r="N23">
            <v>1.9380140137549295E-2</v>
          </cell>
          <cell r="P23">
            <v>1.2569540201886695</v>
          </cell>
        </row>
        <row r="24">
          <cell r="A24">
            <v>2034</v>
          </cell>
          <cell r="B24">
            <v>2.4273422759185204E-2</v>
          </cell>
          <cell r="D24">
            <v>1.3316794599769548</v>
          </cell>
          <cell r="G24">
            <v>2034</v>
          </cell>
          <cell r="H24">
            <v>2.2767026888836694E-2</v>
          </cell>
          <cell r="J24">
            <v>1.3527647477660438</v>
          </cell>
          <cell r="M24">
            <v>2034</v>
          </cell>
          <cell r="N24">
            <v>1.9329619670690912E-2</v>
          </cell>
          <cell r="P24">
            <v>1.2812504633424624</v>
          </cell>
        </row>
        <row r="25">
          <cell r="A25">
            <v>2035</v>
          </cell>
          <cell r="B25">
            <v>2.4348047194235223E-2</v>
          </cell>
          <cell r="D25">
            <v>1.3641032543160674</v>
          </cell>
          <cell r="G25">
            <v>2035</v>
          </cell>
          <cell r="H25">
            <v>2.2828183613165409E-2</v>
          </cell>
          <cell r="J25">
            <v>1.3836459098134644</v>
          </cell>
          <cell r="M25">
            <v>2035</v>
          </cell>
          <cell r="N25">
            <v>1.9519641149841505E-2</v>
          </cell>
          <cell r="P25">
            <v>1.3062600126099755</v>
          </cell>
        </row>
        <row r="26">
          <cell r="A26">
            <v>2036</v>
          </cell>
          <cell r="B26">
            <v>2.460105818971936E-2</v>
          </cell>
          <cell r="D26">
            <v>1.3976616378522826</v>
          </cell>
          <cell r="G26">
            <v>2036</v>
          </cell>
          <cell r="H26">
            <v>2.2754895000135056E-2</v>
          </cell>
          <cell r="J26">
            <v>1.4151306272086361</v>
          </cell>
          <cell r="M26">
            <v>2036</v>
          </cell>
          <cell r="N26">
            <v>1.9735615291440078E-2</v>
          </cell>
          <cell r="P26">
            <v>1.3320398576894377</v>
          </cell>
        </row>
        <row r="27">
          <cell r="A27">
            <v>2037</v>
          </cell>
          <cell r="B27">
            <v>2.5088824845335367E-2</v>
          </cell>
          <cell r="D27">
            <v>1.4327273258774031</v>
          </cell>
          <cell r="G27">
            <v>2037</v>
          </cell>
          <cell r="H27">
            <v>2.3216024611082409E-2</v>
          </cell>
          <cell r="J27">
            <v>1.4479843346778083</v>
          </cell>
          <cell r="M27">
            <v>2037</v>
          </cell>
          <cell r="N27">
            <v>1.9768686857978945E-2</v>
          </cell>
          <cell r="P27">
            <v>1.3583725365184469</v>
          </cell>
        </row>
        <row r="28">
          <cell r="A28">
            <v>2038</v>
          </cell>
          <cell r="B28">
            <v>2.5375083314063573E-2</v>
          </cell>
          <cell r="D28">
            <v>1.4690829011378779</v>
          </cell>
          <cell r="G28">
            <v>2038</v>
          </cell>
          <cell r="H28">
            <v>2.3094460830840102E-2</v>
          </cell>
          <cell r="J28">
            <v>1.481424752178695</v>
          </cell>
          <cell r="M28">
            <v>2038</v>
          </cell>
          <cell r="N28">
            <v>1.962039922740888E-2</v>
          </cell>
          <cell r="P28">
            <v>1.3850243479844868</v>
          </cell>
        </row>
        <row r="29">
          <cell r="A29">
            <v>2039</v>
          </cell>
          <cell r="B29">
            <v>2.5738732464431591E-2</v>
          </cell>
          <cell r="D29">
            <v>1.5068952328983367</v>
          </cell>
          <cell r="G29">
            <v>2039</v>
          </cell>
          <cell r="H29">
            <v>2.2852984311315216E-2</v>
          </cell>
          <cell r="J29">
            <v>1.5152797287986286</v>
          </cell>
          <cell r="M29">
            <v>2039</v>
          </cell>
          <cell r="N29">
            <v>1.943452089654496E-2</v>
          </cell>
          <cell r="P29">
            <v>1.4119416326176149</v>
          </cell>
        </row>
        <row r="30">
          <cell r="A30">
            <v>2040</v>
          </cell>
          <cell r="B30">
            <v>2.6224494084858385E-2</v>
          </cell>
          <cell r="D30">
            <v>1.5464127980199804</v>
          </cell>
          <cell r="G30">
            <v>2040</v>
          </cell>
          <cell r="H30">
            <v>2.3643079172333659E-2</v>
          </cell>
          <cell r="J30">
            <v>1.5511056073948468</v>
          </cell>
          <cell r="M30">
            <v>2040</v>
          </cell>
          <cell r="N30">
            <v>1.9145529426119356E-2</v>
          </cell>
          <cell r="P30">
            <v>1.4389740026928584</v>
          </cell>
        </row>
        <row r="31">
          <cell r="A31">
            <v>2041</v>
          </cell>
          <cell r="B31">
            <v>2.6054498711413299E-2</v>
          </cell>
          <cell r="D31">
            <v>1.5867038082733051</v>
          </cell>
          <cell r="G31">
            <v>2041</v>
          </cell>
          <cell r="H31">
            <v>2.4844162762071909E-2</v>
          </cell>
          <cell r="J31">
            <v>1.5896415275661269</v>
          </cell>
          <cell r="M31">
            <v>2041</v>
          </cell>
          <cell r="N31">
            <v>1.8794695975368869E-2</v>
          </cell>
          <cell r="P31">
            <v>1.4660190815899303</v>
          </cell>
        </row>
        <row r="32">
          <cell r="A32">
            <v>2042</v>
          </cell>
          <cell r="B32">
            <v>2.5806659619693972E-2</v>
          </cell>
          <cell r="D32">
            <v>1.6276513333706866</v>
          </cell>
          <cell r="G32">
            <v>2042</v>
          </cell>
          <cell r="H32">
            <v>2.4796810376511269E-2</v>
          </cell>
          <cell r="J32">
            <v>1.6290595670918118</v>
          </cell>
          <cell r="M32">
            <v>2042</v>
          </cell>
          <cell r="N32">
            <v>1.8536106107745143E-2</v>
          </cell>
          <cell r="P32">
            <v>1.4931933668422603</v>
          </cell>
        </row>
        <row r="33">
          <cell r="A33">
            <v>2043</v>
          </cell>
          <cell r="B33">
            <v>2.5774430238605595E-2</v>
          </cell>
          <cell r="D33">
            <v>1.6696031191154228</v>
          </cell>
          <cell r="G33">
            <v>2043</v>
          </cell>
          <cell r="H33">
            <v>2.4597060367930856E-2</v>
          </cell>
          <cell r="J33">
            <v>1.6691296436065244</v>
          </cell>
          <cell r="M33">
            <v>2043</v>
          </cell>
          <cell r="N33">
            <v>1.8348662895272927E-2</v>
          </cell>
          <cell r="P33">
            <v>1.5205914685679065</v>
          </cell>
        </row>
        <row r="34">
          <cell r="A34">
            <v>2044</v>
          </cell>
          <cell r="B34">
            <v>2.5463843632762329E-2</v>
          </cell>
          <cell r="D34">
            <v>1.7121176318693503</v>
          </cell>
          <cell r="G34">
            <v>2044</v>
          </cell>
          <cell r="H34">
            <v>2.4507983112915355E-2</v>
          </cell>
          <cell r="J34">
            <v>1.7100366447252995</v>
          </cell>
          <cell r="M34">
            <v>2044</v>
          </cell>
          <cell r="N34">
            <v>1.8189855191572901E-2</v>
          </cell>
          <cell r="P34">
            <v>1.5482508071866978</v>
          </cell>
        </row>
        <row r="35">
          <cell r="A35">
            <v>2045</v>
          </cell>
          <cell r="B35">
            <v>2.5663535498117618E-2</v>
          </cell>
          <cell r="D35">
            <v>1.7560566234917825</v>
          </cell>
          <cell r="G35">
            <v>2045</v>
          </cell>
          <cell r="H35">
            <v>2.4518527648575761E-2</v>
          </cell>
          <cell r="J35">
            <v>1.7519642254790744</v>
          </cell>
          <cell r="M35">
            <v>2045</v>
          </cell>
          <cell r="N35">
            <v>1.8021768950697847E-2</v>
          </cell>
          <cell r="P35">
            <v>1.5761530255115479</v>
          </cell>
        </row>
        <row r="36">
          <cell r="A36">
            <v>2046</v>
          </cell>
          <cell r="B36">
            <v>2.5650505019677361E-2</v>
          </cell>
          <cell r="D36">
            <v>1.8011003627274962</v>
          </cell>
          <cell r="G36">
            <v>2046</v>
          </cell>
          <cell r="H36">
            <v>2.432058159645889E-2</v>
          </cell>
          <cell r="J36">
            <v>1.7945730143789151</v>
          </cell>
          <cell r="M36">
            <v>2046</v>
          </cell>
          <cell r="N36">
            <v>1.7851903383269807E-2</v>
          </cell>
          <cell r="P36">
            <v>1.6042903570402285</v>
          </cell>
        </row>
        <row r="37">
          <cell r="A37">
            <v>2047</v>
          </cell>
          <cell r="B37">
            <v>2.5583499638535789E-2</v>
          </cell>
          <cell r="D37">
            <v>1.8471788132063018</v>
          </cell>
          <cell r="G37">
            <v>2047</v>
          </cell>
          <cell r="H37">
            <v>2.4258264571133781E-2</v>
          </cell>
          <cell r="J37">
            <v>1.838106241353936</v>
          </cell>
          <cell r="M37">
            <v>2047</v>
          </cell>
          <cell r="N37">
            <v>1.7699878400805558E-2</v>
          </cell>
          <cell r="P37">
            <v>1.6326861012794254</v>
          </cell>
        </row>
        <row r="38">
          <cell r="A38">
            <v>2048</v>
          </cell>
          <cell r="B38">
            <v>2.5856927375683236E-2</v>
          </cell>
          <cell r="D38">
            <v>1.8949411816292778</v>
          </cell>
          <cell r="G38">
            <v>2048</v>
          </cell>
          <cell r="H38">
            <v>2.4198291067500488E-2</v>
          </cell>
          <cell r="J38">
            <v>1.8825852711952078</v>
          </cell>
          <cell r="M38">
            <v>2048</v>
          </cell>
          <cell r="N38">
            <v>1.7612155487911618E-2</v>
          </cell>
          <cell r="P38">
            <v>1.6614412227581108</v>
          </cell>
        </row>
        <row r="39">
          <cell r="A39">
            <v>2049</v>
          </cell>
          <cell r="B39">
            <v>2.6189932126005955E-2</v>
          </cell>
          <cell r="D39">
            <v>1.9445695625589221</v>
          </cell>
          <cell r="G39">
            <v>2049</v>
          </cell>
          <cell r="H39">
            <v>2.3960917014127947E-2</v>
          </cell>
          <cell r="J39">
            <v>1.9276937406503358</v>
          </cell>
          <cell r="M39">
            <v>2049</v>
          </cell>
          <cell r="N39">
            <v>1.7637529725935019E-2</v>
          </cell>
          <cell r="P39">
            <v>1.6907449417124008</v>
          </cell>
        </row>
        <row r="40">
          <cell r="A40">
            <v>2050</v>
          </cell>
          <cell r="B40">
            <v>2.6372764595954168E-2</v>
          </cell>
          <cell r="D40">
            <v>1.995853237872746</v>
          </cell>
          <cell r="G40">
            <v>2050</v>
          </cell>
          <cell r="H40">
            <v>2.3831187584388847E-2</v>
          </cell>
          <cell r="J40">
            <v>1.9736329717890262</v>
          </cell>
          <cell r="M40">
            <v>2050</v>
          </cell>
          <cell r="N40">
            <v>1.7620396647886061E-2</v>
          </cell>
          <cell r="P40">
            <v>1.7205365382157802</v>
          </cell>
        </row>
        <row r="41">
          <cell r="A41">
            <v>2051</v>
          </cell>
          <cell r="B41">
            <v>2.6372764595954168E-2</v>
          </cell>
          <cell r="D41">
            <v>2.0484894054832368</v>
          </cell>
          <cell r="G41">
            <v>2051</v>
          </cell>
          <cell r="H41">
            <v>2.3831187584388847E-2</v>
          </cell>
          <cell r="J41">
            <v>2.0206669893624651</v>
          </cell>
          <cell r="M41">
            <v>2051</v>
          </cell>
          <cell r="N41">
            <v>1.7620396647886061E-2</v>
          </cell>
          <cell r="P41">
            <v>1.7508530744663231</v>
          </cell>
        </row>
        <row r="42">
          <cell r="A42">
            <v>2052</v>
          </cell>
          <cell r="B42">
            <v>2.6372764595954168E-2</v>
          </cell>
          <cell r="D42">
            <v>2.1025137343513522</v>
          </cell>
          <cell r="G42">
            <v>2052</v>
          </cell>
          <cell r="H42">
            <v>2.3831187584388847E-2</v>
          </cell>
          <cell r="J42">
            <v>2.0688218834315442</v>
          </cell>
          <cell r="M42">
            <v>2052</v>
          </cell>
          <cell r="N42">
            <v>1.7620396647886061E-2</v>
          </cell>
          <cell r="P42">
            <v>1.7817038001105905</v>
          </cell>
        </row>
        <row r="43">
          <cell r="A43">
            <v>2053</v>
          </cell>
          <cell r="B43">
            <v>2.6372764595954168E-2</v>
          </cell>
          <cell r="D43">
            <v>2.1579628341271611</v>
          </cell>
          <cell r="G43">
            <v>2053</v>
          </cell>
          <cell r="H43">
            <v>2.3831187584388847E-2</v>
          </cell>
          <cell r="J43">
            <v>2.1181243658142899</v>
          </cell>
          <cell r="M43">
            <v>2053</v>
          </cell>
          <cell r="N43">
            <v>1.7620396647886061E-2</v>
          </cell>
          <cell r="P43">
            <v>1.8130981277775851</v>
          </cell>
        </row>
        <row r="44">
          <cell r="A44">
            <v>2054</v>
          </cell>
          <cell r="B44">
            <v>2.6372764595954168E-2</v>
          </cell>
          <cell r="D44">
            <v>2.2148742799584147</v>
          </cell>
          <cell r="G44">
            <v>2054</v>
          </cell>
          <cell r="H44">
            <v>2.3831187584388847E-2</v>
          </cell>
          <cell r="J44">
            <v>2.1686017849030748</v>
          </cell>
          <cell r="M44">
            <v>2054</v>
          </cell>
          <cell r="N44">
            <v>1.7620396647886061E-2</v>
          </cell>
          <cell r="P44">
            <v>1.8450456359505658</v>
          </cell>
        </row>
        <row r="45">
          <cell r="A45">
            <v>2055</v>
          </cell>
          <cell r="B45">
            <v>2.6372764595954168E-2</v>
          </cell>
          <cell r="D45">
            <v>2.2732866379533916</v>
          </cell>
          <cell r="G45">
            <v>2055</v>
          </cell>
          <cell r="H45">
            <v>2.3831187584388847E-2</v>
          </cell>
          <cell r="J45">
            <v>2.2202821408349402</v>
          </cell>
          <cell r="M45">
            <v>2055</v>
          </cell>
          <cell r="N45">
            <v>1.7620396647886061E-2</v>
          </cell>
          <cell r="P45">
            <v>1.8775560718894659</v>
          </cell>
        </row>
        <row r="46">
          <cell r="A46">
            <v>2056</v>
          </cell>
          <cell r="B46">
            <v>2.6372764595954168E-2</v>
          </cell>
          <cell r="D46">
            <v>2.3332394913152643</v>
          </cell>
          <cell r="G46">
            <v>2056</v>
          </cell>
          <cell r="H46">
            <v>2.3831187584388847E-2</v>
          </cell>
          <cell r="J46">
            <v>2.2731941010234462</v>
          </cell>
          <cell r="M46">
            <v>2056</v>
          </cell>
          <cell r="N46">
            <v>1.7620396647886061E-2</v>
          </cell>
          <cell r="P46">
            <v>1.9106393546048053</v>
          </cell>
        </row>
        <row r="47">
          <cell r="A47">
            <v>2057</v>
          </cell>
          <cell r="B47">
            <v>2.6372764595954168E-2</v>
          </cell>
          <cell r="D47">
            <v>2.3947734671657055</v>
          </cell>
          <cell r="G47">
            <v>2057</v>
          </cell>
          <cell r="H47">
            <v>2.3831187584388847E-2</v>
          </cell>
          <cell r="J47">
            <v>2.3273670160606623</v>
          </cell>
          <cell r="M47">
            <v>2057</v>
          </cell>
          <cell r="N47">
            <v>1.7620396647886061E-2</v>
          </cell>
          <cell r="P47">
            <v>1.944305577884003</v>
          </cell>
        </row>
        <row r="48">
          <cell r="A48">
            <v>2058</v>
          </cell>
          <cell r="B48">
            <v>2.6372764595954168E-2</v>
          </cell>
          <cell r="D48">
            <v>2.4579302640759035</v>
          </cell>
          <cell r="G48">
            <v>2058</v>
          </cell>
          <cell r="H48">
            <v>2.3831187584388847E-2</v>
          </cell>
          <cell r="J48">
            <v>2.3828309359981232</v>
          </cell>
          <cell r="M48">
            <v>2058</v>
          </cell>
          <cell r="N48">
            <v>1.7620396647886061E-2</v>
          </cell>
          <cell r="P48">
            <v>1.9785650133710164</v>
          </cell>
        </row>
        <row r="49">
          <cell r="A49">
            <v>2059</v>
          </cell>
          <cell r="B49">
            <v>2.6372764595954168E-2</v>
          </cell>
          <cell r="D49">
            <v>2.5227526803236486</v>
          </cell>
          <cell r="G49">
            <v>2059</v>
          </cell>
          <cell r="H49">
            <v>2.3831187584388847E-2</v>
          </cell>
          <cell r="J49">
            <v>2.4396166270157793</v>
          </cell>
          <cell r="M49">
            <v>2059</v>
          </cell>
          <cell r="N49">
            <v>1.7620396647886061E-2</v>
          </cell>
          <cell r="P49">
            <v>2.0134281137002437</v>
          </cell>
        </row>
        <row r="50">
          <cell r="A50">
            <v>2060</v>
          </cell>
          <cell r="B50">
            <v>2.6372764595954168E-2</v>
          </cell>
          <cell r="D50">
            <v>2.5892846428956364</v>
          </cell>
          <cell r="G50">
            <v>2060</v>
          </cell>
          <cell r="H50">
            <v>2.3831187584388847E-2</v>
          </cell>
          <cell r="J50">
            <v>2.4977555884881864</v>
          </cell>
          <cell r="M50">
            <v>2060</v>
          </cell>
          <cell r="N50">
            <v>1.7620396647886061E-2</v>
          </cell>
          <cell r="P50">
            <v>2.048905515685647</v>
          </cell>
        </row>
        <row r="51">
          <cell r="A51">
            <v>2061</v>
          </cell>
          <cell r="B51">
            <v>2.6372764595954168E-2</v>
          </cell>
          <cell r="D51">
            <v>2.6575712372546425</v>
          </cell>
          <cell r="G51">
            <v>2061</v>
          </cell>
          <cell r="H51">
            <v>2.3831187584388847E-2</v>
          </cell>
          <cell r="J51">
            <v>2.5572800704574039</v>
          </cell>
          <cell r="M51">
            <v>2061</v>
          </cell>
          <cell r="N51">
            <v>1.7620396647886061E-2</v>
          </cell>
          <cell r="P51">
            <v>2.0850080435660696</v>
          </cell>
        </row>
        <row r="52">
          <cell r="A52">
            <v>2062</v>
          </cell>
          <cell r="B52">
            <v>2.6372764595954168E-2</v>
          </cell>
          <cell r="D52">
            <v>2.7276587378917379</v>
          </cell>
          <cell r="G52">
            <v>2062</v>
          </cell>
          <cell r="H52">
            <v>2.3831187584388847E-2</v>
          </cell>
          <cell r="J52">
            <v>2.6182230915222933</v>
          </cell>
          <cell r="M52">
            <v>2062</v>
          </cell>
          <cell r="N52">
            <v>1.7620396647886061E-2</v>
          </cell>
          <cell r="P52">
            <v>2.1217467123077367</v>
          </cell>
        </row>
        <row r="53">
          <cell r="A53">
            <v>2063</v>
          </cell>
          <cell r="B53">
            <v>2.6372764595954168E-2</v>
          </cell>
          <cell r="D53">
            <v>2.7995946396842539</v>
          </cell>
          <cell r="G53">
            <v>2063</v>
          </cell>
          <cell r="H53">
            <v>2.3831187584388847E-2</v>
          </cell>
          <cell r="J53">
            <v>2.6806184571541394</v>
          </cell>
          <cell r="M53">
            <v>2063</v>
          </cell>
          <cell r="N53">
            <v>1.7620396647886061E-2</v>
          </cell>
          <cell r="P53">
            <v>2.1591327309649473</v>
          </cell>
        </row>
        <row r="54">
          <cell r="A54">
            <v>2064</v>
          </cell>
          <cell r="B54">
            <v>2.6372764595954168E-2</v>
          </cell>
          <cell r="D54">
            <v>2.8734276900807418</v>
          </cell>
          <cell r="G54">
            <v>2064</v>
          </cell>
          <cell r="H54">
            <v>2.3831187584388847E-2</v>
          </cell>
          <cell r="J54">
            <v>2.7445007784487547</v>
          </cell>
          <cell r="M54">
            <v>2064</v>
          </cell>
          <cell r="N54">
            <v>1.7620396647886061E-2</v>
          </cell>
          <cell r="P54">
            <v>2.1971775060999832</v>
          </cell>
        </row>
        <row r="55">
          <cell r="A55">
            <v>2065</v>
          </cell>
          <cell r="B55">
            <v>2.6372764595954168E-2</v>
          </cell>
          <cell r="D55">
            <v>2.9492079221347374</v>
          </cell>
          <cell r="G55">
            <v>2065</v>
          </cell>
          <cell r="H55">
            <v>2.3831187584388847E-2</v>
          </cell>
          <cell r="J55">
            <v>2.8099054913254684</v>
          </cell>
          <cell r="M55">
            <v>2065</v>
          </cell>
          <cell r="N55">
            <v>1.7620396647886061E-2</v>
          </cell>
          <cell r="P55">
            <v>2.2358926452632781</v>
          </cell>
        </row>
        <row r="56">
          <cell r="A56">
            <v>2066</v>
          </cell>
          <cell r="B56">
            <v>2.6372764595954168E-2</v>
          </cell>
          <cell r="D56">
            <v>3.0269866884097199</v>
          </cell>
          <cell r="G56">
            <v>2066</v>
          </cell>
          <cell r="H56">
            <v>2.3831187584388847E-2</v>
          </cell>
          <cell r="J56">
            <v>2.8768688761836501</v>
          </cell>
          <cell r="M56">
            <v>2066</v>
          </cell>
          <cell r="N56">
            <v>1.7620396647886061E-2</v>
          </cell>
          <cell r="P56">
            <v>2.2752899605349084</v>
          </cell>
        </row>
        <row r="57">
          <cell r="A57">
            <v>2067</v>
          </cell>
          <cell r="B57">
            <v>2.6372764595954168E-2</v>
          </cell>
          <cell r="D57">
            <v>3.1068166957782362</v>
          </cell>
          <cell r="G57">
            <v>2067</v>
          </cell>
          <cell r="H57">
            <v>2.3831187584388847E-2</v>
          </cell>
          <cell r="J57">
            <v>2.9454280780276725</v>
          </cell>
          <cell r="M57">
            <v>2067</v>
          </cell>
          <cell r="N57">
            <v>1.7620396647886061E-2</v>
          </cell>
          <cell r="P57">
            <v>2.3153814721284864</v>
          </cell>
        </row>
        <row r="58">
          <cell r="A58">
            <v>2068</v>
          </cell>
          <cell r="B58">
            <v>2.6372764595954168E-2</v>
          </cell>
          <cell r="D58">
            <v>3.1887520411387755</v>
          </cell>
          <cell r="G58">
            <v>2068</v>
          </cell>
          <cell r="H58">
            <v>2.3831187584388847E-2</v>
          </cell>
          <cell r="J58">
            <v>3.0156211270714759</v>
          </cell>
          <cell r="M58">
            <v>2068</v>
          </cell>
          <cell r="N58">
            <v>1.7620396647886061E-2</v>
          </cell>
          <cell r="P58">
            <v>2.3561794120585566</v>
          </cell>
        </row>
        <row r="59">
          <cell r="A59">
            <v>2069</v>
          </cell>
          <cell r="B59">
            <v>2.6372764595954168E-2</v>
          </cell>
          <cell r="D59">
            <v>3.2728482480745966</v>
          </cell>
          <cell r="G59">
            <v>2069</v>
          </cell>
          <cell r="H59">
            <v>2.3831187584388847E-2</v>
          </cell>
          <cell r="J59">
            <v>3.0874869598341625</v>
          </cell>
          <cell r="M59">
            <v>2069</v>
          </cell>
          <cell r="N59">
            <v>1.7620396647886061E-2</v>
          </cell>
          <cell r="P59">
            <v>2.3976962278726113</v>
          </cell>
        </row>
        <row r="60">
          <cell r="A60">
            <v>2070</v>
          </cell>
          <cell r="B60">
            <v>2.6372764595954168E-2</v>
          </cell>
          <cell r="D60">
            <v>3.3591623044793488</v>
          </cell>
          <cell r="G60">
            <v>2070</v>
          </cell>
          <cell r="H60">
            <v>2.3831187584388847E-2</v>
          </cell>
          <cell r="J60">
            <v>3.1610654407383247</v>
          </cell>
          <cell r="M60">
            <v>2070</v>
          </cell>
          <cell r="N60">
            <v>1.7620396647886061E-2</v>
          </cell>
          <cell r="P60">
            <v>2.4399445864488669</v>
          </cell>
        </row>
        <row r="61">
          <cell r="A61">
            <v>2071</v>
          </cell>
          <cell r="B61">
            <v>2.6372764595954168E-2</v>
          </cell>
          <cell r="D61">
            <v>3.4477527011749856</v>
          </cell>
          <cell r="G61">
            <v>2071</v>
          </cell>
          <cell r="H61">
            <v>2.3831187584388847E-2</v>
          </cell>
          <cell r="J61">
            <v>3.2363973842230886</v>
          </cell>
          <cell r="M61">
            <v>2071</v>
          </cell>
          <cell r="N61">
            <v>1.7620396647886061E-2</v>
          </cell>
          <cell r="P61">
            <v>2.4829373778609583</v>
          </cell>
        </row>
        <row r="62">
          <cell r="A62">
            <v>2072</v>
          </cell>
          <cell r="B62">
            <v>2.6372764595954168E-2</v>
          </cell>
          <cell r="D62">
            <v>3.5386794715481384</v>
          </cell>
          <cell r="G62">
            <v>2072</v>
          </cell>
          <cell r="H62">
            <v>2.3831187584388847E-2</v>
          </cell>
          <cell r="J62">
            <v>3.3135245773841344</v>
          </cell>
          <cell r="M62">
            <v>2072</v>
          </cell>
          <cell r="N62">
            <v>1.7620396647886061E-2</v>
          </cell>
          <cell r="P62">
            <v>2.5266877193107304</v>
          </cell>
        </row>
        <row r="63">
          <cell r="A63">
            <v>2073</v>
          </cell>
          <cell r="B63">
            <v>2.6372764595954168E-2</v>
          </cell>
          <cell r="D63">
            <v>3.6320042322318131</v>
          </cell>
          <cell r="G63">
            <v>2073</v>
          </cell>
          <cell r="H63">
            <v>2.3831187584388847E-2</v>
          </cell>
          <cell r="J63">
            <v>3.3924898031532584</v>
          </cell>
          <cell r="M63">
            <v>2073</v>
          </cell>
          <cell r="N63">
            <v>1.7620396647886061E-2</v>
          </cell>
          <cell r="P63">
            <v>2.571208959130328</v>
          </cell>
        </row>
        <row r="64">
          <cell r="A64">
            <v>2074</v>
          </cell>
          <cell r="B64">
            <v>2.6372764595954168E-2</v>
          </cell>
          <cell r="D64">
            <v>3.7277902248599721</v>
          </cell>
          <cell r="G64">
            <v>2074</v>
          </cell>
          <cell r="H64">
            <v>2.3831187584388847E-2</v>
          </cell>
          <cell r="J64">
            <v>3.4733368640303302</v>
          </cell>
          <cell r="M64">
            <v>2074</v>
          </cell>
          <cell r="N64">
            <v>1.7620396647886061E-2</v>
          </cell>
          <cell r="P64">
            <v>2.6165146808548028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82.418421643517" createdVersion="6" refreshedVersion="6" minRefreshableVersion="3" recordCount="1811" xr:uid="{30FCD71D-3960-471F-AE8C-1EA24C3CB7F5}">
  <cacheSource type="worksheet">
    <worksheetSource ref="A1:Y1048576" sheet="Data Set"/>
  </cacheSource>
  <cacheFields count="25">
    <cacheField name="Function" numFmtId="0">
      <sharedItems containsBlank="1" count="11">
        <s v="General Amortized"/>
        <s v="Production Other"/>
        <s v="Distribution"/>
        <s v="Intangible"/>
        <s v="Production Steam"/>
        <s v="Transmission"/>
        <s v="Vehicles"/>
        <s v="General Plant"/>
        <m/>
        <s v="ARO" u="1"/>
        <s v="Land" u="1"/>
      </sharedItems>
    </cacheField>
    <cacheField name="Account" numFmtId="0">
      <sharedItems containsString="0" containsBlank="1" containsNumber="1" containsInteger="1" minValue="30300" maxValue="39910" count="209">
        <n v="39103"/>
        <n v="34585"/>
        <n v="36001"/>
        <n v="39300"/>
        <n v="39500"/>
        <n v="39600"/>
        <n v="39910"/>
        <n v="30315"/>
        <n v="30399"/>
        <n v="30301"/>
        <n v="34199"/>
        <n v="34399"/>
        <n v="34599"/>
        <n v="34287"/>
        <n v="34141"/>
        <n v="34241"/>
        <n v="34341"/>
        <n v="34541"/>
        <n v="34641"/>
        <n v="34142"/>
        <n v="34242"/>
        <n v="34342"/>
        <n v="34542"/>
        <n v="34642"/>
        <n v="31247"/>
        <n v="31445"/>
        <n v="31100"/>
        <n v="31101"/>
        <n v="31601"/>
        <n v="31617"/>
        <n v="31130"/>
        <n v="31630"/>
        <n v="35800"/>
        <n v="35001"/>
        <n v="35601"/>
        <n v="39204"/>
        <n v="35700"/>
        <n v="39214"/>
        <n v="30300"/>
        <n v="30302"/>
        <n v="31151"/>
        <n v="31152"/>
        <n v="34183"/>
        <n v="34380"/>
        <n v="34133"/>
        <n v="34134"/>
        <n v="34135"/>
        <n v="34136"/>
        <n v="34184"/>
        <n v="34185"/>
        <n v="31153"/>
        <n v="31154"/>
        <n v="31641"/>
        <n v="35400"/>
        <n v="31651"/>
        <n v="34283"/>
        <n v="31645"/>
        <n v="31652"/>
        <n v="34683"/>
        <n v="31642"/>
        <n v="34282"/>
        <n v="31653"/>
        <n v="34682"/>
        <n v="34186"/>
        <n v="34286"/>
        <n v="34386"/>
        <n v="34586"/>
        <n v="34686"/>
        <n v="34244"/>
        <n v="31253"/>
        <n v="34584"/>
        <n v="34684"/>
        <n v="34685"/>
        <n v="31551"/>
        <n v="31654"/>
        <n v="34533"/>
        <n v="34534"/>
        <n v="34535"/>
        <n v="34536"/>
        <n v="34633"/>
        <n v="34634"/>
        <n v="34635"/>
        <n v="34636"/>
        <n v="34644"/>
        <n v="31554"/>
        <n v="31251"/>
        <n v="34182"/>
        <n v="34231"/>
        <n v="34235"/>
        <n v="34544"/>
        <n v="34334"/>
        <n v="31553"/>
        <n v="34144"/>
        <n v="34335"/>
        <n v="31552"/>
        <n v="34580"/>
        <n v="34344"/>
        <n v="34236"/>
        <n v="34336"/>
        <n v="34632"/>
        <n v="31146"/>
        <n v="34583"/>
        <n v="31646"/>
        <n v="34233"/>
        <n v="34234"/>
        <n v="31644"/>
        <n v="34285"/>
        <n v="39725"/>
        <n v="34132"/>
        <n v="34333"/>
        <n v="34631"/>
        <n v="39213"/>
        <n v="31143"/>
        <n v="31440"/>
        <n v="31643"/>
        <n v="36100"/>
        <n v="31144"/>
        <n v="34280"/>
        <n v="35900"/>
        <n v="34637"/>
        <n v="39800"/>
        <n v="34284"/>
        <n v="34330"/>
        <n v="35200"/>
        <n v="31542"/>
        <n v="31145"/>
        <n v="31543"/>
        <n v="34582"/>
        <n v="34230"/>
        <n v="31546"/>
        <n v="34532"/>
        <n v="34383"/>
        <n v="34680"/>
        <n v="36902"/>
        <n v="34531"/>
        <n v="39212"/>
        <n v="34131"/>
        <n v="36600"/>
        <n v="31141"/>
        <n v="36900"/>
        <n v="31142"/>
        <n v="31541"/>
        <n v="34687"/>
        <n v="31545"/>
        <n v="34382"/>
        <n v="34384"/>
        <n v="34628"/>
        <n v="34630"/>
        <n v="34681"/>
        <n v="34530"/>
        <n v="31252"/>
        <n v="34180"/>
        <n v="31444"/>
        <n v="31443"/>
        <n v="31647"/>
        <n v="34232"/>
        <n v="34181"/>
        <n v="31640"/>
        <n v="39202"/>
        <n v="31544"/>
        <n v="34385"/>
        <n v="39101"/>
        <n v="31540"/>
        <n v="39104"/>
        <n v="31442"/>
        <n v="31254"/>
        <n v="39203"/>
        <n v="39000"/>
        <n v="31441"/>
        <n v="31243"/>
        <n v="34581"/>
        <n v="34528"/>
        <n v="31241"/>
        <n v="31242"/>
        <n v="34390"/>
        <n v="36500"/>
        <n v="34130"/>
        <n v="39400"/>
        <n v="37000"/>
        <n v="31140"/>
        <n v="31244"/>
        <n v="35600"/>
        <n v="34128"/>
        <n v="39700"/>
        <n v="31246"/>
        <n v="37300"/>
        <n v="35500"/>
        <n v="36200"/>
        <n v="31245"/>
        <n v="39102"/>
        <n v="36700"/>
        <n v="35300"/>
        <n v="36400"/>
        <n v="34328"/>
        <n v="34381"/>
        <n v="34228"/>
        <n v="31240"/>
        <n v="34281"/>
        <n v="34331"/>
        <n v="34332"/>
        <n v="36800"/>
        <m/>
        <n v="31700" u="1"/>
        <n v="37400" u="1"/>
        <n v="36000" u="1"/>
        <n v="38900" u="1"/>
        <n v="34700" u="1"/>
        <n v="35000" u="1"/>
        <n v="35910" u="1"/>
      </sharedItems>
    </cacheField>
    <cacheField name="FERC" numFmtId="0">
      <sharedItems containsBlank="1"/>
    </cacheField>
    <cacheField name="PNT" numFmtId="0">
      <sharedItems containsBlank="1"/>
    </cacheField>
    <cacheField name="Station" numFmtId="0">
      <sharedItems containsBlank="1" count="5">
        <m/>
        <s v="Polk"/>
        <s v="Solar"/>
        <s v="Big Bend"/>
        <s v="Bayside"/>
      </sharedItems>
    </cacheField>
    <cacheField name="Unit" numFmtId="0">
      <sharedItems containsBlank="1" count="28">
        <m/>
        <s v="PK #5"/>
        <s v="Solar"/>
        <s v="BB FGD 3/4"/>
        <s v="BB SCR #1"/>
        <s v="BB SCR #2"/>
        <s v="PK #3"/>
        <s v="PK CM"/>
        <s v="BS #3"/>
        <s v="BS #4"/>
        <s v="BS #5"/>
        <s v="BS #6"/>
        <s v="PK #4"/>
        <s v="BB SCR #3"/>
        <s v="BB SCR #4"/>
        <s v="BB #1"/>
        <s v="BB #2"/>
        <s v="PK #2"/>
        <s v="PK 2-5 CCST"/>
        <s v="BB CT #4"/>
        <s v="BS #1"/>
        <s v="BS #2"/>
        <s v="BB FGD 1/2"/>
        <s v="BB #4"/>
        <s v="BB #3"/>
        <s v="BB CM"/>
        <s v="BS CM"/>
        <s v="PK #1"/>
      </sharedItems>
    </cacheField>
    <cacheField name="Year" numFmtId="0">
      <sharedItems containsString="0" containsBlank="1" containsNumber="1" containsInteger="1" minValue="2011" maxValue="2019" count="10">
        <n v="2018"/>
        <n v="2019"/>
        <n v="2015"/>
        <n v="2016"/>
        <n v="2017"/>
        <n v="2011"/>
        <n v="2012"/>
        <n v="2013"/>
        <n v="2014"/>
        <m/>
      </sharedItems>
    </cacheField>
    <cacheField name="Retirements" numFmtId="0">
      <sharedItems containsString="0" containsBlank="1" containsNumber="1" minValue="-615112.97" maxValue="36489090.399999999"/>
    </cacheField>
    <cacheField name="Gross COR" numFmtId="0">
      <sharedItems containsString="0" containsBlank="1" containsNumber="1" minValue="-11313890.309999999" maxValue="2701867.93"/>
    </cacheField>
    <cacheField name="% COR" numFmtId="0">
      <sharedItems containsString="0" containsBlank="1" containsNumber="1" minValue="-12262.573031428867" maxValue="1668.8174522645511"/>
    </cacheField>
    <cacheField name="Gross SALV" numFmtId="0">
      <sharedItems containsString="0" containsBlank="1" containsNumber="1" minValue="-672698.31" maxValue="7522386.6799999997"/>
    </cacheField>
    <cacheField name="% SALV" numFmtId="0">
      <sharedItems containsString="0" containsBlank="1" containsNumber="1" minValue="-723.71989501016753" maxValue="562.36854430419601"/>
    </cacheField>
    <cacheField name="Net Salvage" numFmtId="0">
      <sharedItems containsString="0" containsBlank="1" containsNumber="1" minValue="-10971678.159999998" maxValue="4651500.5199999996"/>
    </cacheField>
    <cacheField name="% NS" numFmtId="0">
      <sharedItems containsString="0" containsBlank="1" containsNumber="1" minValue="-12262.573031428867" maxValue="1668.8174522645511"/>
    </cacheField>
    <cacheField name="5yr Avg Retirements" numFmtId="0">
      <sharedItems containsString="0" containsBlank="1" containsNumber="1" minValue="-7203.4099999999889" maxValue="57750740.599999994"/>
    </cacheField>
    <cacheField name="5yr Avg Gross COR" numFmtId="0">
      <sharedItems containsString="0" containsBlank="1" containsNumber="1" minValue="-45827245.640000008" maxValue="2005625.8700000003"/>
    </cacheField>
    <cacheField name="5yr Avg % COR" numFmtId="0">
      <sharedItems containsString="0" containsBlank="1" containsNumber="1" minValue="-1348.5701843518652" maxValue="42122.873668713044"/>
    </cacheField>
    <cacheField name="5yr Avg Gross SALV" numFmtId="0">
      <sharedItems containsString="0" containsBlank="1" containsNumber="1" minValue="-103261.32" maxValue="13872806.59"/>
    </cacheField>
    <cacheField name="5yr Avg % SALV" numFmtId="0">
      <sharedItems containsString="0" containsBlank="1" containsNumber="1" minValue="-576.31921064735627" maxValue="99.305841813161749"/>
    </cacheField>
    <cacheField name="5yr Avg Net Salvage" numFmtId="0">
      <sharedItems containsString="0" containsBlank="1" containsNumber="1" minValue="-38783042.470000006" maxValue="1978185.1800000004"/>
    </cacheField>
    <cacheField name="5yr Avg % NS" numFmtId="0">
      <sharedItems containsString="0" containsBlank="1" containsNumber="1" minValue="-1249.2643425387034" maxValue="41546.554458065693"/>
    </cacheField>
    <cacheField name="2011 % NS" numFmtId="0">
      <sharedItems containsString="0" containsBlank="1" containsNumber="1" containsInteger="1" minValue="-50" maxValue="15"/>
    </cacheField>
    <cacheField name="2019 GP" numFmtId="0">
      <sharedItems containsString="0" containsBlank="1" containsNumber="1" minValue="0" maxValue="699987176.20000017"/>
    </cacheField>
    <cacheField name="COR Rate" numFmtId="0">
      <sharedItems containsString="0" containsBlank="1" containsNumber="1" minValue="0" maxValue="1.0699999999999999E-2"/>
    </cacheField>
    <cacheField name="COR Exp" numFmtId="0">
      <sharedItems containsString="0" containsBlank="1" containsNumber="1" minValue="0" maxValue="3709932.03386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1">
  <r>
    <x v="0"/>
    <x v="0"/>
    <s v="391"/>
    <s v="03"/>
    <x v="0"/>
    <x v="0"/>
    <x v="0"/>
    <n v="0"/>
    <n v="0"/>
    <n v="0"/>
    <n v="0"/>
    <n v="0"/>
    <n v="0"/>
    <n v="0"/>
    <n v="-7203.4099999999889"/>
    <n v="0"/>
    <n v="0"/>
    <n v="0"/>
    <n v="0"/>
    <n v="0"/>
    <n v="0"/>
    <n v="0"/>
    <n v="0"/>
    <n v="0"/>
    <n v="0"/>
  </r>
  <r>
    <x v="1"/>
    <x v="1"/>
    <s v="345"/>
    <s v="85"/>
    <x v="1"/>
    <x v="1"/>
    <x v="1"/>
    <n v="0"/>
    <n v="0"/>
    <n v="0"/>
    <n v="0"/>
    <n v="0"/>
    <n v="0"/>
    <n v="0"/>
    <n v="-598.05999999999995"/>
    <n v="0"/>
    <n v="0"/>
    <n v="0"/>
    <n v="0"/>
    <n v="0"/>
    <n v="0"/>
    <n v="-6"/>
    <n v="5465054.8999999994"/>
    <n v="2.5000000000000001E-3"/>
    <n v="13662.63725"/>
  </r>
  <r>
    <x v="2"/>
    <x v="2"/>
    <s v="360"/>
    <s v="0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s v="393"/>
    <s v="0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s v="395"/>
    <s v="0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2138217.21"/>
    <n v="0"/>
    <n v="0"/>
  </r>
  <r>
    <x v="0"/>
    <x v="5"/>
    <s v="396"/>
    <s v="0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s v="399"/>
    <s v="1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197239.74"/>
    <n v="0"/>
    <n v="0"/>
  </r>
  <r>
    <x v="3"/>
    <x v="7"/>
    <s v="303"/>
    <s v="15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234398796.92999995"/>
    <n v="0"/>
    <n v="0"/>
  </r>
  <r>
    <x v="3"/>
    <x v="8"/>
    <s v="303"/>
    <s v="99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415159.12"/>
    <n v="0"/>
    <n v="0"/>
  </r>
  <r>
    <x v="3"/>
    <x v="9"/>
    <s v="303"/>
    <s v="0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341"/>
    <s v="99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176075355.94000003"/>
    <n v="0"/>
    <n v="0"/>
  </r>
  <r>
    <x v="1"/>
    <x v="11"/>
    <s v="343"/>
    <s v="99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272856761.74000001"/>
    <n v="0"/>
    <n v="0"/>
  </r>
  <r>
    <x v="1"/>
    <x v="12"/>
    <s v="345"/>
    <s v="99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96257197.900000006"/>
    <n v="0"/>
    <n v="0"/>
  </r>
  <r>
    <x v="1"/>
    <x v="13"/>
    <s v="342"/>
    <s v="87"/>
    <x v="0"/>
    <x v="0"/>
    <x v="2"/>
    <n v="0"/>
    <n v="-6245.67"/>
    <n v="0"/>
    <n v="0"/>
    <n v="0"/>
    <n v="-6245.67"/>
    <n v="0"/>
    <n v="0"/>
    <n v="-48433.15"/>
    <n v="0"/>
    <n v="0"/>
    <n v="0"/>
    <n v="-48433.15"/>
    <n v="0"/>
    <n v="0"/>
    <n v="0"/>
    <n v="0"/>
    <n v="0"/>
  </r>
  <r>
    <x v="1"/>
    <x v="14"/>
    <s v="341"/>
    <s v="4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5"/>
    <s v="342"/>
    <s v="41"/>
    <x v="0"/>
    <x v="0"/>
    <x v="2"/>
    <n v="0"/>
    <n v="0"/>
    <n v="0"/>
    <n v="0"/>
    <n v="0"/>
    <n v="0"/>
    <n v="0"/>
    <n v="0"/>
    <n v="-226117.34"/>
    <n v="0"/>
    <n v="-5814.91"/>
    <n v="0"/>
    <n v="-231932.25"/>
    <n v="0"/>
    <n v="0"/>
    <n v="0"/>
    <n v="0"/>
    <n v="0"/>
  </r>
  <r>
    <x v="1"/>
    <x v="16"/>
    <s v="343"/>
    <s v="4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7"/>
    <s v="345"/>
    <s v="4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8"/>
    <s v="346"/>
    <s v="4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9"/>
    <s v="341"/>
    <s v="42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0"/>
    <s v="342"/>
    <s v="42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343"/>
    <s v="42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2"/>
    <s v="345"/>
    <s v="42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3"/>
    <s v="346"/>
    <s v="42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4"/>
    <s v="312"/>
    <s v="47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21440068.73"/>
    <n v="0"/>
    <n v="0"/>
  </r>
  <r>
    <x v="4"/>
    <x v="25"/>
    <s v="314"/>
    <s v="45"/>
    <x v="3"/>
    <x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6"/>
    <s v="311"/>
    <s v="0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7"/>
    <s v="311"/>
    <s v="0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8"/>
    <s v="316"/>
    <s v="0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9"/>
    <s v="316"/>
    <s v="17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0"/>
    <s v="311"/>
    <s v="3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1"/>
    <s v="316"/>
    <s v="30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32"/>
    <s v="358"/>
    <s v="00"/>
    <x v="0"/>
    <x v="0"/>
    <x v="2"/>
    <n v="0"/>
    <n v="4579.4000000000015"/>
    <n v="0"/>
    <n v="378.32999999999981"/>
    <n v="0"/>
    <n v="4957.7300000000014"/>
    <n v="0"/>
    <n v="0"/>
    <n v="4281.5299999999988"/>
    <n v="0"/>
    <n v="-337.78999999999996"/>
    <n v="0"/>
    <n v="3943.7399999999989"/>
    <n v="0"/>
    <n v="0"/>
    <n v="7404951.0200000005"/>
    <n v="0"/>
    <n v="0"/>
  </r>
  <r>
    <x v="5"/>
    <x v="33"/>
    <s v="350"/>
    <s v="01"/>
    <x v="0"/>
    <x v="0"/>
    <x v="2"/>
    <n v="0"/>
    <n v="0"/>
    <n v="0"/>
    <n v="0"/>
    <n v="0"/>
    <n v="0"/>
    <n v="0"/>
    <n v="0"/>
    <n v="-2213.16"/>
    <n v="0"/>
    <n v="0"/>
    <n v="0"/>
    <n v="-2213.16"/>
    <n v="0"/>
    <n v="0"/>
    <n v="12103372.469999999"/>
    <n v="0"/>
    <n v="0"/>
  </r>
  <r>
    <x v="5"/>
    <x v="34"/>
    <s v="356"/>
    <s v="01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2110610.13"/>
    <n v="0"/>
    <n v="0"/>
  </r>
  <r>
    <x v="6"/>
    <x v="35"/>
    <s v="392"/>
    <s v="04"/>
    <x v="0"/>
    <x v="0"/>
    <x v="2"/>
    <n v="0"/>
    <n v="0"/>
    <n v="0"/>
    <n v="0"/>
    <n v="0"/>
    <n v="0"/>
    <n v="0"/>
    <n v="0"/>
    <n v="385.47"/>
    <n v="0"/>
    <n v="-83080.66"/>
    <n v="0"/>
    <n v="-82695.19"/>
    <n v="0"/>
    <n v="15"/>
    <n v="0"/>
    <n v="0"/>
    <n v="0"/>
  </r>
  <r>
    <x v="2"/>
    <x v="2"/>
    <s v="360"/>
    <s v="0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s v="393"/>
    <s v="0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s v="395"/>
    <s v="0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2138217.21"/>
    <n v="0"/>
    <n v="0"/>
  </r>
  <r>
    <x v="0"/>
    <x v="5"/>
    <s v="396"/>
    <s v="0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s v="399"/>
    <s v="1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197239.74"/>
    <n v="0"/>
    <n v="0"/>
  </r>
  <r>
    <x v="3"/>
    <x v="7"/>
    <s v="303"/>
    <s v="15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234398796.92999995"/>
    <n v="0"/>
    <n v="0"/>
  </r>
  <r>
    <x v="3"/>
    <x v="8"/>
    <s v="303"/>
    <s v="99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415159.12"/>
    <n v="0"/>
    <n v="0"/>
  </r>
  <r>
    <x v="3"/>
    <x v="9"/>
    <s v="303"/>
    <s v="0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341"/>
    <s v="99"/>
    <x v="2"/>
    <x v="2"/>
    <x v="3"/>
    <n v="0"/>
    <n v="0"/>
    <n v="0"/>
    <n v="0"/>
    <n v="0"/>
    <n v="0"/>
    <n v="0"/>
    <n v="0"/>
    <n v="0"/>
    <n v="0"/>
    <n v="0"/>
    <n v="0"/>
    <n v="0"/>
    <n v="0"/>
    <n v="0"/>
    <n v="176075355.94000003"/>
    <n v="0"/>
    <n v="0"/>
  </r>
  <r>
    <x v="1"/>
    <x v="11"/>
    <s v="343"/>
    <s v="99"/>
    <x v="2"/>
    <x v="2"/>
    <x v="3"/>
    <n v="0"/>
    <n v="0"/>
    <n v="0"/>
    <n v="0"/>
    <n v="0"/>
    <n v="0"/>
    <n v="0"/>
    <n v="0"/>
    <n v="0"/>
    <n v="0"/>
    <n v="0"/>
    <n v="0"/>
    <n v="0"/>
    <n v="0"/>
    <n v="0"/>
    <n v="272856761.74000001"/>
    <n v="0"/>
    <n v="0"/>
  </r>
  <r>
    <x v="1"/>
    <x v="12"/>
    <s v="345"/>
    <s v="99"/>
    <x v="2"/>
    <x v="2"/>
    <x v="3"/>
    <n v="0"/>
    <n v="0"/>
    <n v="0"/>
    <n v="0"/>
    <n v="0"/>
    <n v="0"/>
    <n v="0"/>
    <n v="0"/>
    <n v="0"/>
    <n v="0"/>
    <n v="0"/>
    <n v="0"/>
    <n v="0"/>
    <n v="0"/>
    <n v="0"/>
    <n v="96257197.900000006"/>
    <n v="0"/>
    <n v="0"/>
  </r>
  <r>
    <x v="1"/>
    <x v="13"/>
    <s v="342"/>
    <s v="87"/>
    <x v="0"/>
    <x v="0"/>
    <x v="3"/>
    <n v="0"/>
    <n v="0"/>
    <n v="0"/>
    <n v="0"/>
    <n v="0"/>
    <n v="0"/>
    <n v="0"/>
    <n v="0"/>
    <n v="-48433.15"/>
    <n v="0"/>
    <n v="0"/>
    <n v="0"/>
    <n v="-48433.15"/>
    <n v="0"/>
    <n v="0"/>
    <n v="0"/>
    <n v="0"/>
    <n v="0"/>
  </r>
  <r>
    <x v="1"/>
    <x v="14"/>
    <s v="341"/>
    <s v="4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5"/>
    <s v="342"/>
    <s v="41"/>
    <x v="0"/>
    <x v="0"/>
    <x v="3"/>
    <n v="0"/>
    <n v="0"/>
    <n v="0"/>
    <n v="0"/>
    <n v="0"/>
    <n v="0"/>
    <n v="0"/>
    <n v="0"/>
    <n v="-226117.34"/>
    <n v="0"/>
    <n v="-5814.91"/>
    <n v="0"/>
    <n v="-231932.25"/>
    <n v="0"/>
    <n v="0"/>
    <n v="0"/>
    <n v="0"/>
    <n v="0"/>
  </r>
  <r>
    <x v="1"/>
    <x v="16"/>
    <s v="343"/>
    <s v="4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7"/>
    <s v="345"/>
    <s v="4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8"/>
    <s v="346"/>
    <s v="4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9"/>
    <s v="341"/>
    <s v="42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0"/>
    <s v="342"/>
    <s v="42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343"/>
    <s v="42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2"/>
    <s v="345"/>
    <s v="42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3"/>
    <s v="346"/>
    <s v="42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4"/>
    <s v="312"/>
    <s v="47"/>
    <x v="0"/>
    <x v="0"/>
    <x v="3"/>
    <n v="0"/>
    <n v="-378934.9"/>
    <n v="0"/>
    <n v="0"/>
    <n v="0"/>
    <n v="-378934.9"/>
    <n v="0"/>
    <n v="0"/>
    <n v="-378934.9"/>
    <n v="0"/>
    <n v="0"/>
    <n v="0"/>
    <n v="-378934.9"/>
    <n v="0"/>
    <n v="0"/>
    <n v="21440068.73"/>
    <n v="0"/>
    <n v="0"/>
  </r>
  <r>
    <x v="4"/>
    <x v="25"/>
    <s v="314"/>
    <s v="45"/>
    <x v="3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6"/>
    <s v="311"/>
    <s v="0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7"/>
    <s v="311"/>
    <s v="0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8"/>
    <s v="316"/>
    <s v="0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9"/>
    <s v="316"/>
    <s v="17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0"/>
    <s v="311"/>
    <s v="3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1"/>
    <s v="316"/>
    <s v="30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36"/>
    <s v="357"/>
    <s v="00"/>
    <x v="0"/>
    <x v="0"/>
    <x v="3"/>
    <n v="0"/>
    <n v="8445.81"/>
    <n v="0"/>
    <n v="517.53"/>
    <n v="0"/>
    <n v="8963.34"/>
    <n v="0"/>
    <n v="0"/>
    <n v="2846.9699999999993"/>
    <n v="0"/>
    <n v="-188.6099999999999"/>
    <n v="0"/>
    <n v="2658.3599999999997"/>
    <n v="0"/>
    <n v="0"/>
    <n v="3597803.02"/>
    <n v="0"/>
    <n v="0"/>
  </r>
  <r>
    <x v="5"/>
    <x v="32"/>
    <s v="358"/>
    <s v="00"/>
    <x v="0"/>
    <x v="0"/>
    <x v="3"/>
    <n v="0"/>
    <n v="18396.079999999994"/>
    <n v="0"/>
    <n v="1127.2199999999998"/>
    <n v="0"/>
    <n v="19523.299999999996"/>
    <n v="0"/>
    <n v="0"/>
    <n v="4556.8899999999921"/>
    <n v="0"/>
    <n v="-271.34000000000015"/>
    <n v="0"/>
    <n v="4285.549999999992"/>
    <n v="0"/>
    <n v="0"/>
    <n v="7404951.0200000005"/>
    <n v="0"/>
    <n v="0"/>
  </r>
  <r>
    <x v="5"/>
    <x v="33"/>
    <s v="350"/>
    <s v="0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12103372.469999999"/>
    <n v="0"/>
    <n v="0"/>
  </r>
  <r>
    <x v="5"/>
    <x v="34"/>
    <s v="356"/>
    <s v="01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2110610.13"/>
    <n v="0"/>
    <n v="0"/>
  </r>
  <r>
    <x v="6"/>
    <x v="35"/>
    <s v="392"/>
    <s v="04"/>
    <x v="0"/>
    <x v="0"/>
    <x v="3"/>
    <n v="0"/>
    <n v="0"/>
    <n v="0"/>
    <n v="0"/>
    <n v="0"/>
    <n v="0"/>
    <n v="0"/>
    <n v="0"/>
    <n v="164.83"/>
    <n v="0"/>
    <n v="0"/>
    <n v="0"/>
    <n v="164.83"/>
    <n v="0"/>
    <n v="15"/>
    <n v="0"/>
    <n v="0"/>
    <n v="0"/>
  </r>
  <r>
    <x v="6"/>
    <x v="37"/>
    <s v="392"/>
    <s v="14"/>
    <x v="0"/>
    <x v="0"/>
    <x v="3"/>
    <n v="0"/>
    <n v="0"/>
    <n v="0"/>
    <n v="0"/>
    <n v="0"/>
    <n v="0"/>
    <n v="0"/>
    <n v="0"/>
    <n v="174.38"/>
    <n v="0"/>
    <n v="22920.6"/>
    <n v="0"/>
    <n v="23094.98"/>
    <n v="0"/>
    <n v="15"/>
    <n v="0"/>
    <n v="0"/>
    <n v="0"/>
  </r>
  <r>
    <x v="2"/>
    <x v="2"/>
    <s v="360"/>
    <s v="0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s v="393"/>
    <s v="00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s v="395"/>
    <s v="00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2138217.21"/>
    <n v="0"/>
    <n v="0"/>
  </r>
  <r>
    <x v="0"/>
    <x v="6"/>
    <s v="399"/>
    <s v="10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197239.74"/>
    <n v="0"/>
    <n v="0"/>
  </r>
  <r>
    <x v="3"/>
    <x v="7"/>
    <s v="303"/>
    <s v="15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234398796.92999995"/>
    <n v="0"/>
    <n v="0"/>
  </r>
  <r>
    <x v="3"/>
    <x v="8"/>
    <s v="303"/>
    <s v="99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415159.12"/>
    <n v="0"/>
    <n v="0"/>
  </r>
  <r>
    <x v="3"/>
    <x v="9"/>
    <s v="303"/>
    <s v="0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0"/>
    <s v="341"/>
    <s v="99"/>
    <x v="2"/>
    <x v="2"/>
    <x v="4"/>
    <n v="0"/>
    <n v="0"/>
    <n v="0"/>
    <n v="0"/>
    <n v="0"/>
    <n v="0"/>
    <n v="0"/>
    <n v="0"/>
    <n v="0"/>
    <n v="0"/>
    <n v="0"/>
    <n v="0"/>
    <n v="0"/>
    <n v="0"/>
    <n v="0"/>
    <n v="176075355.94000003"/>
    <n v="0"/>
    <n v="0"/>
  </r>
  <r>
    <x v="1"/>
    <x v="11"/>
    <s v="343"/>
    <s v="99"/>
    <x v="2"/>
    <x v="2"/>
    <x v="4"/>
    <n v="0"/>
    <n v="0"/>
    <n v="0"/>
    <n v="0"/>
    <n v="0"/>
    <n v="0"/>
    <n v="0"/>
    <n v="0"/>
    <n v="0"/>
    <n v="0"/>
    <n v="0"/>
    <n v="0"/>
    <n v="0"/>
    <n v="0"/>
    <n v="0"/>
    <n v="272856761.74000001"/>
    <n v="0"/>
    <n v="0"/>
  </r>
  <r>
    <x v="1"/>
    <x v="12"/>
    <s v="345"/>
    <s v="99"/>
    <x v="2"/>
    <x v="2"/>
    <x v="4"/>
    <n v="0"/>
    <n v="0"/>
    <n v="0"/>
    <n v="0"/>
    <n v="0"/>
    <n v="0"/>
    <n v="0"/>
    <n v="0"/>
    <n v="0"/>
    <n v="0"/>
    <n v="0"/>
    <n v="0"/>
    <n v="0"/>
    <n v="0"/>
    <n v="0"/>
    <n v="96257197.900000006"/>
    <n v="0"/>
    <n v="0"/>
  </r>
  <r>
    <x v="1"/>
    <x v="13"/>
    <s v="342"/>
    <s v="87"/>
    <x v="0"/>
    <x v="0"/>
    <x v="4"/>
    <n v="0"/>
    <n v="0"/>
    <n v="0"/>
    <n v="0"/>
    <n v="0"/>
    <n v="0"/>
    <n v="0"/>
    <n v="0"/>
    <n v="-48433.15"/>
    <n v="0"/>
    <n v="0"/>
    <n v="0"/>
    <n v="-48433.15"/>
    <n v="0"/>
    <n v="0"/>
    <n v="0"/>
    <n v="0"/>
    <n v="0"/>
  </r>
  <r>
    <x v="1"/>
    <x v="14"/>
    <s v="341"/>
    <s v="4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5"/>
    <s v="342"/>
    <s v="4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6"/>
    <s v="343"/>
    <s v="4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7"/>
    <s v="345"/>
    <s v="4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8"/>
    <s v="346"/>
    <s v="4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9"/>
    <s v="341"/>
    <s v="42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0"/>
    <s v="342"/>
    <s v="42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343"/>
    <s v="42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2"/>
    <s v="345"/>
    <s v="42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3"/>
    <s v="346"/>
    <s v="42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5"/>
    <s v="314"/>
    <s v="45"/>
    <x v="3"/>
    <x v="3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6"/>
    <s v="311"/>
    <s v="00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7"/>
    <s v="311"/>
    <s v="0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8"/>
    <s v="316"/>
    <s v="0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9"/>
    <s v="316"/>
    <s v="17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0"/>
    <s v="311"/>
    <s v="30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1"/>
    <s v="316"/>
    <s v="30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33"/>
    <s v="350"/>
    <s v="0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12103372.469999999"/>
    <n v="0"/>
    <n v="0"/>
  </r>
  <r>
    <x v="5"/>
    <x v="34"/>
    <s v="356"/>
    <s v="01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2110610.13"/>
    <n v="0"/>
    <n v="0"/>
  </r>
  <r>
    <x v="6"/>
    <x v="35"/>
    <s v="392"/>
    <s v="04"/>
    <x v="0"/>
    <x v="0"/>
    <x v="4"/>
    <n v="0"/>
    <n v="0"/>
    <n v="0"/>
    <n v="0"/>
    <n v="0"/>
    <n v="0"/>
    <n v="0"/>
    <n v="0"/>
    <n v="0"/>
    <n v="0"/>
    <n v="0"/>
    <n v="0"/>
    <n v="0"/>
    <n v="0"/>
    <n v="15"/>
    <n v="0"/>
    <n v="0"/>
    <n v="0"/>
  </r>
  <r>
    <x v="6"/>
    <x v="37"/>
    <s v="392"/>
    <s v="14"/>
    <x v="0"/>
    <x v="0"/>
    <x v="4"/>
    <n v="0"/>
    <n v="0"/>
    <n v="0"/>
    <n v="0"/>
    <n v="0"/>
    <n v="0"/>
    <n v="0"/>
    <n v="0"/>
    <n v="261.68"/>
    <n v="0"/>
    <n v="24543.1"/>
    <n v="0"/>
    <n v="24804.78"/>
    <n v="0"/>
    <n v="15"/>
    <n v="0"/>
    <n v="0"/>
    <n v="0"/>
  </r>
  <r>
    <x v="2"/>
    <x v="2"/>
    <s v="360"/>
    <s v="0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s v="393"/>
    <s v="0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s v="399"/>
    <s v="1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197239.74"/>
    <n v="0"/>
    <n v="0"/>
  </r>
  <r>
    <x v="3"/>
    <x v="7"/>
    <s v="303"/>
    <s v="15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234398796.92999995"/>
    <n v="0"/>
    <n v="0"/>
  </r>
  <r>
    <x v="3"/>
    <x v="8"/>
    <s v="303"/>
    <s v="99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415159.12"/>
    <n v="0"/>
    <n v="0"/>
  </r>
  <r>
    <x v="3"/>
    <x v="38"/>
    <s v="303"/>
    <s v="0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s v="303"/>
    <s v="0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9"/>
    <s v="303"/>
    <s v="02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1"/>
    <s v="343"/>
    <s v="99"/>
    <x v="2"/>
    <x v="2"/>
    <x v="0"/>
    <n v="0"/>
    <n v="0"/>
    <n v="0"/>
    <n v="0"/>
    <n v="0"/>
    <n v="0"/>
    <n v="0"/>
    <n v="0"/>
    <n v="0"/>
    <n v="0"/>
    <n v="0"/>
    <n v="0"/>
    <n v="0"/>
    <n v="0"/>
    <n v="0"/>
    <n v="272856761.74000001"/>
    <n v="0"/>
    <n v="0"/>
  </r>
  <r>
    <x v="1"/>
    <x v="12"/>
    <s v="345"/>
    <s v="99"/>
    <x v="2"/>
    <x v="2"/>
    <x v="0"/>
    <n v="0"/>
    <n v="0"/>
    <n v="0"/>
    <n v="0"/>
    <n v="0"/>
    <n v="0"/>
    <n v="0"/>
    <n v="0"/>
    <n v="0"/>
    <n v="0"/>
    <n v="0"/>
    <n v="0"/>
    <n v="0"/>
    <n v="0"/>
    <n v="0"/>
    <n v="96257197.900000006"/>
    <n v="0"/>
    <n v="0"/>
  </r>
  <r>
    <x v="1"/>
    <x v="14"/>
    <s v="341"/>
    <s v="4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5"/>
    <s v="342"/>
    <s v="4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6"/>
    <s v="343"/>
    <s v="4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7"/>
    <s v="345"/>
    <s v="4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8"/>
    <s v="346"/>
    <s v="4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9"/>
    <s v="341"/>
    <s v="42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0"/>
    <s v="342"/>
    <s v="42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343"/>
    <s v="42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2"/>
    <s v="345"/>
    <s v="42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3"/>
    <s v="346"/>
    <s v="42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5"/>
    <s v="314"/>
    <s v="45"/>
    <x v="3"/>
    <x v="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6"/>
    <s v="311"/>
    <s v="0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7"/>
    <s v="311"/>
    <s v="0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8"/>
    <s v="316"/>
    <s v="0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9"/>
    <s v="316"/>
    <s v="17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0"/>
    <s v="311"/>
    <s v="3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1"/>
    <s v="316"/>
    <s v="30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33"/>
    <s v="350"/>
    <s v="0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12103372.469999999"/>
    <n v="0"/>
    <n v="0"/>
  </r>
  <r>
    <x v="5"/>
    <x v="34"/>
    <s v="356"/>
    <s v="01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2110610.13"/>
    <n v="0"/>
    <n v="0"/>
  </r>
  <r>
    <x v="6"/>
    <x v="35"/>
    <s v="392"/>
    <s v="04"/>
    <x v="0"/>
    <x v="0"/>
    <x v="0"/>
    <n v="0"/>
    <n v="0"/>
    <n v="0"/>
    <n v="0"/>
    <n v="0"/>
    <n v="0"/>
    <n v="0"/>
    <n v="0"/>
    <n v="0"/>
    <n v="0"/>
    <n v="0"/>
    <n v="0"/>
    <n v="0"/>
    <n v="0"/>
    <n v="15"/>
    <n v="0"/>
    <n v="0"/>
    <n v="0"/>
  </r>
  <r>
    <x v="6"/>
    <x v="37"/>
    <s v="392"/>
    <s v="14"/>
    <x v="0"/>
    <x v="0"/>
    <x v="0"/>
    <n v="0"/>
    <n v="0"/>
    <n v="0"/>
    <n v="0"/>
    <n v="0"/>
    <n v="0"/>
    <n v="0"/>
    <n v="0"/>
    <n v="0"/>
    <n v="0"/>
    <n v="0"/>
    <n v="0"/>
    <n v="0"/>
    <n v="0"/>
    <n v="15"/>
    <n v="0"/>
    <n v="0"/>
    <n v="0"/>
  </r>
  <r>
    <x v="2"/>
    <x v="2"/>
    <s v="360"/>
    <s v="0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s v="393"/>
    <s v="00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s v="399"/>
    <s v="10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197239.74"/>
    <n v="0"/>
    <n v="0"/>
  </r>
  <r>
    <x v="3"/>
    <x v="7"/>
    <s v="303"/>
    <s v="15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234398796.92999995"/>
    <n v="0"/>
    <n v="0"/>
  </r>
  <r>
    <x v="3"/>
    <x v="8"/>
    <s v="303"/>
    <s v="99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415159.12"/>
    <n v="0"/>
    <n v="0"/>
  </r>
  <r>
    <x v="3"/>
    <x v="38"/>
    <s v="303"/>
    <s v="00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"/>
    <s v="303"/>
    <s v="0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9"/>
    <s v="303"/>
    <s v="02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1"/>
    <s v="343"/>
    <s v="99"/>
    <x v="2"/>
    <x v="2"/>
    <x v="1"/>
    <n v="0"/>
    <n v="0"/>
    <n v="0"/>
    <n v="0"/>
    <n v="0"/>
    <n v="0"/>
    <n v="0"/>
    <n v="0"/>
    <n v="0"/>
    <n v="0"/>
    <n v="0"/>
    <n v="0"/>
    <n v="0"/>
    <n v="0"/>
    <n v="0"/>
    <n v="272856761.74000001"/>
    <n v="0"/>
    <n v="0"/>
  </r>
  <r>
    <x v="1"/>
    <x v="12"/>
    <s v="345"/>
    <s v="99"/>
    <x v="2"/>
    <x v="2"/>
    <x v="1"/>
    <n v="0"/>
    <n v="0"/>
    <n v="0"/>
    <n v="0"/>
    <n v="0"/>
    <n v="0"/>
    <n v="0"/>
    <n v="0"/>
    <n v="0"/>
    <n v="0"/>
    <n v="0"/>
    <n v="0"/>
    <n v="0"/>
    <n v="0"/>
    <n v="0"/>
    <n v="96257197.900000006"/>
    <n v="0"/>
    <n v="0"/>
  </r>
  <r>
    <x v="1"/>
    <x v="14"/>
    <s v="341"/>
    <s v="4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5"/>
    <s v="342"/>
    <s v="4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6"/>
    <s v="343"/>
    <s v="4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7"/>
    <s v="345"/>
    <s v="4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8"/>
    <s v="346"/>
    <s v="4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9"/>
    <s v="341"/>
    <s v="42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0"/>
    <s v="342"/>
    <s v="42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1"/>
    <s v="343"/>
    <s v="42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2"/>
    <s v="345"/>
    <s v="42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3"/>
    <s v="346"/>
    <s v="42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5"/>
    <s v="314"/>
    <s v="45"/>
    <x v="3"/>
    <x v="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6"/>
    <s v="311"/>
    <s v="00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7"/>
    <s v="311"/>
    <s v="0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8"/>
    <s v="316"/>
    <s v="0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29"/>
    <s v="316"/>
    <s v="17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0"/>
    <s v="311"/>
    <s v="30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1"/>
    <s v="316"/>
    <s v="30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33"/>
    <s v="350"/>
    <s v="0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12103372.469999999"/>
    <n v="0"/>
    <n v="0"/>
  </r>
  <r>
    <x v="5"/>
    <x v="34"/>
    <s v="356"/>
    <s v="01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2110610.13"/>
    <n v="0"/>
    <n v="0"/>
  </r>
  <r>
    <x v="6"/>
    <x v="35"/>
    <s v="392"/>
    <s v="04"/>
    <x v="0"/>
    <x v="0"/>
    <x v="1"/>
    <n v="0"/>
    <n v="0"/>
    <n v="0"/>
    <n v="0"/>
    <n v="0"/>
    <n v="0"/>
    <n v="0"/>
    <n v="0"/>
    <n v="0"/>
    <n v="0"/>
    <n v="0"/>
    <n v="0"/>
    <n v="0"/>
    <n v="0"/>
    <n v="15"/>
    <n v="0"/>
    <n v="0"/>
    <n v="0"/>
  </r>
  <r>
    <x v="6"/>
    <x v="37"/>
    <s v="392"/>
    <s v="14"/>
    <x v="0"/>
    <x v="0"/>
    <x v="1"/>
    <n v="0"/>
    <n v="0"/>
    <n v="0"/>
    <n v="0"/>
    <n v="0"/>
    <n v="0"/>
    <n v="0"/>
    <n v="0"/>
    <n v="0"/>
    <n v="0"/>
    <n v="0"/>
    <n v="0"/>
    <n v="0"/>
    <n v="0"/>
    <n v="15"/>
    <n v="0"/>
    <n v="0"/>
    <n v="0"/>
  </r>
  <r>
    <x v="4"/>
    <x v="40"/>
    <s v="311"/>
    <s v="51"/>
    <x v="3"/>
    <x v="4"/>
    <x v="2"/>
    <n v="0"/>
    <n v="0"/>
    <n v="0"/>
    <n v="0"/>
    <n v="0"/>
    <n v="0"/>
    <n v="0"/>
    <n v="0"/>
    <n v="0"/>
    <n v="0"/>
    <n v="0"/>
    <n v="0"/>
    <n v="0"/>
    <n v="0"/>
    <n v="0"/>
    <n v="23136622.989999998"/>
    <n v="1E-4"/>
    <n v="2313.6622990000001"/>
  </r>
  <r>
    <x v="4"/>
    <x v="41"/>
    <s v="311"/>
    <s v="52"/>
    <x v="3"/>
    <x v="5"/>
    <x v="2"/>
    <n v="0"/>
    <n v="0"/>
    <n v="0"/>
    <n v="0"/>
    <n v="0"/>
    <n v="0"/>
    <n v="0"/>
    <n v="0"/>
    <n v="0"/>
    <n v="0"/>
    <n v="0"/>
    <n v="0"/>
    <n v="0"/>
    <n v="0"/>
    <n v="0"/>
    <n v="25208869.300000001"/>
    <n v="1E-4"/>
    <n v="2520.8869300000001"/>
  </r>
  <r>
    <x v="4"/>
    <x v="40"/>
    <s v="311"/>
    <s v="51"/>
    <x v="3"/>
    <x v="4"/>
    <x v="3"/>
    <n v="0"/>
    <n v="0"/>
    <n v="0"/>
    <n v="0"/>
    <n v="0"/>
    <n v="0"/>
    <n v="0"/>
    <n v="0"/>
    <n v="0"/>
    <n v="0"/>
    <n v="0"/>
    <n v="0"/>
    <n v="0"/>
    <n v="0"/>
    <n v="0"/>
    <n v="23136622.989999998"/>
    <n v="1E-4"/>
    <n v="2313.6622990000001"/>
  </r>
  <r>
    <x v="4"/>
    <x v="41"/>
    <s v="311"/>
    <s v="52"/>
    <x v="3"/>
    <x v="5"/>
    <x v="3"/>
    <n v="0"/>
    <n v="0"/>
    <n v="0"/>
    <n v="0"/>
    <n v="0"/>
    <n v="0"/>
    <n v="0"/>
    <n v="0"/>
    <n v="0"/>
    <n v="0"/>
    <n v="0"/>
    <n v="0"/>
    <n v="0"/>
    <n v="0"/>
    <n v="0"/>
    <n v="25208869.300000001"/>
    <n v="1E-4"/>
    <n v="2520.8869300000001"/>
  </r>
  <r>
    <x v="4"/>
    <x v="40"/>
    <s v="311"/>
    <s v="51"/>
    <x v="3"/>
    <x v="4"/>
    <x v="4"/>
    <n v="0"/>
    <n v="0"/>
    <n v="0"/>
    <n v="0"/>
    <n v="0"/>
    <n v="0"/>
    <n v="0"/>
    <n v="0"/>
    <n v="0"/>
    <n v="0"/>
    <n v="0"/>
    <n v="0"/>
    <n v="0"/>
    <n v="0"/>
    <n v="0"/>
    <n v="23136622.989999998"/>
    <n v="1E-4"/>
    <n v="2313.6622990000001"/>
  </r>
  <r>
    <x v="4"/>
    <x v="41"/>
    <s v="311"/>
    <s v="52"/>
    <x v="3"/>
    <x v="5"/>
    <x v="4"/>
    <n v="0"/>
    <n v="0"/>
    <n v="0"/>
    <n v="0"/>
    <n v="0"/>
    <n v="0"/>
    <n v="0"/>
    <n v="0"/>
    <n v="0"/>
    <n v="0"/>
    <n v="0"/>
    <n v="0"/>
    <n v="0"/>
    <n v="0"/>
    <n v="0"/>
    <n v="25208869.300000001"/>
    <n v="1E-4"/>
    <n v="2520.8869300000001"/>
  </r>
  <r>
    <x v="4"/>
    <x v="40"/>
    <s v="311"/>
    <s v="51"/>
    <x v="3"/>
    <x v="4"/>
    <x v="0"/>
    <n v="0"/>
    <n v="0"/>
    <n v="0"/>
    <n v="0"/>
    <n v="0"/>
    <n v="0"/>
    <n v="0"/>
    <n v="0"/>
    <n v="0"/>
    <n v="0"/>
    <n v="0"/>
    <n v="0"/>
    <n v="0"/>
    <n v="0"/>
    <n v="0"/>
    <n v="23136622.989999998"/>
    <n v="1E-4"/>
    <n v="2313.6622990000001"/>
  </r>
  <r>
    <x v="4"/>
    <x v="41"/>
    <s v="311"/>
    <s v="52"/>
    <x v="3"/>
    <x v="5"/>
    <x v="0"/>
    <n v="0"/>
    <n v="0"/>
    <n v="0"/>
    <n v="0"/>
    <n v="0"/>
    <n v="0"/>
    <n v="0"/>
    <n v="0"/>
    <n v="0"/>
    <n v="0"/>
    <n v="0"/>
    <n v="0"/>
    <n v="0"/>
    <n v="0"/>
    <n v="0"/>
    <n v="25208869.300000001"/>
    <n v="1E-4"/>
    <n v="2520.8869300000001"/>
  </r>
  <r>
    <x v="4"/>
    <x v="40"/>
    <s v="311"/>
    <s v="51"/>
    <x v="3"/>
    <x v="4"/>
    <x v="1"/>
    <n v="0"/>
    <n v="0"/>
    <n v="0"/>
    <n v="0"/>
    <n v="0"/>
    <n v="0"/>
    <n v="0"/>
    <n v="0"/>
    <n v="0"/>
    <n v="0"/>
    <n v="0"/>
    <n v="0"/>
    <n v="0"/>
    <n v="0"/>
    <n v="0"/>
    <n v="23136622.989999998"/>
    <n v="1E-4"/>
    <n v="2313.6622990000001"/>
  </r>
  <r>
    <x v="4"/>
    <x v="41"/>
    <s v="311"/>
    <s v="52"/>
    <x v="3"/>
    <x v="5"/>
    <x v="1"/>
    <n v="0"/>
    <n v="0"/>
    <n v="0"/>
    <n v="0"/>
    <n v="0"/>
    <n v="0"/>
    <n v="0"/>
    <n v="0"/>
    <n v="0"/>
    <n v="0"/>
    <n v="0"/>
    <n v="0"/>
    <n v="0"/>
    <n v="0"/>
    <n v="0"/>
    <n v="25208869.300000001"/>
    <n v="1E-4"/>
    <n v="2520.8869300000001"/>
  </r>
  <r>
    <x v="1"/>
    <x v="42"/>
    <s v="341"/>
    <s v="83"/>
    <x v="1"/>
    <x v="6"/>
    <x v="2"/>
    <n v="0"/>
    <n v="0"/>
    <n v="0"/>
    <n v="0"/>
    <n v="0"/>
    <n v="0"/>
    <n v="0"/>
    <n v="0"/>
    <n v="0"/>
    <n v="0"/>
    <n v="0"/>
    <n v="0"/>
    <n v="0"/>
    <n v="0"/>
    <n v="-1"/>
    <n v="10533315.640000001"/>
    <n v="2.0000000000000001E-4"/>
    <n v="2106.6631280000001"/>
  </r>
  <r>
    <x v="1"/>
    <x v="43"/>
    <s v="343"/>
    <s v="80"/>
    <x v="1"/>
    <x v="7"/>
    <x v="2"/>
    <n v="0"/>
    <n v="300.54000000000042"/>
    <n v="0"/>
    <n v="0"/>
    <n v="0"/>
    <n v="300.54000000000042"/>
    <n v="0"/>
    <n v="0"/>
    <n v="26586.38"/>
    <n v="0"/>
    <n v="133"/>
    <n v="0"/>
    <n v="26719.38"/>
    <n v="0"/>
    <n v="-2"/>
    <n v="10424249.149999999"/>
    <n v="2.9999999999999997E-4"/>
    <n v="3127.2747449999993"/>
  </r>
  <r>
    <x v="1"/>
    <x v="44"/>
    <s v="341"/>
    <s v="33"/>
    <x v="4"/>
    <x v="8"/>
    <x v="2"/>
    <n v="0"/>
    <n v="0"/>
    <n v="0"/>
    <n v="0"/>
    <n v="0"/>
    <n v="0"/>
    <n v="0"/>
    <n v="0"/>
    <n v="0"/>
    <n v="0"/>
    <n v="0"/>
    <n v="0"/>
    <n v="0"/>
    <n v="0"/>
    <n v="-1"/>
    <n v="656349.29"/>
    <n v="2.9999999999999997E-4"/>
    <n v="196.904787"/>
  </r>
  <r>
    <x v="1"/>
    <x v="45"/>
    <s v="341"/>
    <s v="34"/>
    <x v="4"/>
    <x v="9"/>
    <x v="2"/>
    <n v="0"/>
    <n v="0"/>
    <n v="0"/>
    <n v="0"/>
    <n v="0"/>
    <n v="0"/>
    <n v="0"/>
    <n v="0"/>
    <n v="0"/>
    <n v="0"/>
    <n v="0"/>
    <n v="0"/>
    <n v="0"/>
    <n v="0"/>
    <n v="-1"/>
    <n v="242333.96"/>
    <n v="2.9999999999999997E-4"/>
    <n v="72.700187999999997"/>
  </r>
  <r>
    <x v="1"/>
    <x v="46"/>
    <s v="341"/>
    <s v="35"/>
    <x v="4"/>
    <x v="10"/>
    <x v="2"/>
    <n v="0"/>
    <n v="0"/>
    <n v="0"/>
    <n v="0"/>
    <n v="0"/>
    <n v="0"/>
    <n v="0"/>
    <n v="0"/>
    <n v="0"/>
    <n v="0"/>
    <n v="0"/>
    <n v="0"/>
    <n v="0"/>
    <n v="0"/>
    <n v="-1"/>
    <n v="793114.26"/>
    <n v="2.9999999999999997E-4"/>
    <n v="237.93427799999998"/>
  </r>
  <r>
    <x v="1"/>
    <x v="47"/>
    <s v="341"/>
    <s v="36"/>
    <x v="4"/>
    <x v="11"/>
    <x v="2"/>
    <n v="0"/>
    <n v="0"/>
    <n v="0"/>
    <n v="0"/>
    <n v="0"/>
    <n v="0"/>
    <n v="0"/>
    <n v="0"/>
    <n v="0"/>
    <n v="0"/>
    <n v="0"/>
    <n v="0"/>
    <n v="0"/>
    <n v="0"/>
    <n v="-1"/>
    <n v="2656231.54"/>
    <n v="2.9999999999999997E-4"/>
    <n v="796.86946199999988"/>
  </r>
  <r>
    <x v="1"/>
    <x v="48"/>
    <s v="341"/>
    <s v="84"/>
    <x v="1"/>
    <x v="12"/>
    <x v="2"/>
    <n v="0"/>
    <n v="0"/>
    <n v="0"/>
    <n v="0"/>
    <n v="0"/>
    <n v="0"/>
    <n v="0"/>
    <n v="0"/>
    <n v="0"/>
    <n v="0"/>
    <n v="0"/>
    <n v="0"/>
    <n v="0"/>
    <n v="0"/>
    <n v="-1"/>
    <n v="5811519.6600000001"/>
    <n v="2.9999999999999997E-4"/>
    <n v="1743.4558979999999"/>
  </r>
  <r>
    <x v="1"/>
    <x v="49"/>
    <s v="341"/>
    <s v="85"/>
    <x v="1"/>
    <x v="1"/>
    <x v="2"/>
    <n v="0"/>
    <n v="0"/>
    <n v="0"/>
    <n v="0"/>
    <n v="0"/>
    <n v="0"/>
    <n v="0"/>
    <n v="0"/>
    <n v="0"/>
    <n v="0"/>
    <n v="0"/>
    <n v="0"/>
    <n v="0"/>
    <n v="0"/>
    <n v="-1"/>
    <n v="5746580.1099999994"/>
    <n v="2.9999999999999997E-4"/>
    <n v="1723.9740329999997"/>
  </r>
  <r>
    <x v="4"/>
    <x v="50"/>
    <s v="311"/>
    <s v="53"/>
    <x v="3"/>
    <x v="13"/>
    <x v="2"/>
    <n v="0"/>
    <n v="0"/>
    <n v="0"/>
    <n v="0"/>
    <n v="0"/>
    <n v="0"/>
    <n v="0"/>
    <n v="0"/>
    <n v="0"/>
    <n v="0"/>
    <n v="0"/>
    <n v="0"/>
    <n v="0"/>
    <n v="0"/>
    <n v="-1"/>
    <n v="21689421.57"/>
    <n v="2.9999999999999997E-4"/>
    <n v="6506.8264709999994"/>
  </r>
  <r>
    <x v="4"/>
    <x v="51"/>
    <s v="311"/>
    <s v="54"/>
    <x v="3"/>
    <x v="14"/>
    <x v="2"/>
    <n v="0"/>
    <n v="0"/>
    <n v="0"/>
    <n v="0"/>
    <n v="0"/>
    <n v="0"/>
    <n v="0"/>
    <n v="0"/>
    <n v="0"/>
    <n v="0"/>
    <n v="0"/>
    <n v="0"/>
    <n v="0"/>
    <n v="0"/>
    <n v="-1"/>
    <n v="16857249.890000001"/>
    <n v="2.9999999999999997E-4"/>
    <n v="5057.1749669999999"/>
  </r>
  <r>
    <x v="1"/>
    <x v="43"/>
    <s v="343"/>
    <s v="80"/>
    <x v="1"/>
    <x v="7"/>
    <x v="3"/>
    <n v="0"/>
    <n v="-8753.2099999999991"/>
    <n v="0"/>
    <n v="531.71"/>
    <n v="0"/>
    <n v="-8221.5"/>
    <n v="0"/>
    <n v="0"/>
    <n v="15968.790000000003"/>
    <n v="0"/>
    <n v="-4913.3900000000003"/>
    <n v="0"/>
    <n v="11055.400000000001"/>
    <n v="0"/>
    <n v="-2"/>
    <n v="10424249.149999999"/>
    <n v="2.9999999999999997E-4"/>
    <n v="3127.2747449999993"/>
  </r>
  <r>
    <x v="1"/>
    <x v="44"/>
    <s v="341"/>
    <s v="33"/>
    <x v="4"/>
    <x v="8"/>
    <x v="3"/>
    <n v="0"/>
    <n v="0"/>
    <n v="0"/>
    <n v="0"/>
    <n v="0"/>
    <n v="0"/>
    <n v="0"/>
    <n v="0"/>
    <n v="0"/>
    <n v="0"/>
    <n v="0"/>
    <n v="0"/>
    <n v="0"/>
    <n v="0"/>
    <n v="-1"/>
    <n v="656349.29"/>
    <n v="2.9999999999999997E-4"/>
    <n v="196.904787"/>
  </r>
  <r>
    <x v="1"/>
    <x v="45"/>
    <s v="341"/>
    <s v="34"/>
    <x v="4"/>
    <x v="9"/>
    <x v="3"/>
    <n v="0"/>
    <n v="0"/>
    <n v="0"/>
    <n v="0"/>
    <n v="0"/>
    <n v="0"/>
    <n v="0"/>
    <n v="0"/>
    <n v="0"/>
    <n v="0"/>
    <n v="0"/>
    <n v="0"/>
    <n v="0"/>
    <n v="0"/>
    <n v="-1"/>
    <n v="242333.96"/>
    <n v="2.9999999999999997E-4"/>
    <n v="72.700187999999997"/>
  </r>
  <r>
    <x v="1"/>
    <x v="46"/>
    <s v="341"/>
    <s v="35"/>
    <x v="4"/>
    <x v="10"/>
    <x v="3"/>
    <n v="0"/>
    <n v="0"/>
    <n v="0"/>
    <n v="0"/>
    <n v="0"/>
    <n v="0"/>
    <n v="0"/>
    <n v="0"/>
    <n v="0"/>
    <n v="0"/>
    <n v="0"/>
    <n v="0"/>
    <n v="0"/>
    <n v="0"/>
    <n v="-1"/>
    <n v="793114.26"/>
    <n v="2.9999999999999997E-4"/>
    <n v="237.93427799999998"/>
  </r>
  <r>
    <x v="1"/>
    <x v="47"/>
    <s v="341"/>
    <s v="36"/>
    <x v="4"/>
    <x v="11"/>
    <x v="3"/>
    <n v="0"/>
    <n v="0"/>
    <n v="0"/>
    <n v="0"/>
    <n v="0"/>
    <n v="0"/>
    <n v="0"/>
    <n v="0"/>
    <n v="0"/>
    <n v="0"/>
    <n v="0"/>
    <n v="0"/>
    <n v="0"/>
    <n v="0"/>
    <n v="-1"/>
    <n v="2656231.54"/>
    <n v="2.9999999999999997E-4"/>
    <n v="796.86946199999988"/>
  </r>
  <r>
    <x v="4"/>
    <x v="52"/>
    <s v="316"/>
    <s v="41"/>
    <x v="3"/>
    <x v="15"/>
    <x v="3"/>
    <n v="0"/>
    <n v="0"/>
    <n v="0"/>
    <n v="0"/>
    <n v="0"/>
    <n v="0"/>
    <n v="0"/>
    <n v="0"/>
    <n v="0"/>
    <n v="0"/>
    <n v="0"/>
    <n v="0"/>
    <n v="0"/>
    <n v="0"/>
    <n v="-2"/>
    <n v="969783.7"/>
    <n v="2.9999999999999997E-4"/>
    <n v="290.93510999999995"/>
  </r>
  <r>
    <x v="4"/>
    <x v="50"/>
    <s v="311"/>
    <s v="53"/>
    <x v="3"/>
    <x v="13"/>
    <x v="3"/>
    <n v="0"/>
    <n v="0"/>
    <n v="0"/>
    <n v="0"/>
    <n v="0"/>
    <n v="0"/>
    <n v="0"/>
    <n v="0"/>
    <n v="0"/>
    <n v="0"/>
    <n v="0"/>
    <n v="0"/>
    <n v="0"/>
    <n v="0"/>
    <n v="-1"/>
    <n v="21689421.57"/>
    <n v="2.9999999999999997E-4"/>
    <n v="6506.8264709999994"/>
  </r>
  <r>
    <x v="4"/>
    <x v="51"/>
    <s v="311"/>
    <s v="54"/>
    <x v="3"/>
    <x v="14"/>
    <x v="3"/>
    <n v="0"/>
    <n v="0"/>
    <n v="0"/>
    <n v="0"/>
    <n v="0"/>
    <n v="0"/>
    <n v="0"/>
    <n v="0"/>
    <n v="0"/>
    <n v="0"/>
    <n v="0"/>
    <n v="0"/>
    <n v="0"/>
    <n v="0"/>
    <n v="-1"/>
    <n v="16857249.890000001"/>
    <n v="2.9999999999999997E-4"/>
    <n v="5057.1749669999999"/>
  </r>
  <r>
    <x v="1"/>
    <x v="43"/>
    <s v="343"/>
    <s v="80"/>
    <x v="1"/>
    <x v="7"/>
    <x v="4"/>
    <n v="0"/>
    <n v="-5909.8200000000015"/>
    <n v="0"/>
    <n v="3156.61"/>
    <n v="0"/>
    <n v="-2753.2100000000014"/>
    <n v="0"/>
    <n v="0"/>
    <n v="-11895.04"/>
    <n v="0"/>
    <n v="3688.32"/>
    <n v="0"/>
    <n v="-8206.7200000000012"/>
    <n v="0"/>
    <n v="-2"/>
    <n v="10424249.149999999"/>
    <n v="2.9999999999999997E-4"/>
    <n v="3127.2747449999993"/>
  </r>
  <r>
    <x v="1"/>
    <x v="44"/>
    <s v="341"/>
    <s v="33"/>
    <x v="4"/>
    <x v="8"/>
    <x v="4"/>
    <n v="0"/>
    <n v="0"/>
    <n v="0"/>
    <n v="0"/>
    <n v="0"/>
    <n v="0"/>
    <n v="0"/>
    <n v="0"/>
    <n v="0"/>
    <n v="0"/>
    <n v="0"/>
    <n v="0"/>
    <n v="0"/>
    <n v="0"/>
    <n v="-1"/>
    <n v="656349.29"/>
    <n v="2.9999999999999997E-4"/>
    <n v="196.904787"/>
  </r>
  <r>
    <x v="1"/>
    <x v="45"/>
    <s v="341"/>
    <s v="34"/>
    <x v="4"/>
    <x v="9"/>
    <x v="4"/>
    <n v="0"/>
    <n v="0"/>
    <n v="0"/>
    <n v="0"/>
    <n v="0"/>
    <n v="0"/>
    <n v="0"/>
    <n v="0"/>
    <n v="0"/>
    <n v="0"/>
    <n v="0"/>
    <n v="0"/>
    <n v="0"/>
    <n v="0"/>
    <n v="-1"/>
    <n v="242333.96"/>
    <n v="2.9999999999999997E-4"/>
    <n v="72.700187999999997"/>
  </r>
  <r>
    <x v="1"/>
    <x v="46"/>
    <s v="341"/>
    <s v="35"/>
    <x v="4"/>
    <x v="10"/>
    <x v="4"/>
    <n v="0"/>
    <n v="0"/>
    <n v="0"/>
    <n v="0"/>
    <n v="0"/>
    <n v="0"/>
    <n v="0"/>
    <n v="0"/>
    <n v="0"/>
    <n v="0"/>
    <n v="0"/>
    <n v="0"/>
    <n v="0"/>
    <n v="0"/>
    <n v="-1"/>
    <n v="793114.26"/>
    <n v="2.9999999999999997E-4"/>
    <n v="237.93427799999998"/>
  </r>
  <r>
    <x v="1"/>
    <x v="47"/>
    <s v="341"/>
    <s v="36"/>
    <x v="4"/>
    <x v="11"/>
    <x v="4"/>
    <n v="0"/>
    <n v="0"/>
    <n v="0"/>
    <n v="0"/>
    <n v="0"/>
    <n v="0"/>
    <n v="0"/>
    <n v="0"/>
    <n v="0"/>
    <n v="0"/>
    <n v="0"/>
    <n v="0"/>
    <n v="0"/>
    <n v="0"/>
    <n v="-1"/>
    <n v="2656231.54"/>
    <n v="2.9999999999999997E-4"/>
    <n v="796.86946199999988"/>
  </r>
  <r>
    <x v="4"/>
    <x v="52"/>
    <s v="316"/>
    <s v="41"/>
    <x v="3"/>
    <x v="15"/>
    <x v="4"/>
    <n v="0"/>
    <n v="0"/>
    <n v="0"/>
    <n v="0"/>
    <n v="0"/>
    <n v="0"/>
    <n v="0"/>
    <n v="0"/>
    <n v="0"/>
    <n v="0"/>
    <n v="0"/>
    <n v="0"/>
    <n v="0"/>
    <n v="0"/>
    <n v="-2"/>
    <n v="969783.7"/>
    <n v="2.9999999999999997E-4"/>
    <n v="290.93510999999995"/>
  </r>
  <r>
    <x v="4"/>
    <x v="50"/>
    <s v="311"/>
    <s v="53"/>
    <x v="3"/>
    <x v="13"/>
    <x v="4"/>
    <n v="0"/>
    <n v="0"/>
    <n v="0"/>
    <n v="0"/>
    <n v="0"/>
    <n v="0"/>
    <n v="0"/>
    <n v="0"/>
    <n v="0"/>
    <n v="0"/>
    <n v="0"/>
    <n v="0"/>
    <n v="0"/>
    <n v="0"/>
    <n v="-1"/>
    <n v="21689421.57"/>
    <n v="2.9999999999999997E-4"/>
    <n v="6506.8264709999994"/>
  </r>
  <r>
    <x v="4"/>
    <x v="51"/>
    <s v="311"/>
    <s v="54"/>
    <x v="3"/>
    <x v="14"/>
    <x v="4"/>
    <n v="0"/>
    <n v="0"/>
    <n v="0"/>
    <n v="0"/>
    <n v="0"/>
    <n v="0"/>
    <n v="0"/>
    <n v="0"/>
    <n v="0"/>
    <n v="0"/>
    <n v="0"/>
    <n v="0"/>
    <n v="0"/>
    <n v="0"/>
    <n v="-1"/>
    <n v="16857249.890000001"/>
    <n v="2.9999999999999997E-4"/>
    <n v="5057.1749669999999"/>
  </r>
  <r>
    <x v="1"/>
    <x v="44"/>
    <s v="341"/>
    <s v="33"/>
    <x v="4"/>
    <x v="8"/>
    <x v="0"/>
    <n v="0"/>
    <n v="0"/>
    <n v="0"/>
    <n v="0"/>
    <n v="0"/>
    <n v="0"/>
    <n v="0"/>
    <n v="0"/>
    <n v="0"/>
    <n v="0"/>
    <n v="0"/>
    <n v="0"/>
    <n v="0"/>
    <n v="0"/>
    <n v="-1"/>
    <n v="656349.29"/>
    <n v="2.9999999999999997E-4"/>
    <n v="196.904787"/>
  </r>
  <r>
    <x v="1"/>
    <x v="45"/>
    <s v="341"/>
    <s v="34"/>
    <x v="4"/>
    <x v="9"/>
    <x v="0"/>
    <n v="0"/>
    <n v="0"/>
    <n v="0"/>
    <n v="0"/>
    <n v="0"/>
    <n v="0"/>
    <n v="0"/>
    <n v="0"/>
    <n v="0"/>
    <n v="0"/>
    <n v="0"/>
    <n v="0"/>
    <n v="0"/>
    <n v="0"/>
    <n v="-1"/>
    <n v="242333.96"/>
    <n v="2.9999999999999997E-4"/>
    <n v="72.700187999999997"/>
  </r>
  <r>
    <x v="1"/>
    <x v="46"/>
    <s v="341"/>
    <s v="35"/>
    <x v="4"/>
    <x v="10"/>
    <x v="0"/>
    <n v="0"/>
    <n v="0"/>
    <n v="0"/>
    <n v="0"/>
    <n v="0"/>
    <n v="0"/>
    <n v="0"/>
    <n v="0"/>
    <n v="0"/>
    <n v="0"/>
    <n v="0"/>
    <n v="0"/>
    <n v="0"/>
    <n v="0"/>
    <n v="-1"/>
    <n v="793114.26"/>
    <n v="2.9999999999999997E-4"/>
    <n v="237.93427799999998"/>
  </r>
  <r>
    <x v="1"/>
    <x v="47"/>
    <s v="341"/>
    <s v="36"/>
    <x v="4"/>
    <x v="11"/>
    <x v="0"/>
    <n v="0"/>
    <n v="0"/>
    <n v="0"/>
    <n v="0"/>
    <n v="0"/>
    <n v="0"/>
    <n v="0"/>
    <n v="0"/>
    <n v="0"/>
    <n v="0"/>
    <n v="0"/>
    <n v="0"/>
    <n v="0"/>
    <n v="0"/>
    <n v="-1"/>
    <n v="2656231.54"/>
    <n v="2.9999999999999997E-4"/>
    <n v="796.86946199999988"/>
  </r>
  <r>
    <x v="4"/>
    <x v="50"/>
    <s v="311"/>
    <s v="53"/>
    <x v="3"/>
    <x v="13"/>
    <x v="0"/>
    <n v="0"/>
    <n v="0"/>
    <n v="0"/>
    <n v="0"/>
    <n v="0"/>
    <n v="0"/>
    <n v="0"/>
    <n v="0"/>
    <n v="0"/>
    <n v="0"/>
    <n v="0"/>
    <n v="0"/>
    <n v="0"/>
    <n v="0"/>
    <n v="-1"/>
    <n v="21689421.57"/>
    <n v="2.9999999999999997E-4"/>
    <n v="6506.8264709999994"/>
  </r>
  <r>
    <x v="4"/>
    <x v="51"/>
    <s v="311"/>
    <s v="54"/>
    <x v="3"/>
    <x v="14"/>
    <x v="0"/>
    <n v="0"/>
    <n v="0"/>
    <n v="0"/>
    <n v="0"/>
    <n v="0"/>
    <n v="0"/>
    <n v="0"/>
    <n v="0"/>
    <n v="0"/>
    <n v="0"/>
    <n v="0"/>
    <n v="0"/>
    <n v="0"/>
    <n v="0"/>
    <n v="-1"/>
    <n v="16857249.890000001"/>
    <n v="2.9999999999999997E-4"/>
    <n v="5057.1749669999999"/>
  </r>
  <r>
    <x v="1"/>
    <x v="44"/>
    <s v="341"/>
    <s v="33"/>
    <x v="4"/>
    <x v="8"/>
    <x v="1"/>
    <n v="0"/>
    <n v="0"/>
    <n v="0"/>
    <n v="0"/>
    <n v="0"/>
    <n v="0"/>
    <n v="0"/>
    <n v="0"/>
    <n v="0"/>
    <n v="0"/>
    <n v="0"/>
    <n v="0"/>
    <n v="0"/>
    <n v="0"/>
    <n v="-1"/>
    <n v="656349.29"/>
    <n v="2.9999999999999997E-4"/>
    <n v="196.904787"/>
  </r>
  <r>
    <x v="1"/>
    <x v="45"/>
    <s v="341"/>
    <s v="34"/>
    <x v="4"/>
    <x v="9"/>
    <x v="1"/>
    <n v="0"/>
    <n v="0"/>
    <n v="0"/>
    <n v="0"/>
    <n v="0"/>
    <n v="0"/>
    <n v="0"/>
    <n v="0"/>
    <n v="0"/>
    <n v="0"/>
    <n v="0"/>
    <n v="0"/>
    <n v="0"/>
    <n v="0"/>
    <n v="-1"/>
    <n v="242333.96"/>
    <n v="2.9999999999999997E-4"/>
    <n v="72.700187999999997"/>
  </r>
  <r>
    <x v="1"/>
    <x v="46"/>
    <s v="341"/>
    <s v="35"/>
    <x v="4"/>
    <x v="10"/>
    <x v="1"/>
    <n v="0"/>
    <n v="0"/>
    <n v="0"/>
    <n v="0"/>
    <n v="0"/>
    <n v="0"/>
    <n v="0"/>
    <n v="0"/>
    <n v="0"/>
    <n v="0"/>
    <n v="0"/>
    <n v="0"/>
    <n v="0"/>
    <n v="0"/>
    <n v="-1"/>
    <n v="793114.26"/>
    <n v="2.9999999999999997E-4"/>
    <n v="237.93427799999998"/>
  </r>
  <r>
    <x v="1"/>
    <x v="47"/>
    <s v="341"/>
    <s v="36"/>
    <x v="4"/>
    <x v="11"/>
    <x v="1"/>
    <n v="0"/>
    <n v="0"/>
    <n v="0"/>
    <n v="0"/>
    <n v="0"/>
    <n v="0"/>
    <n v="0"/>
    <n v="0"/>
    <n v="0"/>
    <n v="0"/>
    <n v="0"/>
    <n v="0"/>
    <n v="0"/>
    <n v="0"/>
    <n v="-1"/>
    <n v="2656231.54"/>
    <n v="2.9999999999999997E-4"/>
    <n v="796.86946199999988"/>
  </r>
  <r>
    <x v="4"/>
    <x v="50"/>
    <s v="311"/>
    <s v="53"/>
    <x v="3"/>
    <x v="13"/>
    <x v="1"/>
    <n v="0"/>
    <n v="0"/>
    <n v="0"/>
    <n v="0"/>
    <n v="0"/>
    <n v="0"/>
    <n v="0"/>
    <n v="0"/>
    <n v="0"/>
    <n v="0"/>
    <n v="0"/>
    <n v="0"/>
    <n v="0"/>
    <n v="0"/>
    <n v="-1"/>
    <n v="21689421.57"/>
    <n v="2.9999999999999997E-4"/>
    <n v="6506.8264709999994"/>
  </r>
  <r>
    <x v="4"/>
    <x v="51"/>
    <s v="311"/>
    <s v="54"/>
    <x v="3"/>
    <x v="14"/>
    <x v="1"/>
    <n v="0"/>
    <n v="0"/>
    <n v="0"/>
    <n v="0"/>
    <n v="0"/>
    <n v="0"/>
    <n v="0"/>
    <n v="0"/>
    <n v="0"/>
    <n v="0"/>
    <n v="0"/>
    <n v="0"/>
    <n v="0"/>
    <n v="0"/>
    <n v="-1"/>
    <n v="16857249.890000001"/>
    <n v="2.9999999999999997E-4"/>
    <n v="5057.1749669999999"/>
  </r>
  <r>
    <x v="5"/>
    <x v="53"/>
    <s v="354"/>
    <s v="00"/>
    <x v="0"/>
    <x v="0"/>
    <x v="0"/>
    <n v="0"/>
    <n v="0"/>
    <n v="0"/>
    <n v="0"/>
    <n v="0"/>
    <n v="0"/>
    <n v="0"/>
    <n v="0"/>
    <n v="43199.930000000008"/>
    <n v="0"/>
    <n v="0"/>
    <n v="0"/>
    <n v="43199.930000000008"/>
    <n v="0"/>
    <n v="-15"/>
    <n v="5092060.5500000007"/>
    <n v="4.0000000000000002E-4"/>
    <n v="2036.8242200000004"/>
  </r>
  <r>
    <x v="5"/>
    <x v="53"/>
    <s v="354"/>
    <s v="00"/>
    <x v="0"/>
    <x v="0"/>
    <x v="1"/>
    <n v="0"/>
    <n v="0"/>
    <n v="0"/>
    <n v="0"/>
    <n v="0"/>
    <n v="0"/>
    <n v="0"/>
    <n v="0"/>
    <n v="-41248.119999999995"/>
    <n v="0"/>
    <n v="0"/>
    <n v="0"/>
    <n v="-41248.119999999995"/>
    <n v="0"/>
    <n v="-15"/>
    <n v="5092060.5500000007"/>
    <n v="4.0000000000000002E-4"/>
    <n v="2036.8242200000004"/>
  </r>
  <r>
    <x v="4"/>
    <x v="54"/>
    <s v="316"/>
    <s v="51"/>
    <x v="3"/>
    <x v="4"/>
    <x v="2"/>
    <n v="0"/>
    <n v="0"/>
    <n v="0"/>
    <n v="0"/>
    <n v="0"/>
    <n v="0"/>
    <n v="0"/>
    <n v="0"/>
    <n v="0"/>
    <n v="0"/>
    <n v="0"/>
    <n v="0"/>
    <n v="0"/>
    <n v="0"/>
    <n v="-1"/>
    <n v="879814.74"/>
    <n v="5.0000000000000001E-4"/>
    <n v="439.90737000000001"/>
  </r>
  <r>
    <x v="4"/>
    <x v="54"/>
    <s v="316"/>
    <s v="51"/>
    <x v="3"/>
    <x v="4"/>
    <x v="3"/>
    <n v="0"/>
    <n v="0"/>
    <n v="0"/>
    <n v="0"/>
    <n v="0"/>
    <n v="0"/>
    <n v="0"/>
    <n v="0"/>
    <n v="0"/>
    <n v="0"/>
    <n v="0"/>
    <n v="0"/>
    <n v="0"/>
    <n v="0"/>
    <n v="-1"/>
    <n v="879814.74"/>
    <n v="5.0000000000000001E-4"/>
    <n v="439.90737000000001"/>
  </r>
  <r>
    <x v="4"/>
    <x v="54"/>
    <s v="316"/>
    <s v="51"/>
    <x v="3"/>
    <x v="4"/>
    <x v="4"/>
    <n v="0"/>
    <n v="0"/>
    <n v="0"/>
    <n v="0"/>
    <n v="0"/>
    <n v="0"/>
    <n v="0"/>
    <n v="0"/>
    <n v="0"/>
    <n v="0"/>
    <n v="0"/>
    <n v="0"/>
    <n v="0"/>
    <n v="0"/>
    <n v="-1"/>
    <n v="879814.74"/>
    <n v="5.0000000000000001E-4"/>
    <n v="439.90737000000001"/>
  </r>
  <r>
    <x v="4"/>
    <x v="54"/>
    <s v="316"/>
    <s v="51"/>
    <x v="3"/>
    <x v="4"/>
    <x v="0"/>
    <n v="0"/>
    <n v="0"/>
    <n v="0"/>
    <n v="0"/>
    <n v="0"/>
    <n v="0"/>
    <n v="0"/>
    <n v="0"/>
    <n v="0"/>
    <n v="0"/>
    <n v="0"/>
    <n v="0"/>
    <n v="0"/>
    <n v="0"/>
    <n v="-1"/>
    <n v="879814.74"/>
    <n v="5.0000000000000001E-4"/>
    <n v="439.90737000000001"/>
  </r>
  <r>
    <x v="4"/>
    <x v="54"/>
    <s v="316"/>
    <s v="51"/>
    <x v="3"/>
    <x v="4"/>
    <x v="1"/>
    <n v="0"/>
    <n v="0"/>
    <n v="0"/>
    <n v="0"/>
    <n v="0"/>
    <n v="0"/>
    <n v="0"/>
    <n v="0"/>
    <n v="0"/>
    <n v="0"/>
    <n v="0"/>
    <n v="0"/>
    <n v="0"/>
    <n v="0"/>
    <n v="-1"/>
    <n v="879814.74"/>
    <n v="5.0000000000000001E-4"/>
    <n v="439.90737000000001"/>
  </r>
  <r>
    <x v="1"/>
    <x v="55"/>
    <s v="342"/>
    <s v="83"/>
    <x v="1"/>
    <x v="6"/>
    <x v="2"/>
    <n v="0"/>
    <n v="155.48000000000002"/>
    <n v="0"/>
    <n v="0"/>
    <n v="0"/>
    <n v="155.48000000000002"/>
    <n v="0"/>
    <n v="0"/>
    <n v="51.549999999999841"/>
    <n v="0"/>
    <n v="64.12"/>
    <n v="0"/>
    <n v="115.66999999999985"/>
    <n v="0"/>
    <n v="-3"/>
    <n v="1354215.19"/>
    <n v="6.9999999999999999E-4"/>
    <n v="947.95063299999993"/>
  </r>
  <r>
    <x v="1"/>
    <x v="55"/>
    <s v="342"/>
    <s v="83"/>
    <x v="1"/>
    <x v="6"/>
    <x v="3"/>
    <n v="0"/>
    <n v="-1851.93"/>
    <n v="0"/>
    <n v="174.54"/>
    <n v="0"/>
    <n v="-1677.39"/>
    <n v="0"/>
    <n v="0"/>
    <n v="-1650.0100000000002"/>
    <n v="0"/>
    <n v="179.79"/>
    <n v="0"/>
    <n v="-1470.2200000000003"/>
    <n v="0"/>
    <n v="-3"/>
    <n v="1354215.19"/>
    <n v="6.9999999999999999E-4"/>
    <n v="947.95063299999993"/>
  </r>
  <r>
    <x v="1"/>
    <x v="55"/>
    <s v="342"/>
    <s v="83"/>
    <x v="1"/>
    <x v="6"/>
    <x v="4"/>
    <n v="0"/>
    <n v="247.10000000000014"/>
    <n v="0"/>
    <n v="254.23999999999995"/>
    <n v="0"/>
    <n v="501.34000000000009"/>
    <n v="0"/>
    <n v="0"/>
    <n v="-270.29000000000019"/>
    <n v="0"/>
    <n v="428.78"/>
    <n v="0"/>
    <n v="158.48999999999978"/>
    <n v="0"/>
    <n v="-3"/>
    <n v="1354215.19"/>
    <n v="6.9999999999999999E-4"/>
    <n v="947.95063299999993"/>
  </r>
  <r>
    <x v="1"/>
    <x v="55"/>
    <s v="342"/>
    <s v="83"/>
    <x v="1"/>
    <x v="6"/>
    <x v="0"/>
    <n v="0"/>
    <n v="-386.68000000000006"/>
    <n v="0"/>
    <n v="239.52999999999997"/>
    <n v="0"/>
    <n v="-147.15000000000009"/>
    <n v="0"/>
    <n v="0"/>
    <n v="-1962.94"/>
    <n v="0"/>
    <n v="668.31"/>
    <n v="0"/>
    <n v="-1294.6300000000001"/>
    <n v="0"/>
    <n v="-3"/>
    <n v="1354215.19"/>
    <n v="6.9999999999999999E-4"/>
    <n v="947.95063299999993"/>
  </r>
  <r>
    <x v="4"/>
    <x v="56"/>
    <s v="316"/>
    <s v="45"/>
    <x v="3"/>
    <x v="3"/>
    <x v="2"/>
    <n v="0"/>
    <n v="0"/>
    <n v="0"/>
    <n v="0"/>
    <n v="0"/>
    <n v="0"/>
    <n v="0"/>
    <n v="0"/>
    <n v="0"/>
    <n v="0"/>
    <n v="0"/>
    <n v="0"/>
    <n v="0"/>
    <n v="0"/>
    <n v="-12"/>
    <n v="689413.77"/>
    <n v="8.0000000000000004E-4"/>
    <n v="551.53101600000002"/>
  </r>
  <r>
    <x v="4"/>
    <x v="57"/>
    <s v="316"/>
    <s v="52"/>
    <x v="3"/>
    <x v="5"/>
    <x v="2"/>
    <n v="0"/>
    <n v="0"/>
    <n v="0"/>
    <n v="0"/>
    <n v="0"/>
    <n v="0"/>
    <n v="0"/>
    <n v="0"/>
    <n v="0"/>
    <n v="0"/>
    <n v="0"/>
    <n v="0"/>
    <n v="0"/>
    <n v="0"/>
    <n v="-2"/>
    <n v="958615.89"/>
    <n v="8.0000000000000004E-4"/>
    <n v="766.89271200000007"/>
  </r>
  <r>
    <x v="4"/>
    <x v="56"/>
    <s v="316"/>
    <s v="45"/>
    <x v="3"/>
    <x v="3"/>
    <x v="3"/>
    <n v="0"/>
    <n v="0"/>
    <n v="0"/>
    <n v="0"/>
    <n v="0"/>
    <n v="0"/>
    <n v="0"/>
    <n v="0"/>
    <n v="0"/>
    <n v="0"/>
    <n v="0"/>
    <n v="0"/>
    <n v="0"/>
    <n v="0"/>
    <n v="-12"/>
    <n v="689413.77"/>
    <n v="8.0000000000000004E-4"/>
    <n v="551.53101600000002"/>
  </r>
  <r>
    <x v="4"/>
    <x v="57"/>
    <s v="316"/>
    <s v="52"/>
    <x v="3"/>
    <x v="5"/>
    <x v="3"/>
    <n v="0"/>
    <n v="0"/>
    <n v="0"/>
    <n v="0"/>
    <n v="0"/>
    <n v="0"/>
    <n v="0"/>
    <n v="0"/>
    <n v="0"/>
    <n v="0"/>
    <n v="0"/>
    <n v="0"/>
    <n v="0"/>
    <n v="0"/>
    <n v="-2"/>
    <n v="958615.89"/>
    <n v="8.0000000000000004E-4"/>
    <n v="766.89271200000007"/>
  </r>
  <r>
    <x v="4"/>
    <x v="56"/>
    <s v="316"/>
    <s v="45"/>
    <x v="3"/>
    <x v="3"/>
    <x v="4"/>
    <n v="0"/>
    <n v="0"/>
    <n v="0"/>
    <n v="0"/>
    <n v="0"/>
    <n v="0"/>
    <n v="0"/>
    <n v="0"/>
    <n v="0"/>
    <n v="0"/>
    <n v="0"/>
    <n v="0"/>
    <n v="0"/>
    <n v="0"/>
    <n v="-12"/>
    <n v="689413.77"/>
    <n v="8.0000000000000004E-4"/>
    <n v="551.53101600000002"/>
  </r>
  <r>
    <x v="4"/>
    <x v="57"/>
    <s v="316"/>
    <s v="52"/>
    <x v="3"/>
    <x v="5"/>
    <x v="4"/>
    <n v="0"/>
    <n v="0"/>
    <n v="0"/>
    <n v="0"/>
    <n v="0"/>
    <n v="0"/>
    <n v="0"/>
    <n v="0"/>
    <n v="0"/>
    <n v="0"/>
    <n v="0"/>
    <n v="0"/>
    <n v="0"/>
    <n v="0"/>
    <n v="-2"/>
    <n v="958615.89"/>
    <n v="8.0000000000000004E-4"/>
    <n v="766.89271200000007"/>
  </r>
  <r>
    <x v="4"/>
    <x v="56"/>
    <s v="316"/>
    <s v="45"/>
    <x v="3"/>
    <x v="3"/>
    <x v="0"/>
    <n v="0"/>
    <n v="0"/>
    <n v="0"/>
    <n v="0"/>
    <n v="0"/>
    <n v="0"/>
    <n v="0"/>
    <n v="0"/>
    <n v="0"/>
    <n v="0"/>
    <n v="0"/>
    <n v="0"/>
    <n v="0"/>
    <n v="0"/>
    <n v="-12"/>
    <n v="689413.77"/>
    <n v="8.0000000000000004E-4"/>
    <n v="551.53101600000002"/>
  </r>
  <r>
    <x v="4"/>
    <x v="57"/>
    <s v="316"/>
    <s v="52"/>
    <x v="3"/>
    <x v="5"/>
    <x v="0"/>
    <n v="0"/>
    <n v="0"/>
    <n v="0"/>
    <n v="0"/>
    <n v="0"/>
    <n v="0"/>
    <n v="0"/>
    <n v="0"/>
    <n v="0"/>
    <n v="0"/>
    <n v="0"/>
    <n v="0"/>
    <n v="0"/>
    <n v="0"/>
    <n v="-2"/>
    <n v="958615.89"/>
    <n v="8.0000000000000004E-4"/>
    <n v="766.89271200000007"/>
  </r>
  <r>
    <x v="4"/>
    <x v="57"/>
    <s v="316"/>
    <s v="52"/>
    <x v="3"/>
    <x v="5"/>
    <x v="1"/>
    <n v="0"/>
    <n v="0"/>
    <n v="0"/>
    <n v="0"/>
    <n v="0"/>
    <n v="0"/>
    <n v="0"/>
    <n v="0"/>
    <n v="0"/>
    <n v="0"/>
    <n v="0"/>
    <n v="0"/>
    <n v="0"/>
    <n v="0"/>
    <n v="-2"/>
    <n v="958615.89"/>
    <n v="8.0000000000000004E-4"/>
    <n v="766.89271200000007"/>
  </r>
  <r>
    <x v="1"/>
    <x v="58"/>
    <s v="346"/>
    <s v="83"/>
    <x v="1"/>
    <x v="6"/>
    <x v="2"/>
    <n v="0"/>
    <n v="0"/>
    <n v="0"/>
    <n v="0"/>
    <n v="0"/>
    <n v="0"/>
    <n v="0"/>
    <n v="0"/>
    <n v="0"/>
    <n v="0"/>
    <n v="0"/>
    <n v="0"/>
    <n v="0"/>
    <n v="0"/>
    <n v="-5"/>
    <n v="432910.42"/>
    <n v="1.1000000000000001E-3"/>
    <n v="476.20146199999999"/>
  </r>
  <r>
    <x v="4"/>
    <x v="59"/>
    <s v="316"/>
    <s v="42"/>
    <x v="3"/>
    <x v="16"/>
    <x v="2"/>
    <n v="0"/>
    <n v="0"/>
    <n v="0"/>
    <n v="0"/>
    <n v="0"/>
    <n v="0"/>
    <n v="0"/>
    <n v="0"/>
    <n v="0"/>
    <n v="0"/>
    <n v="0"/>
    <n v="0"/>
    <n v="0"/>
    <n v="0"/>
    <n v="-8"/>
    <n v="546950.39"/>
    <n v="1.1000000000000001E-3"/>
    <n v="601.64542900000004"/>
  </r>
  <r>
    <x v="1"/>
    <x v="58"/>
    <s v="346"/>
    <s v="83"/>
    <x v="1"/>
    <x v="6"/>
    <x v="3"/>
    <n v="0"/>
    <n v="0"/>
    <n v="0"/>
    <n v="0"/>
    <n v="0"/>
    <n v="0"/>
    <n v="0"/>
    <n v="0"/>
    <n v="0"/>
    <n v="0"/>
    <n v="0"/>
    <n v="0"/>
    <n v="0"/>
    <n v="0"/>
    <n v="-5"/>
    <n v="432910.42"/>
    <n v="1.1000000000000001E-3"/>
    <n v="476.20146199999999"/>
  </r>
  <r>
    <x v="4"/>
    <x v="59"/>
    <s v="316"/>
    <s v="42"/>
    <x v="3"/>
    <x v="16"/>
    <x v="3"/>
    <n v="0"/>
    <n v="0"/>
    <n v="0"/>
    <n v="0"/>
    <n v="0"/>
    <n v="0"/>
    <n v="0"/>
    <n v="0"/>
    <n v="0"/>
    <n v="0"/>
    <n v="0"/>
    <n v="0"/>
    <n v="0"/>
    <n v="0"/>
    <n v="-8"/>
    <n v="546950.39"/>
    <n v="1.1000000000000001E-3"/>
    <n v="601.64542900000004"/>
  </r>
  <r>
    <x v="1"/>
    <x v="58"/>
    <s v="346"/>
    <s v="83"/>
    <x v="1"/>
    <x v="6"/>
    <x v="4"/>
    <n v="0"/>
    <n v="0"/>
    <n v="0"/>
    <n v="0"/>
    <n v="0"/>
    <n v="0"/>
    <n v="0"/>
    <n v="0"/>
    <n v="0"/>
    <n v="0"/>
    <n v="0"/>
    <n v="0"/>
    <n v="0"/>
    <n v="0"/>
    <n v="-5"/>
    <n v="432910.42"/>
    <n v="1.1000000000000001E-3"/>
    <n v="476.20146199999999"/>
  </r>
  <r>
    <x v="4"/>
    <x v="59"/>
    <s v="316"/>
    <s v="42"/>
    <x v="3"/>
    <x v="16"/>
    <x v="4"/>
    <n v="0"/>
    <n v="0"/>
    <n v="0"/>
    <n v="0"/>
    <n v="0"/>
    <n v="0"/>
    <n v="0"/>
    <n v="0"/>
    <n v="0"/>
    <n v="0"/>
    <n v="0"/>
    <n v="0"/>
    <n v="0"/>
    <n v="0"/>
    <n v="-8"/>
    <n v="546950.39"/>
    <n v="1.1000000000000001E-3"/>
    <n v="601.64542900000004"/>
  </r>
  <r>
    <x v="1"/>
    <x v="58"/>
    <s v="346"/>
    <s v="83"/>
    <x v="1"/>
    <x v="6"/>
    <x v="0"/>
    <n v="0"/>
    <n v="0"/>
    <n v="0"/>
    <n v="0"/>
    <n v="0"/>
    <n v="0"/>
    <n v="0"/>
    <n v="0"/>
    <n v="0"/>
    <n v="0"/>
    <n v="0"/>
    <n v="0"/>
    <n v="0"/>
    <n v="0"/>
    <n v="-5"/>
    <n v="432910.42"/>
    <n v="1.1000000000000001E-3"/>
    <n v="476.20146199999999"/>
  </r>
  <r>
    <x v="4"/>
    <x v="59"/>
    <s v="316"/>
    <s v="42"/>
    <x v="3"/>
    <x v="16"/>
    <x v="0"/>
    <n v="0"/>
    <n v="0"/>
    <n v="0"/>
    <n v="0"/>
    <n v="0"/>
    <n v="0"/>
    <n v="0"/>
    <n v="0"/>
    <n v="0"/>
    <n v="0"/>
    <n v="0"/>
    <n v="0"/>
    <n v="0"/>
    <n v="0"/>
    <n v="-8"/>
    <n v="546950.39"/>
    <n v="1.1000000000000001E-3"/>
    <n v="601.64542900000004"/>
  </r>
  <r>
    <x v="1"/>
    <x v="58"/>
    <s v="346"/>
    <s v="83"/>
    <x v="1"/>
    <x v="6"/>
    <x v="1"/>
    <n v="0"/>
    <n v="0"/>
    <n v="0"/>
    <n v="0"/>
    <n v="0"/>
    <n v="0"/>
    <n v="0"/>
    <n v="0"/>
    <n v="0"/>
    <n v="0"/>
    <n v="0"/>
    <n v="0"/>
    <n v="0"/>
    <n v="0"/>
    <n v="-5"/>
    <n v="432910.42"/>
    <n v="1.1000000000000001E-3"/>
    <n v="476.20146199999999"/>
  </r>
  <r>
    <x v="4"/>
    <x v="59"/>
    <s v="316"/>
    <s v="42"/>
    <x v="3"/>
    <x v="16"/>
    <x v="1"/>
    <n v="0"/>
    <n v="0"/>
    <n v="0"/>
    <n v="0"/>
    <n v="0"/>
    <n v="0"/>
    <n v="0"/>
    <n v="0"/>
    <n v="0"/>
    <n v="0"/>
    <n v="0"/>
    <n v="0"/>
    <n v="0"/>
    <n v="0"/>
    <n v="-8"/>
    <n v="546950.39"/>
    <n v="1.1000000000000001E-3"/>
    <n v="601.64542900000004"/>
  </r>
  <r>
    <x v="1"/>
    <x v="60"/>
    <s v="342"/>
    <s v="82"/>
    <x v="1"/>
    <x v="17"/>
    <x v="2"/>
    <n v="0"/>
    <n v="43.099999999999909"/>
    <n v="0"/>
    <n v="0"/>
    <n v="0"/>
    <n v="43.099999999999909"/>
    <n v="0"/>
    <n v="0"/>
    <n v="2962.3599999999997"/>
    <n v="0"/>
    <n v="68.06"/>
    <n v="0"/>
    <n v="3030.4199999999996"/>
    <n v="0"/>
    <n v="-5"/>
    <n v="2054234.7799999998"/>
    <n v="1.1999999999999999E-3"/>
    <n v="2465.0817359999996"/>
  </r>
  <r>
    <x v="1"/>
    <x v="60"/>
    <s v="342"/>
    <s v="82"/>
    <x v="1"/>
    <x v="17"/>
    <x v="3"/>
    <n v="0"/>
    <n v="-2331.84"/>
    <n v="0"/>
    <n v="219.79"/>
    <n v="0"/>
    <n v="-2112.0500000000002"/>
    <n v="0"/>
    <n v="0"/>
    <n v="-2117.54"/>
    <n v="0"/>
    <n v="225.37"/>
    <n v="0"/>
    <n v="-1892.17"/>
    <n v="0"/>
    <n v="-5"/>
    <n v="2054234.7799999998"/>
    <n v="1.1999999999999999E-3"/>
    <n v="2465.0817359999996"/>
  </r>
  <r>
    <x v="1"/>
    <x v="60"/>
    <s v="342"/>
    <s v="82"/>
    <x v="1"/>
    <x v="17"/>
    <x v="4"/>
    <n v="0"/>
    <n v="-2410.62"/>
    <n v="0"/>
    <n v="320.14"/>
    <n v="0"/>
    <n v="-2090.48"/>
    <n v="0"/>
    <n v="0"/>
    <n v="-3326.110000000001"/>
    <n v="0"/>
    <n v="539.92999999999995"/>
    <n v="0"/>
    <n v="-2786.1800000000012"/>
    <n v="0"/>
    <n v="-5"/>
    <n v="2054234.7799999998"/>
    <n v="1.1999999999999999E-3"/>
    <n v="2465.0817359999996"/>
  </r>
  <r>
    <x v="4"/>
    <x v="61"/>
    <s v="316"/>
    <s v="53"/>
    <x v="3"/>
    <x v="13"/>
    <x v="2"/>
    <n v="0"/>
    <n v="0"/>
    <n v="0"/>
    <n v="0"/>
    <n v="0"/>
    <n v="0"/>
    <n v="0"/>
    <n v="0"/>
    <n v="0"/>
    <n v="0"/>
    <n v="0"/>
    <n v="0"/>
    <n v="0"/>
    <n v="0"/>
    <n v="-5"/>
    <n v="824683.51"/>
    <n v="1.5E-3"/>
    <n v="1237.025265"/>
  </r>
  <r>
    <x v="4"/>
    <x v="61"/>
    <s v="316"/>
    <s v="53"/>
    <x v="3"/>
    <x v="13"/>
    <x v="3"/>
    <n v="0"/>
    <n v="0"/>
    <n v="0"/>
    <n v="0"/>
    <n v="0"/>
    <n v="0"/>
    <n v="0"/>
    <n v="0"/>
    <n v="0"/>
    <n v="0"/>
    <n v="0"/>
    <n v="0"/>
    <n v="0"/>
    <n v="0"/>
    <n v="-5"/>
    <n v="824683.51"/>
    <n v="1.5E-3"/>
    <n v="1237.025265"/>
  </r>
  <r>
    <x v="4"/>
    <x v="61"/>
    <s v="316"/>
    <s v="53"/>
    <x v="3"/>
    <x v="13"/>
    <x v="4"/>
    <n v="0"/>
    <n v="0"/>
    <n v="0"/>
    <n v="0"/>
    <n v="0"/>
    <n v="0"/>
    <n v="0"/>
    <n v="0"/>
    <n v="0"/>
    <n v="0"/>
    <n v="0"/>
    <n v="0"/>
    <n v="0"/>
    <n v="0"/>
    <n v="-5"/>
    <n v="824683.51"/>
    <n v="1.5E-3"/>
    <n v="1237.025265"/>
  </r>
  <r>
    <x v="4"/>
    <x v="61"/>
    <s v="316"/>
    <s v="53"/>
    <x v="3"/>
    <x v="13"/>
    <x v="0"/>
    <n v="0"/>
    <n v="0"/>
    <n v="0"/>
    <n v="0"/>
    <n v="0"/>
    <n v="0"/>
    <n v="0"/>
    <n v="0"/>
    <n v="0"/>
    <n v="0"/>
    <n v="0"/>
    <n v="0"/>
    <n v="0"/>
    <n v="0"/>
    <n v="-5"/>
    <n v="824683.51"/>
    <n v="1.5E-3"/>
    <n v="1237.025265"/>
  </r>
  <r>
    <x v="4"/>
    <x v="61"/>
    <s v="316"/>
    <s v="53"/>
    <x v="3"/>
    <x v="13"/>
    <x v="1"/>
    <n v="0"/>
    <n v="0"/>
    <n v="0"/>
    <n v="0"/>
    <n v="0"/>
    <n v="0"/>
    <n v="0"/>
    <n v="0"/>
    <n v="0"/>
    <n v="0"/>
    <n v="0"/>
    <n v="0"/>
    <n v="0"/>
    <n v="0"/>
    <n v="-5"/>
    <n v="824683.51"/>
    <n v="1.5E-3"/>
    <n v="1237.025265"/>
  </r>
  <r>
    <x v="1"/>
    <x v="62"/>
    <s v="346"/>
    <s v="82"/>
    <x v="1"/>
    <x v="17"/>
    <x v="2"/>
    <n v="0"/>
    <n v="0"/>
    <n v="0"/>
    <n v="0"/>
    <n v="0"/>
    <n v="0"/>
    <n v="0"/>
    <n v="0"/>
    <n v="0"/>
    <n v="0"/>
    <n v="0"/>
    <n v="0"/>
    <n v="0"/>
    <n v="0"/>
    <n v="-8"/>
    <n v="173209.91"/>
    <n v="1.6000000000000001E-3"/>
    <n v="277.13585600000005"/>
  </r>
  <r>
    <x v="1"/>
    <x v="62"/>
    <s v="346"/>
    <s v="82"/>
    <x v="1"/>
    <x v="17"/>
    <x v="3"/>
    <n v="0"/>
    <n v="0"/>
    <n v="0"/>
    <n v="0"/>
    <n v="0"/>
    <n v="0"/>
    <n v="0"/>
    <n v="0"/>
    <n v="0"/>
    <n v="0"/>
    <n v="0"/>
    <n v="0"/>
    <n v="0"/>
    <n v="0"/>
    <n v="-8"/>
    <n v="173209.91"/>
    <n v="1.6000000000000001E-3"/>
    <n v="277.13585600000005"/>
  </r>
  <r>
    <x v="1"/>
    <x v="62"/>
    <s v="346"/>
    <s v="82"/>
    <x v="1"/>
    <x v="17"/>
    <x v="4"/>
    <n v="0"/>
    <n v="0"/>
    <n v="0"/>
    <n v="0"/>
    <n v="0"/>
    <n v="0"/>
    <n v="0"/>
    <n v="0"/>
    <n v="0"/>
    <n v="0"/>
    <n v="0"/>
    <n v="0"/>
    <n v="0"/>
    <n v="0"/>
    <n v="-8"/>
    <n v="173209.91"/>
    <n v="1.6000000000000001E-3"/>
    <n v="277.13585600000005"/>
  </r>
  <r>
    <x v="1"/>
    <x v="62"/>
    <s v="346"/>
    <s v="82"/>
    <x v="1"/>
    <x v="17"/>
    <x v="0"/>
    <n v="0"/>
    <n v="0"/>
    <n v="0"/>
    <n v="0"/>
    <n v="0"/>
    <n v="0"/>
    <n v="0"/>
    <n v="0"/>
    <n v="0"/>
    <n v="0"/>
    <n v="0"/>
    <n v="0"/>
    <n v="0"/>
    <n v="0"/>
    <n v="-8"/>
    <n v="173209.91"/>
    <n v="1.6000000000000001E-3"/>
    <n v="277.13585600000005"/>
  </r>
  <r>
    <x v="1"/>
    <x v="62"/>
    <s v="346"/>
    <s v="82"/>
    <x v="1"/>
    <x v="17"/>
    <x v="1"/>
    <n v="0"/>
    <n v="0"/>
    <n v="0"/>
    <n v="0"/>
    <n v="0"/>
    <n v="0"/>
    <n v="0"/>
    <n v="0"/>
    <n v="0"/>
    <n v="0"/>
    <n v="0"/>
    <n v="0"/>
    <n v="0"/>
    <n v="0"/>
    <n v="-8"/>
    <n v="173209.91"/>
    <n v="1.6000000000000001E-3"/>
    <n v="277.13585600000005"/>
  </r>
  <r>
    <x v="1"/>
    <x v="63"/>
    <s v="341"/>
    <s v="86"/>
    <x v="1"/>
    <x v="18"/>
    <x v="2"/>
    <n v="0"/>
    <n v="0"/>
    <n v="0"/>
    <n v="0"/>
    <n v="0"/>
    <n v="0"/>
    <n v="0"/>
    <n v="0"/>
    <n v="0"/>
    <n v="0"/>
    <n v="0"/>
    <n v="0"/>
    <n v="0"/>
    <n v="0"/>
    <n v="0"/>
    <n v="13374554.049999999"/>
    <n v="1.8E-3"/>
    <n v="24074.197289999996"/>
  </r>
  <r>
    <x v="1"/>
    <x v="64"/>
    <s v="342"/>
    <s v="86"/>
    <x v="1"/>
    <x v="18"/>
    <x v="2"/>
    <n v="0"/>
    <n v="0"/>
    <n v="0"/>
    <n v="0"/>
    <n v="0"/>
    <n v="0"/>
    <n v="0"/>
    <n v="0"/>
    <n v="0"/>
    <n v="0"/>
    <n v="0"/>
    <n v="0"/>
    <n v="0"/>
    <n v="0"/>
    <n v="0"/>
    <n v="213579047.27999994"/>
    <n v="1.8E-3"/>
    <n v="384442.28510399989"/>
  </r>
  <r>
    <x v="1"/>
    <x v="65"/>
    <s v="343"/>
    <s v="86"/>
    <x v="1"/>
    <x v="18"/>
    <x v="2"/>
    <n v="0"/>
    <n v="0"/>
    <n v="0"/>
    <n v="0"/>
    <n v="0"/>
    <n v="0"/>
    <n v="0"/>
    <n v="0"/>
    <n v="0"/>
    <n v="0"/>
    <n v="0"/>
    <n v="0"/>
    <n v="0"/>
    <n v="0"/>
    <n v="0"/>
    <n v="223541175.92999995"/>
    <n v="1.8E-3"/>
    <n v="402374.11667399987"/>
  </r>
  <r>
    <x v="1"/>
    <x v="66"/>
    <s v="345"/>
    <s v="86"/>
    <x v="1"/>
    <x v="18"/>
    <x v="2"/>
    <n v="0"/>
    <n v="0"/>
    <n v="0"/>
    <n v="0"/>
    <n v="0"/>
    <n v="0"/>
    <n v="0"/>
    <n v="0"/>
    <n v="0"/>
    <n v="0"/>
    <n v="0"/>
    <n v="0"/>
    <n v="0"/>
    <n v="0"/>
    <n v="0"/>
    <n v="18335993.590000004"/>
    <n v="1.8E-3"/>
    <n v="33004.788462000004"/>
  </r>
  <r>
    <x v="1"/>
    <x v="67"/>
    <s v="346"/>
    <s v="86"/>
    <x v="1"/>
    <x v="18"/>
    <x v="2"/>
    <n v="0"/>
    <n v="0"/>
    <n v="0"/>
    <n v="0"/>
    <n v="0"/>
    <n v="0"/>
    <n v="0"/>
    <n v="0"/>
    <n v="0"/>
    <n v="0"/>
    <n v="0"/>
    <n v="0"/>
    <n v="0"/>
    <n v="0"/>
    <n v="0"/>
    <n v="141626.41"/>
    <n v="1.8E-3"/>
    <n v="254.927538"/>
  </r>
  <r>
    <x v="1"/>
    <x v="63"/>
    <s v="341"/>
    <s v="86"/>
    <x v="1"/>
    <x v="18"/>
    <x v="3"/>
    <n v="0"/>
    <n v="0"/>
    <n v="0"/>
    <n v="0"/>
    <n v="0"/>
    <n v="0"/>
    <n v="0"/>
    <n v="0"/>
    <n v="0"/>
    <n v="0"/>
    <n v="0"/>
    <n v="0"/>
    <n v="0"/>
    <n v="0"/>
    <n v="0"/>
    <n v="13374554.049999999"/>
    <n v="1.8E-3"/>
    <n v="24074.197289999996"/>
  </r>
  <r>
    <x v="1"/>
    <x v="64"/>
    <s v="342"/>
    <s v="86"/>
    <x v="1"/>
    <x v="18"/>
    <x v="3"/>
    <n v="0"/>
    <n v="0"/>
    <n v="0"/>
    <n v="0"/>
    <n v="0"/>
    <n v="0"/>
    <n v="0"/>
    <n v="0"/>
    <n v="0"/>
    <n v="0"/>
    <n v="0"/>
    <n v="0"/>
    <n v="0"/>
    <n v="0"/>
    <n v="0"/>
    <n v="213579047.27999994"/>
    <n v="1.8E-3"/>
    <n v="384442.28510399989"/>
  </r>
  <r>
    <x v="1"/>
    <x v="65"/>
    <s v="343"/>
    <s v="86"/>
    <x v="1"/>
    <x v="18"/>
    <x v="3"/>
    <n v="0"/>
    <n v="0"/>
    <n v="0"/>
    <n v="0"/>
    <n v="0"/>
    <n v="0"/>
    <n v="0"/>
    <n v="0"/>
    <n v="0"/>
    <n v="0"/>
    <n v="0"/>
    <n v="0"/>
    <n v="0"/>
    <n v="0"/>
    <n v="0"/>
    <n v="223541175.92999995"/>
    <n v="1.8E-3"/>
    <n v="402374.11667399987"/>
  </r>
  <r>
    <x v="1"/>
    <x v="66"/>
    <s v="345"/>
    <s v="86"/>
    <x v="1"/>
    <x v="18"/>
    <x v="3"/>
    <n v="0"/>
    <n v="0"/>
    <n v="0"/>
    <n v="0"/>
    <n v="0"/>
    <n v="0"/>
    <n v="0"/>
    <n v="0"/>
    <n v="0"/>
    <n v="0"/>
    <n v="0"/>
    <n v="0"/>
    <n v="0"/>
    <n v="0"/>
    <n v="0"/>
    <n v="18335993.590000004"/>
    <n v="1.8E-3"/>
    <n v="33004.788462000004"/>
  </r>
  <r>
    <x v="1"/>
    <x v="67"/>
    <s v="346"/>
    <s v="86"/>
    <x v="1"/>
    <x v="18"/>
    <x v="3"/>
    <n v="0"/>
    <n v="0"/>
    <n v="0"/>
    <n v="0"/>
    <n v="0"/>
    <n v="0"/>
    <n v="0"/>
    <n v="0"/>
    <n v="0"/>
    <n v="0"/>
    <n v="0"/>
    <n v="0"/>
    <n v="0"/>
    <n v="0"/>
    <n v="0"/>
    <n v="141626.41"/>
    <n v="1.8E-3"/>
    <n v="254.927538"/>
  </r>
  <r>
    <x v="1"/>
    <x v="63"/>
    <s v="341"/>
    <s v="86"/>
    <x v="1"/>
    <x v="18"/>
    <x v="4"/>
    <n v="0"/>
    <n v="0"/>
    <n v="0"/>
    <n v="0"/>
    <n v="0"/>
    <n v="0"/>
    <n v="0"/>
    <n v="0"/>
    <n v="0"/>
    <n v="0"/>
    <n v="0"/>
    <n v="0"/>
    <n v="0"/>
    <n v="0"/>
    <n v="0"/>
    <n v="13374554.049999999"/>
    <n v="1.8E-3"/>
    <n v="24074.197289999996"/>
  </r>
  <r>
    <x v="1"/>
    <x v="64"/>
    <s v="342"/>
    <s v="86"/>
    <x v="1"/>
    <x v="18"/>
    <x v="4"/>
    <n v="0"/>
    <n v="-282881.68"/>
    <n v="0"/>
    <n v="78711.759999999995"/>
    <n v="0"/>
    <n v="-204169.91999999998"/>
    <n v="0"/>
    <n v="0"/>
    <n v="-282881.68"/>
    <n v="0"/>
    <n v="78711.759999999995"/>
    <n v="0"/>
    <n v="-204169.91999999998"/>
    <n v="0"/>
    <n v="0"/>
    <n v="213579047.27999994"/>
    <n v="1.8E-3"/>
    <n v="384442.28510399989"/>
  </r>
  <r>
    <x v="1"/>
    <x v="65"/>
    <s v="343"/>
    <s v="86"/>
    <x v="1"/>
    <x v="18"/>
    <x v="4"/>
    <n v="0"/>
    <n v="-295335.06"/>
    <n v="0"/>
    <n v="82176.91"/>
    <n v="0"/>
    <n v="-213158.15"/>
    <n v="0"/>
    <n v="0"/>
    <n v="-295335.06"/>
    <n v="0"/>
    <n v="82176.91"/>
    <n v="0"/>
    <n v="-213158.15"/>
    <n v="0"/>
    <n v="0"/>
    <n v="223541175.92999995"/>
    <n v="1.8E-3"/>
    <n v="402374.11667399987"/>
  </r>
  <r>
    <x v="1"/>
    <x v="66"/>
    <s v="345"/>
    <s v="86"/>
    <x v="1"/>
    <x v="18"/>
    <x v="4"/>
    <n v="0"/>
    <n v="0"/>
    <n v="0"/>
    <n v="0"/>
    <n v="0"/>
    <n v="0"/>
    <n v="0"/>
    <n v="0"/>
    <n v="0"/>
    <n v="0"/>
    <n v="0"/>
    <n v="0"/>
    <n v="0"/>
    <n v="0"/>
    <n v="0"/>
    <n v="18335993.590000004"/>
    <n v="1.8E-3"/>
    <n v="33004.788462000004"/>
  </r>
  <r>
    <x v="1"/>
    <x v="67"/>
    <s v="346"/>
    <s v="86"/>
    <x v="1"/>
    <x v="18"/>
    <x v="4"/>
    <n v="0"/>
    <n v="0"/>
    <n v="0"/>
    <n v="0"/>
    <n v="0"/>
    <n v="0"/>
    <n v="0"/>
    <n v="0"/>
    <n v="0"/>
    <n v="0"/>
    <n v="0"/>
    <n v="0"/>
    <n v="0"/>
    <n v="0"/>
    <n v="0"/>
    <n v="141626.41"/>
    <n v="1.8E-3"/>
    <n v="254.927538"/>
  </r>
  <r>
    <x v="1"/>
    <x v="63"/>
    <s v="341"/>
    <s v="86"/>
    <x v="1"/>
    <x v="18"/>
    <x v="0"/>
    <n v="0"/>
    <n v="0"/>
    <n v="0"/>
    <n v="0"/>
    <n v="0"/>
    <n v="0"/>
    <n v="0"/>
    <n v="0"/>
    <n v="0"/>
    <n v="0"/>
    <n v="0"/>
    <n v="0"/>
    <n v="0"/>
    <n v="0"/>
    <n v="0"/>
    <n v="13374554.049999999"/>
    <n v="1.8E-3"/>
    <n v="24074.197289999996"/>
  </r>
  <r>
    <x v="1"/>
    <x v="64"/>
    <s v="342"/>
    <s v="86"/>
    <x v="1"/>
    <x v="18"/>
    <x v="0"/>
    <n v="0"/>
    <n v="-66731.280000000028"/>
    <n v="0"/>
    <n v="44073.62000000001"/>
    <n v="0"/>
    <n v="-22657.660000000018"/>
    <n v="0"/>
    <n v="0"/>
    <n v="-349612.96"/>
    <n v="0"/>
    <n v="122785.38"/>
    <n v="0"/>
    <n v="-226827.58000000002"/>
    <n v="0"/>
    <n v="0"/>
    <n v="213579047.27999994"/>
    <n v="1.8E-3"/>
    <n v="384442.28510399989"/>
  </r>
  <r>
    <x v="1"/>
    <x v="65"/>
    <s v="343"/>
    <s v="86"/>
    <x v="1"/>
    <x v="18"/>
    <x v="0"/>
    <n v="0"/>
    <n v="-70482.140000000014"/>
    <n v="0"/>
    <n v="46299.45"/>
    <n v="0"/>
    <n v="-24182.690000000017"/>
    <n v="0"/>
    <n v="0"/>
    <n v="-365817.2"/>
    <n v="0"/>
    <n v="128476.36"/>
    <n v="0"/>
    <n v="-237340.84000000003"/>
    <n v="0"/>
    <n v="0"/>
    <n v="223541175.92999995"/>
    <n v="1.8E-3"/>
    <n v="402374.11667399987"/>
  </r>
  <r>
    <x v="1"/>
    <x v="66"/>
    <s v="345"/>
    <s v="86"/>
    <x v="1"/>
    <x v="18"/>
    <x v="0"/>
    <n v="0"/>
    <n v="0"/>
    <n v="0"/>
    <n v="0"/>
    <n v="0"/>
    <n v="0"/>
    <n v="0"/>
    <n v="0"/>
    <n v="0"/>
    <n v="0"/>
    <n v="0"/>
    <n v="0"/>
    <n v="0"/>
    <n v="0"/>
    <n v="0"/>
    <n v="18335993.590000004"/>
    <n v="1.8E-3"/>
    <n v="33004.788462000004"/>
  </r>
  <r>
    <x v="1"/>
    <x v="67"/>
    <s v="346"/>
    <s v="86"/>
    <x v="1"/>
    <x v="18"/>
    <x v="0"/>
    <n v="0"/>
    <n v="0"/>
    <n v="0"/>
    <n v="0"/>
    <n v="0"/>
    <n v="0"/>
    <n v="0"/>
    <n v="0"/>
    <n v="0"/>
    <n v="0"/>
    <n v="0"/>
    <n v="0"/>
    <n v="0"/>
    <n v="0"/>
    <n v="0"/>
    <n v="141626.41"/>
    <n v="1.8E-3"/>
    <n v="254.927538"/>
  </r>
  <r>
    <x v="1"/>
    <x v="63"/>
    <s v="341"/>
    <s v="86"/>
    <x v="1"/>
    <x v="18"/>
    <x v="1"/>
    <n v="0"/>
    <n v="0"/>
    <n v="0"/>
    <n v="0"/>
    <n v="0"/>
    <n v="0"/>
    <n v="0"/>
    <n v="0"/>
    <n v="0"/>
    <n v="0"/>
    <n v="0"/>
    <n v="0"/>
    <n v="0"/>
    <n v="0"/>
    <n v="0"/>
    <n v="13374554.049999999"/>
    <n v="1.8E-3"/>
    <n v="24074.197289999996"/>
  </r>
  <r>
    <x v="1"/>
    <x v="66"/>
    <s v="345"/>
    <s v="86"/>
    <x v="1"/>
    <x v="18"/>
    <x v="1"/>
    <n v="0"/>
    <n v="0"/>
    <n v="0"/>
    <n v="0"/>
    <n v="0"/>
    <n v="0"/>
    <n v="0"/>
    <n v="0"/>
    <n v="0"/>
    <n v="0"/>
    <n v="0"/>
    <n v="0"/>
    <n v="0"/>
    <n v="0"/>
    <n v="0"/>
    <n v="18335993.590000004"/>
    <n v="1.8E-3"/>
    <n v="33004.788462000004"/>
  </r>
  <r>
    <x v="1"/>
    <x v="67"/>
    <s v="346"/>
    <s v="86"/>
    <x v="1"/>
    <x v="18"/>
    <x v="1"/>
    <n v="0"/>
    <n v="0"/>
    <n v="0"/>
    <n v="0"/>
    <n v="0"/>
    <n v="0"/>
    <n v="0"/>
    <n v="0"/>
    <n v="0"/>
    <n v="0"/>
    <n v="0"/>
    <n v="0"/>
    <n v="0"/>
    <n v="0"/>
    <n v="0"/>
    <n v="141626.41"/>
    <n v="1.8E-3"/>
    <n v="254.927538"/>
  </r>
  <r>
    <x v="1"/>
    <x v="68"/>
    <s v="342"/>
    <s v="44"/>
    <x v="3"/>
    <x v="19"/>
    <x v="2"/>
    <n v="0"/>
    <n v="81.75"/>
    <n v="0"/>
    <n v="0"/>
    <n v="0"/>
    <n v="81.75"/>
    <n v="0"/>
    <n v="0"/>
    <n v="0"/>
    <n v="0"/>
    <n v="0"/>
    <n v="0"/>
    <n v="0"/>
    <n v="0"/>
    <n v="-6"/>
    <n v="2353181.4699999997"/>
    <n v="2E-3"/>
    <n v="4706.36294"/>
  </r>
  <r>
    <x v="4"/>
    <x v="69"/>
    <s v="312"/>
    <s v="53"/>
    <x v="3"/>
    <x v="13"/>
    <x v="2"/>
    <n v="0"/>
    <n v="0"/>
    <n v="0"/>
    <n v="0"/>
    <n v="0"/>
    <n v="0"/>
    <n v="0"/>
    <n v="0"/>
    <n v="0"/>
    <n v="0"/>
    <n v="0"/>
    <n v="0"/>
    <n v="0"/>
    <n v="0"/>
    <n v="-6"/>
    <n v="44040159.469999999"/>
    <n v="2.2000000000000001E-3"/>
    <n v="96888.350833999997"/>
  </r>
  <r>
    <x v="1"/>
    <x v="70"/>
    <s v="345"/>
    <s v="84"/>
    <x v="1"/>
    <x v="12"/>
    <x v="2"/>
    <n v="0"/>
    <n v="0"/>
    <n v="0"/>
    <n v="0"/>
    <n v="0"/>
    <n v="0"/>
    <n v="0"/>
    <n v="0"/>
    <n v="0"/>
    <n v="0"/>
    <n v="0"/>
    <n v="0"/>
    <n v="0"/>
    <n v="0"/>
    <n v="-6"/>
    <n v="5563010.3499999987"/>
    <n v="2.5000000000000001E-3"/>
    <n v="13907.525874999998"/>
  </r>
  <r>
    <x v="1"/>
    <x v="1"/>
    <s v="345"/>
    <s v="85"/>
    <x v="1"/>
    <x v="1"/>
    <x v="2"/>
    <n v="-598.05999999999995"/>
    <n v="0"/>
    <n v="0"/>
    <n v="0"/>
    <n v="0"/>
    <n v="0"/>
    <n v="0"/>
    <n v="0"/>
    <n v="0"/>
    <n v="0"/>
    <n v="0"/>
    <n v="0"/>
    <n v="0"/>
    <n v="0"/>
    <n v="-6"/>
    <n v="5465054.8999999994"/>
    <n v="2.5000000000000001E-3"/>
    <n v="13662.63725"/>
  </r>
  <r>
    <x v="1"/>
    <x v="71"/>
    <s v="346"/>
    <s v="84"/>
    <x v="1"/>
    <x v="12"/>
    <x v="2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2"/>
    <s v="346"/>
    <s v="85"/>
    <x v="1"/>
    <x v="1"/>
    <x v="2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0"/>
    <s v="345"/>
    <s v="84"/>
    <x v="1"/>
    <x v="12"/>
    <x v="3"/>
    <n v="0"/>
    <n v="0"/>
    <n v="0"/>
    <n v="0"/>
    <n v="0"/>
    <n v="0"/>
    <n v="0"/>
    <n v="0"/>
    <n v="0"/>
    <n v="0"/>
    <n v="0"/>
    <n v="0"/>
    <n v="0"/>
    <n v="0"/>
    <n v="-6"/>
    <n v="5563010.3499999987"/>
    <n v="2.5000000000000001E-3"/>
    <n v="13907.525874999998"/>
  </r>
  <r>
    <x v="1"/>
    <x v="1"/>
    <s v="345"/>
    <s v="85"/>
    <x v="1"/>
    <x v="1"/>
    <x v="3"/>
    <n v="0"/>
    <n v="0"/>
    <n v="0"/>
    <n v="0"/>
    <n v="0"/>
    <n v="0"/>
    <n v="0"/>
    <n v="0"/>
    <n v="0"/>
    <n v="0"/>
    <n v="0"/>
    <n v="0"/>
    <n v="0"/>
    <n v="0"/>
    <n v="-6"/>
    <n v="5465054.8999999994"/>
    <n v="2.5000000000000001E-3"/>
    <n v="13662.63725"/>
  </r>
  <r>
    <x v="1"/>
    <x v="71"/>
    <s v="346"/>
    <s v="84"/>
    <x v="1"/>
    <x v="12"/>
    <x v="3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2"/>
    <s v="346"/>
    <s v="85"/>
    <x v="1"/>
    <x v="1"/>
    <x v="3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0"/>
    <s v="345"/>
    <s v="84"/>
    <x v="1"/>
    <x v="12"/>
    <x v="4"/>
    <n v="0"/>
    <n v="0"/>
    <n v="0"/>
    <n v="0"/>
    <n v="0"/>
    <n v="0"/>
    <n v="0"/>
    <n v="0"/>
    <n v="0"/>
    <n v="0"/>
    <n v="0"/>
    <n v="0"/>
    <n v="0"/>
    <n v="0"/>
    <n v="-6"/>
    <n v="5563010.3499999987"/>
    <n v="2.5000000000000001E-3"/>
    <n v="13907.525874999998"/>
  </r>
  <r>
    <x v="1"/>
    <x v="1"/>
    <s v="345"/>
    <s v="85"/>
    <x v="1"/>
    <x v="1"/>
    <x v="4"/>
    <n v="0"/>
    <n v="0"/>
    <n v="0"/>
    <n v="0"/>
    <n v="0"/>
    <n v="0"/>
    <n v="0"/>
    <n v="0"/>
    <n v="0"/>
    <n v="0"/>
    <n v="0"/>
    <n v="0"/>
    <n v="0"/>
    <n v="0"/>
    <n v="-6"/>
    <n v="5465054.8999999994"/>
    <n v="2.5000000000000001E-3"/>
    <n v="13662.63725"/>
  </r>
  <r>
    <x v="1"/>
    <x v="71"/>
    <s v="346"/>
    <s v="84"/>
    <x v="1"/>
    <x v="12"/>
    <x v="4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2"/>
    <s v="346"/>
    <s v="85"/>
    <x v="1"/>
    <x v="1"/>
    <x v="4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0"/>
    <s v="345"/>
    <s v="84"/>
    <x v="1"/>
    <x v="12"/>
    <x v="0"/>
    <n v="0"/>
    <n v="0"/>
    <n v="0"/>
    <n v="0"/>
    <n v="0"/>
    <n v="0"/>
    <n v="0"/>
    <n v="0"/>
    <n v="0"/>
    <n v="0"/>
    <n v="0"/>
    <n v="0"/>
    <n v="0"/>
    <n v="0"/>
    <n v="-6"/>
    <n v="5563010.3499999987"/>
    <n v="2.5000000000000001E-3"/>
    <n v="13907.525874999998"/>
  </r>
  <r>
    <x v="1"/>
    <x v="1"/>
    <s v="345"/>
    <s v="85"/>
    <x v="1"/>
    <x v="1"/>
    <x v="0"/>
    <n v="0"/>
    <n v="0"/>
    <n v="0"/>
    <n v="0"/>
    <n v="0"/>
    <n v="0"/>
    <n v="0"/>
    <n v="0"/>
    <n v="0"/>
    <n v="0"/>
    <n v="0"/>
    <n v="0"/>
    <n v="0"/>
    <n v="0"/>
    <n v="-6"/>
    <n v="5465054.8999999994"/>
    <n v="2.5000000000000001E-3"/>
    <n v="13662.63725"/>
  </r>
  <r>
    <x v="1"/>
    <x v="71"/>
    <s v="346"/>
    <s v="84"/>
    <x v="1"/>
    <x v="12"/>
    <x v="0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2"/>
    <s v="346"/>
    <s v="85"/>
    <x v="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1"/>
    <s v="346"/>
    <s v="84"/>
    <x v="1"/>
    <x v="12"/>
    <x v="1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1"/>
    <x v="72"/>
    <s v="346"/>
    <s v="85"/>
    <x v="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2.5000000000000001E-3"/>
    <n v="0"/>
  </r>
  <r>
    <x v="4"/>
    <x v="73"/>
    <s v="315"/>
    <s v="51"/>
    <x v="3"/>
    <x v="4"/>
    <x v="1"/>
    <n v="0"/>
    <n v="0"/>
    <n v="0"/>
    <n v="0"/>
    <n v="0"/>
    <n v="0"/>
    <n v="0"/>
    <n v="0"/>
    <n v="0"/>
    <n v="0"/>
    <n v="0"/>
    <n v="0"/>
    <n v="0"/>
    <n v="0"/>
    <n v="-4"/>
    <n v="14576030.57"/>
    <n v="2.5000000000000001E-3"/>
    <n v="36440.076424999999"/>
  </r>
  <r>
    <x v="4"/>
    <x v="74"/>
    <s v="316"/>
    <s v="54"/>
    <x v="3"/>
    <x v="14"/>
    <x v="2"/>
    <n v="0"/>
    <n v="0"/>
    <n v="0"/>
    <n v="0"/>
    <n v="0"/>
    <n v="0"/>
    <n v="0"/>
    <n v="0"/>
    <n v="0"/>
    <n v="0"/>
    <n v="0"/>
    <n v="0"/>
    <n v="0"/>
    <n v="0"/>
    <n v="-13"/>
    <n v="687934.36"/>
    <n v="3.2000000000000002E-3"/>
    <n v="2201.389952"/>
  </r>
  <r>
    <x v="4"/>
    <x v="74"/>
    <s v="316"/>
    <s v="54"/>
    <x v="3"/>
    <x v="14"/>
    <x v="3"/>
    <n v="0"/>
    <n v="0"/>
    <n v="0"/>
    <n v="0"/>
    <n v="0"/>
    <n v="0"/>
    <n v="0"/>
    <n v="0"/>
    <n v="0"/>
    <n v="0"/>
    <n v="0"/>
    <n v="0"/>
    <n v="0"/>
    <n v="0"/>
    <n v="-13"/>
    <n v="687934.36"/>
    <n v="3.2000000000000002E-3"/>
    <n v="2201.389952"/>
  </r>
  <r>
    <x v="4"/>
    <x v="74"/>
    <s v="316"/>
    <s v="54"/>
    <x v="3"/>
    <x v="14"/>
    <x v="4"/>
    <n v="0"/>
    <n v="0"/>
    <n v="0"/>
    <n v="0"/>
    <n v="0"/>
    <n v="0"/>
    <n v="0"/>
    <n v="0"/>
    <n v="0"/>
    <n v="0"/>
    <n v="0"/>
    <n v="0"/>
    <n v="0"/>
    <n v="0"/>
    <n v="-13"/>
    <n v="687934.36"/>
    <n v="3.2000000000000002E-3"/>
    <n v="2201.389952"/>
  </r>
  <r>
    <x v="4"/>
    <x v="74"/>
    <s v="316"/>
    <s v="54"/>
    <x v="3"/>
    <x v="14"/>
    <x v="0"/>
    <n v="0"/>
    <n v="0"/>
    <n v="0"/>
    <n v="0"/>
    <n v="0"/>
    <n v="0"/>
    <n v="0"/>
    <n v="0"/>
    <n v="0"/>
    <n v="0"/>
    <n v="0"/>
    <n v="0"/>
    <n v="0"/>
    <n v="0"/>
    <n v="-13"/>
    <n v="687934.36"/>
    <n v="3.2000000000000002E-3"/>
    <n v="2201.389952"/>
  </r>
  <r>
    <x v="4"/>
    <x v="74"/>
    <s v="316"/>
    <s v="54"/>
    <x v="3"/>
    <x v="14"/>
    <x v="1"/>
    <n v="0"/>
    <n v="0"/>
    <n v="0"/>
    <n v="0"/>
    <n v="0"/>
    <n v="0"/>
    <n v="0"/>
    <n v="0"/>
    <n v="0"/>
    <n v="0"/>
    <n v="0"/>
    <n v="0"/>
    <n v="0"/>
    <n v="0"/>
    <n v="-13"/>
    <n v="687934.36"/>
    <n v="3.2000000000000002E-3"/>
    <n v="2201.389952"/>
  </r>
  <r>
    <x v="1"/>
    <x v="75"/>
    <s v="345"/>
    <s v="33"/>
    <x v="4"/>
    <x v="8"/>
    <x v="2"/>
    <n v="0"/>
    <n v="0"/>
    <n v="0"/>
    <n v="0"/>
    <n v="0"/>
    <n v="0"/>
    <n v="0"/>
    <n v="0"/>
    <n v="0"/>
    <n v="0"/>
    <n v="0"/>
    <n v="0"/>
    <n v="0"/>
    <n v="0"/>
    <n v="-11"/>
    <n v="13966336.740000002"/>
    <n v="3.7000000000000002E-3"/>
    <n v="51675.445938000012"/>
  </r>
  <r>
    <x v="1"/>
    <x v="76"/>
    <s v="345"/>
    <s v="34"/>
    <x v="4"/>
    <x v="9"/>
    <x v="2"/>
    <n v="0"/>
    <n v="0"/>
    <n v="0"/>
    <n v="0"/>
    <n v="0"/>
    <n v="0"/>
    <n v="0"/>
    <n v="0"/>
    <n v="0"/>
    <n v="0"/>
    <n v="0"/>
    <n v="0"/>
    <n v="0"/>
    <n v="0"/>
    <n v="-11"/>
    <n v="4041455.86"/>
    <n v="3.7000000000000002E-3"/>
    <n v="14953.386682"/>
  </r>
  <r>
    <x v="1"/>
    <x v="77"/>
    <s v="345"/>
    <s v="35"/>
    <x v="4"/>
    <x v="10"/>
    <x v="2"/>
    <n v="0"/>
    <n v="0"/>
    <n v="0"/>
    <n v="0"/>
    <n v="0"/>
    <n v="0"/>
    <n v="0"/>
    <n v="0"/>
    <n v="0"/>
    <n v="0"/>
    <n v="0"/>
    <n v="0"/>
    <n v="0"/>
    <n v="0"/>
    <n v="-11"/>
    <n v="10147530.66"/>
    <n v="3.7000000000000002E-3"/>
    <n v="37545.863442000002"/>
  </r>
  <r>
    <x v="1"/>
    <x v="78"/>
    <s v="345"/>
    <s v="36"/>
    <x v="4"/>
    <x v="11"/>
    <x v="2"/>
    <n v="0"/>
    <n v="0"/>
    <n v="0"/>
    <n v="0"/>
    <n v="0"/>
    <n v="0"/>
    <n v="0"/>
    <n v="0"/>
    <n v="0"/>
    <n v="0"/>
    <n v="0"/>
    <n v="0"/>
    <n v="0"/>
    <n v="0"/>
    <n v="-11"/>
    <n v="14209231.789999999"/>
    <n v="3.7000000000000002E-3"/>
    <n v="52574.157622999999"/>
  </r>
  <r>
    <x v="1"/>
    <x v="79"/>
    <s v="346"/>
    <s v="33"/>
    <x v="4"/>
    <x v="8"/>
    <x v="2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0"/>
    <s v="346"/>
    <s v="34"/>
    <x v="4"/>
    <x v="9"/>
    <x v="2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1"/>
    <s v="346"/>
    <s v="35"/>
    <x v="4"/>
    <x v="10"/>
    <x v="2"/>
    <n v="0"/>
    <n v="0"/>
    <n v="0"/>
    <n v="0"/>
    <n v="0"/>
    <n v="0"/>
    <n v="0"/>
    <n v="0"/>
    <n v="0"/>
    <n v="0"/>
    <n v="0"/>
    <n v="0"/>
    <n v="0"/>
    <n v="0"/>
    <n v="0"/>
    <n v="0"/>
    <n v="3.7000000000000002E-3"/>
    <n v="0"/>
  </r>
  <r>
    <x v="1"/>
    <x v="82"/>
    <s v="346"/>
    <s v="36"/>
    <x v="4"/>
    <x v="11"/>
    <x v="2"/>
    <n v="0"/>
    <n v="0"/>
    <n v="0"/>
    <n v="0"/>
    <n v="0"/>
    <n v="0"/>
    <n v="0"/>
    <n v="0"/>
    <n v="0"/>
    <n v="0"/>
    <n v="0"/>
    <n v="0"/>
    <n v="0"/>
    <n v="0"/>
    <n v="0"/>
    <n v="11736.48"/>
    <n v="3.7000000000000002E-3"/>
    <n v="43.424976000000001"/>
  </r>
  <r>
    <x v="1"/>
    <x v="75"/>
    <s v="345"/>
    <s v="33"/>
    <x v="4"/>
    <x v="8"/>
    <x v="3"/>
    <n v="0"/>
    <n v="0"/>
    <n v="0"/>
    <n v="0"/>
    <n v="0"/>
    <n v="0"/>
    <n v="0"/>
    <n v="0"/>
    <n v="0"/>
    <n v="0"/>
    <n v="0"/>
    <n v="0"/>
    <n v="0"/>
    <n v="0"/>
    <n v="-11"/>
    <n v="13966336.740000002"/>
    <n v="3.7000000000000002E-3"/>
    <n v="51675.445938000012"/>
  </r>
  <r>
    <x v="1"/>
    <x v="76"/>
    <s v="345"/>
    <s v="34"/>
    <x v="4"/>
    <x v="9"/>
    <x v="3"/>
    <n v="0"/>
    <n v="0"/>
    <n v="0"/>
    <n v="0"/>
    <n v="0"/>
    <n v="0"/>
    <n v="0"/>
    <n v="0"/>
    <n v="0"/>
    <n v="0"/>
    <n v="0"/>
    <n v="0"/>
    <n v="0"/>
    <n v="0"/>
    <n v="-11"/>
    <n v="4041455.86"/>
    <n v="3.7000000000000002E-3"/>
    <n v="14953.386682"/>
  </r>
  <r>
    <x v="1"/>
    <x v="79"/>
    <s v="346"/>
    <s v="33"/>
    <x v="4"/>
    <x v="8"/>
    <x v="3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0"/>
    <s v="346"/>
    <s v="34"/>
    <x v="4"/>
    <x v="9"/>
    <x v="3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1"/>
    <s v="346"/>
    <s v="35"/>
    <x v="4"/>
    <x v="10"/>
    <x v="3"/>
    <n v="0"/>
    <n v="0"/>
    <n v="0"/>
    <n v="0"/>
    <n v="0"/>
    <n v="0"/>
    <n v="0"/>
    <n v="0"/>
    <n v="0"/>
    <n v="0"/>
    <n v="0"/>
    <n v="0"/>
    <n v="0"/>
    <n v="0"/>
    <n v="0"/>
    <n v="0"/>
    <n v="3.7000000000000002E-3"/>
    <n v="0"/>
  </r>
  <r>
    <x v="1"/>
    <x v="82"/>
    <s v="346"/>
    <s v="36"/>
    <x v="4"/>
    <x v="11"/>
    <x v="3"/>
    <n v="0"/>
    <n v="0"/>
    <n v="0"/>
    <n v="0"/>
    <n v="0"/>
    <n v="0"/>
    <n v="0"/>
    <n v="0"/>
    <n v="0"/>
    <n v="0"/>
    <n v="0"/>
    <n v="0"/>
    <n v="0"/>
    <n v="0"/>
    <n v="0"/>
    <n v="11736.48"/>
    <n v="3.7000000000000002E-3"/>
    <n v="43.424976000000001"/>
  </r>
  <r>
    <x v="1"/>
    <x v="75"/>
    <s v="345"/>
    <s v="33"/>
    <x v="4"/>
    <x v="8"/>
    <x v="4"/>
    <n v="0"/>
    <n v="0"/>
    <n v="0"/>
    <n v="0"/>
    <n v="0"/>
    <n v="0"/>
    <n v="0"/>
    <n v="0"/>
    <n v="0"/>
    <n v="0"/>
    <n v="0"/>
    <n v="0"/>
    <n v="0"/>
    <n v="0"/>
    <n v="-11"/>
    <n v="13966336.740000002"/>
    <n v="3.7000000000000002E-3"/>
    <n v="51675.445938000012"/>
  </r>
  <r>
    <x v="1"/>
    <x v="76"/>
    <s v="345"/>
    <s v="34"/>
    <x v="4"/>
    <x v="9"/>
    <x v="4"/>
    <n v="0"/>
    <n v="0"/>
    <n v="0"/>
    <n v="0"/>
    <n v="0"/>
    <n v="0"/>
    <n v="0"/>
    <n v="0"/>
    <n v="0"/>
    <n v="0"/>
    <n v="0"/>
    <n v="0"/>
    <n v="0"/>
    <n v="0"/>
    <n v="-11"/>
    <n v="4041455.86"/>
    <n v="3.7000000000000002E-3"/>
    <n v="14953.386682"/>
  </r>
  <r>
    <x v="1"/>
    <x v="79"/>
    <s v="346"/>
    <s v="33"/>
    <x v="4"/>
    <x v="8"/>
    <x v="4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0"/>
    <s v="346"/>
    <s v="34"/>
    <x v="4"/>
    <x v="9"/>
    <x v="4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1"/>
    <s v="346"/>
    <s v="35"/>
    <x v="4"/>
    <x v="10"/>
    <x v="4"/>
    <n v="0"/>
    <n v="0"/>
    <n v="0"/>
    <n v="0"/>
    <n v="0"/>
    <n v="0"/>
    <n v="0"/>
    <n v="0"/>
    <n v="0"/>
    <n v="0"/>
    <n v="0"/>
    <n v="0"/>
    <n v="0"/>
    <n v="0"/>
    <n v="0"/>
    <n v="0"/>
    <n v="3.7000000000000002E-3"/>
    <n v="0"/>
  </r>
  <r>
    <x v="1"/>
    <x v="82"/>
    <s v="346"/>
    <s v="36"/>
    <x v="4"/>
    <x v="11"/>
    <x v="4"/>
    <n v="0"/>
    <n v="0"/>
    <n v="0"/>
    <n v="0"/>
    <n v="0"/>
    <n v="0"/>
    <n v="0"/>
    <n v="0"/>
    <n v="0"/>
    <n v="0"/>
    <n v="0"/>
    <n v="0"/>
    <n v="0"/>
    <n v="0"/>
    <n v="0"/>
    <n v="11736.48"/>
    <n v="3.7000000000000002E-3"/>
    <n v="43.424976000000001"/>
  </r>
  <r>
    <x v="1"/>
    <x v="83"/>
    <s v="346"/>
    <s v="44"/>
    <x v="3"/>
    <x v="19"/>
    <x v="0"/>
    <n v="0"/>
    <n v="0"/>
    <n v="0"/>
    <n v="0"/>
    <n v="0"/>
    <n v="0"/>
    <n v="0"/>
    <n v="0"/>
    <n v="0"/>
    <n v="0"/>
    <n v="0"/>
    <n v="0"/>
    <n v="0"/>
    <n v="0"/>
    <n v="0"/>
    <n v="510664.71"/>
    <n v="3.7000000000000002E-3"/>
    <n v="1889.4594270000002"/>
  </r>
  <r>
    <x v="1"/>
    <x v="79"/>
    <s v="346"/>
    <s v="33"/>
    <x v="4"/>
    <x v="8"/>
    <x v="0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0"/>
    <s v="346"/>
    <s v="34"/>
    <x v="4"/>
    <x v="9"/>
    <x v="0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1"/>
    <s v="346"/>
    <s v="35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n v="0"/>
    <n v="3.7000000000000002E-3"/>
    <n v="0"/>
  </r>
  <r>
    <x v="1"/>
    <x v="82"/>
    <s v="346"/>
    <s v="36"/>
    <x v="4"/>
    <x v="11"/>
    <x v="0"/>
    <n v="0"/>
    <n v="0"/>
    <n v="0"/>
    <n v="0"/>
    <n v="0"/>
    <n v="0"/>
    <n v="0"/>
    <n v="0"/>
    <n v="0"/>
    <n v="0"/>
    <n v="0"/>
    <n v="0"/>
    <n v="0"/>
    <n v="0"/>
    <n v="0"/>
    <n v="11736.48"/>
    <n v="3.7000000000000002E-3"/>
    <n v="43.424976000000001"/>
  </r>
  <r>
    <x v="1"/>
    <x v="83"/>
    <s v="346"/>
    <s v="44"/>
    <x v="3"/>
    <x v="19"/>
    <x v="1"/>
    <n v="0"/>
    <n v="0"/>
    <n v="0"/>
    <n v="0"/>
    <n v="0"/>
    <n v="0"/>
    <n v="0"/>
    <n v="0"/>
    <n v="0"/>
    <n v="0"/>
    <n v="0"/>
    <n v="0"/>
    <n v="0"/>
    <n v="0"/>
    <n v="0"/>
    <n v="510664.71"/>
    <n v="3.7000000000000002E-3"/>
    <n v="1889.4594270000002"/>
  </r>
  <r>
    <x v="1"/>
    <x v="79"/>
    <s v="346"/>
    <s v="33"/>
    <x v="4"/>
    <x v="8"/>
    <x v="1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0"/>
    <s v="346"/>
    <s v="34"/>
    <x v="4"/>
    <x v="9"/>
    <x v="1"/>
    <n v="0"/>
    <n v="0"/>
    <n v="0"/>
    <n v="0"/>
    <n v="0"/>
    <n v="0"/>
    <n v="0"/>
    <n v="0"/>
    <n v="0"/>
    <n v="0"/>
    <n v="0"/>
    <n v="0"/>
    <n v="0"/>
    <n v="0"/>
    <n v="0"/>
    <n v="904.61"/>
    <n v="3.7000000000000002E-3"/>
    <n v="3.3470570000000004"/>
  </r>
  <r>
    <x v="1"/>
    <x v="81"/>
    <s v="346"/>
    <s v="35"/>
    <x v="4"/>
    <x v="10"/>
    <x v="1"/>
    <n v="0"/>
    <n v="0"/>
    <n v="0"/>
    <n v="0"/>
    <n v="0"/>
    <n v="0"/>
    <n v="0"/>
    <n v="0"/>
    <n v="0"/>
    <n v="0"/>
    <n v="0"/>
    <n v="0"/>
    <n v="0"/>
    <n v="0"/>
    <n v="0"/>
    <n v="0"/>
    <n v="3.7000000000000002E-3"/>
    <n v="0"/>
  </r>
  <r>
    <x v="1"/>
    <x v="82"/>
    <s v="346"/>
    <s v="36"/>
    <x v="4"/>
    <x v="11"/>
    <x v="1"/>
    <n v="0"/>
    <n v="0"/>
    <n v="0"/>
    <n v="0"/>
    <n v="0"/>
    <n v="0"/>
    <n v="0"/>
    <n v="0"/>
    <n v="0"/>
    <n v="0"/>
    <n v="0"/>
    <n v="0"/>
    <n v="0"/>
    <n v="0"/>
    <n v="0"/>
    <n v="11736.48"/>
    <n v="3.7000000000000002E-3"/>
    <n v="43.424976000000001"/>
  </r>
  <r>
    <x v="4"/>
    <x v="84"/>
    <s v="315"/>
    <s v="54"/>
    <x v="3"/>
    <x v="14"/>
    <x v="2"/>
    <n v="0"/>
    <n v="0"/>
    <n v="0"/>
    <n v="0"/>
    <n v="0"/>
    <n v="0"/>
    <n v="0"/>
    <n v="0"/>
    <n v="0"/>
    <n v="0"/>
    <n v="0"/>
    <n v="0"/>
    <n v="0"/>
    <n v="0"/>
    <n v="-12"/>
    <n v="10642026.83"/>
    <n v="3.8999999999999998E-3"/>
    <n v="41503.904637"/>
  </r>
  <r>
    <x v="4"/>
    <x v="84"/>
    <s v="315"/>
    <s v="54"/>
    <x v="3"/>
    <x v="14"/>
    <x v="3"/>
    <n v="0"/>
    <n v="0"/>
    <n v="0"/>
    <n v="0"/>
    <n v="0"/>
    <n v="0"/>
    <n v="0"/>
    <n v="0"/>
    <n v="0"/>
    <n v="0"/>
    <n v="0"/>
    <n v="0"/>
    <n v="0"/>
    <n v="0"/>
    <n v="-12"/>
    <n v="10642026.83"/>
    <n v="3.8999999999999998E-3"/>
    <n v="41503.904637"/>
  </r>
  <r>
    <x v="4"/>
    <x v="84"/>
    <s v="315"/>
    <s v="54"/>
    <x v="3"/>
    <x v="14"/>
    <x v="4"/>
    <n v="0"/>
    <n v="0"/>
    <n v="0"/>
    <n v="0"/>
    <n v="0"/>
    <n v="0"/>
    <n v="0"/>
    <n v="0"/>
    <n v="0"/>
    <n v="0"/>
    <n v="0"/>
    <n v="0"/>
    <n v="0"/>
    <n v="0"/>
    <n v="-12"/>
    <n v="10642026.83"/>
    <n v="3.8999999999999998E-3"/>
    <n v="41503.904637"/>
  </r>
  <r>
    <x v="4"/>
    <x v="84"/>
    <s v="315"/>
    <s v="54"/>
    <x v="3"/>
    <x v="14"/>
    <x v="0"/>
    <n v="0"/>
    <n v="0"/>
    <n v="0"/>
    <n v="0"/>
    <n v="0"/>
    <n v="0"/>
    <n v="0"/>
    <n v="0"/>
    <n v="0"/>
    <n v="0"/>
    <n v="0"/>
    <n v="0"/>
    <n v="0"/>
    <n v="0"/>
    <n v="-12"/>
    <n v="10642026.83"/>
    <n v="3.8999999999999998E-3"/>
    <n v="41503.904637"/>
  </r>
  <r>
    <x v="4"/>
    <x v="84"/>
    <s v="315"/>
    <s v="54"/>
    <x v="3"/>
    <x v="14"/>
    <x v="1"/>
    <n v="0"/>
    <n v="0"/>
    <n v="0"/>
    <n v="0"/>
    <n v="0"/>
    <n v="0"/>
    <n v="0"/>
    <n v="0"/>
    <n v="0"/>
    <n v="0"/>
    <n v="0"/>
    <n v="0"/>
    <n v="0"/>
    <n v="0"/>
    <n v="-12"/>
    <n v="10642026.83"/>
    <n v="3.8999999999999998E-3"/>
    <n v="41503.904637"/>
  </r>
  <r>
    <x v="5"/>
    <x v="36"/>
    <s v="357"/>
    <s v="00"/>
    <x v="0"/>
    <x v="0"/>
    <x v="2"/>
    <n v="0"/>
    <n v="2102.4300000000003"/>
    <n v="0"/>
    <n v="173.69000000000005"/>
    <n v="0"/>
    <n v="2276.1200000000003"/>
    <n v="0"/>
    <n v="588.14"/>
    <n v="3409.0700000000015"/>
    <n v="579.63580099976218"/>
    <n v="-171.52999999999997"/>
    <n v="-29.164824701601656"/>
    <n v="3237.5400000000018"/>
    <n v="550.47097629816062"/>
    <n v="0"/>
    <n v="3597803.02"/>
    <n v="0"/>
    <n v="0"/>
  </r>
  <r>
    <x v="4"/>
    <x v="69"/>
    <s v="312"/>
    <s v="53"/>
    <x v="3"/>
    <x v="13"/>
    <x v="3"/>
    <n v="1142.01"/>
    <n v="0"/>
    <n v="0"/>
    <n v="0"/>
    <n v="0"/>
    <n v="0"/>
    <n v="0"/>
    <n v="1142.01"/>
    <n v="0"/>
    <n v="0"/>
    <n v="0"/>
    <n v="0"/>
    <n v="0"/>
    <n v="0"/>
    <n v="-6"/>
    <n v="44040159.469999999"/>
    <n v="2.2000000000000001E-3"/>
    <n v="96888.350833999997"/>
  </r>
  <r>
    <x v="1"/>
    <x v="78"/>
    <s v="345"/>
    <s v="36"/>
    <x v="4"/>
    <x v="11"/>
    <x v="3"/>
    <n v="2148.42"/>
    <n v="-571"/>
    <n v="-26.577671032665869"/>
    <n v="0"/>
    <n v="0"/>
    <n v="-571"/>
    <n v="-26.577671032665869"/>
    <n v="2148.42"/>
    <n v="-571"/>
    <n v="-26.577671032665869"/>
    <n v="0"/>
    <n v="0"/>
    <n v="-571"/>
    <n v="-26.577671032665869"/>
    <n v="-11"/>
    <n v="14209231.789999999"/>
    <n v="3.7000000000000002E-3"/>
    <n v="52574.157622999999"/>
  </r>
  <r>
    <x v="1"/>
    <x v="78"/>
    <s v="345"/>
    <s v="36"/>
    <x v="4"/>
    <x v="11"/>
    <x v="4"/>
    <n v="0"/>
    <n v="0"/>
    <n v="0"/>
    <n v="0"/>
    <n v="0"/>
    <n v="0"/>
    <n v="0"/>
    <n v="2148.42"/>
    <n v="-571"/>
    <n v="-26.577671032665869"/>
    <n v="0"/>
    <n v="0"/>
    <n v="-571"/>
    <n v="-26.577671032665869"/>
    <n v="-11"/>
    <n v="14209231.789999999"/>
    <n v="3.7000000000000002E-3"/>
    <n v="52574.157622999999"/>
  </r>
  <r>
    <x v="4"/>
    <x v="85"/>
    <s v="312"/>
    <s v="51"/>
    <x v="3"/>
    <x v="4"/>
    <x v="2"/>
    <n v="0"/>
    <n v="0"/>
    <n v="0"/>
    <n v="0"/>
    <n v="0"/>
    <n v="0"/>
    <n v="0"/>
    <n v="3815.56"/>
    <n v="0"/>
    <n v="0"/>
    <n v="0"/>
    <n v="0"/>
    <n v="0"/>
    <n v="0"/>
    <n v="-2"/>
    <n v="46985092.910000004"/>
    <n v="1.1999999999999999E-3"/>
    <n v="56382.111491999996"/>
  </r>
  <r>
    <x v="4"/>
    <x v="85"/>
    <s v="312"/>
    <s v="51"/>
    <x v="3"/>
    <x v="4"/>
    <x v="1"/>
    <n v="0"/>
    <n v="0"/>
    <n v="0"/>
    <n v="0"/>
    <n v="0"/>
    <n v="0"/>
    <n v="0"/>
    <n v="4035.38"/>
    <n v="-1425.43"/>
    <n v="-35.32331527638042"/>
    <n v="0"/>
    <n v="0"/>
    <n v="-1425.43"/>
    <n v="-35.32331527638042"/>
    <n v="-2"/>
    <n v="46985092.910000004"/>
    <n v="1.1999999999999999E-3"/>
    <n v="56382.111491999996"/>
  </r>
  <r>
    <x v="1"/>
    <x v="86"/>
    <s v="341"/>
    <s v="82"/>
    <x v="1"/>
    <x v="17"/>
    <x v="2"/>
    <n v="0"/>
    <n v="0"/>
    <n v="0"/>
    <n v="0"/>
    <n v="0"/>
    <n v="0"/>
    <n v="0"/>
    <n v="4419.1499999999996"/>
    <n v="0"/>
    <n v="0"/>
    <n v="0"/>
    <n v="0"/>
    <n v="0"/>
    <n v="0"/>
    <n v="-1"/>
    <n v="2154013.1900000004"/>
    <n v="2.0000000000000001E-4"/>
    <n v="430.80263800000012"/>
  </r>
  <r>
    <x v="1"/>
    <x v="87"/>
    <s v="342"/>
    <s v="31"/>
    <x v="4"/>
    <x v="20"/>
    <x v="2"/>
    <n v="54841.13"/>
    <n v="-1913.7400000000107"/>
    <n v="-3.4896071616321747"/>
    <n v="0"/>
    <n v="0"/>
    <n v="-1913.7400000000107"/>
    <n v="-3.4896071616321747"/>
    <n v="4761.3699999999953"/>
    <n v="2005625.8700000003"/>
    <n v="42122.873668713044"/>
    <n v="-27440.69"/>
    <n v="-576.31921064735627"/>
    <n v="1978185.1800000004"/>
    <n v="41546.554458065693"/>
    <n v="-5"/>
    <n v="77801542.430000007"/>
    <n v="1.1000000000000001E-3"/>
    <n v="85581.696673000013"/>
  </r>
  <r>
    <x v="1"/>
    <x v="43"/>
    <s v="343"/>
    <s v="80"/>
    <x v="1"/>
    <x v="7"/>
    <x v="0"/>
    <n v="6500"/>
    <n v="-1696.2600000000002"/>
    <n v="-26.096307692307697"/>
    <n v="2057.1299999999997"/>
    <n v="31.648153846153843"/>
    <n v="360.86999999999944"/>
    <n v="5.551846153846145"/>
    <n v="6500"/>
    <n v="-16300.03"/>
    <n v="-250.76969230769231"/>
    <n v="5745.45"/>
    <n v="88.39153846153846"/>
    <n v="-10554.580000000002"/>
    <n v="-162.37815384615388"/>
    <n v="-2"/>
    <n v="10424249.149999999"/>
    <n v="2.9999999999999997E-4"/>
    <n v="3127.2747449999993"/>
  </r>
  <r>
    <x v="1"/>
    <x v="43"/>
    <s v="343"/>
    <s v="80"/>
    <x v="1"/>
    <x v="7"/>
    <x v="1"/>
    <n v="0"/>
    <n v="-8507.989999999998"/>
    <n v="0"/>
    <n v="-3914.2599999999998"/>
    <n v="0"/>
    <n v="-12422.249999999998"/>
    <n v="0"/>
    <n v="6500"/>
    <n v="-24566.739999999998"/>
    <n v="-377.94984615384612"/>
    <n v="1831.19"/>
    <n v="28.172153846153847"/>
    <n v="-22735.55"/>
    <n v="-349.77769230769229"/>
    <n v="-2"/>
    <n v="10424249.149999999"/>
    <n v="2.9999999999999997E-4"/>
    <n v="3127.2747449999993"/>
  </r>
  <r>
    <x v="1"/>
    <x v="83"/>
    <s v="346"/>
    <s v="44"/>
    <x v="3"/>
    <x v="19"/>
    <x v="4"/>
    <n v="0"/>
    <n v="0"/>
    <n v="0"/>
    <n v="0"/>
    <n v="0"/>
    <n v="0"/>
    <n v="0"/>
    <n v="6646.24"/>
    <n v="0"/>
    <n v="0"/>
    <n v="0"/>
    <n v="0"/>
    <n v="0"/>
    <n v="0"/>
    <n v="0"/>
    <n v="510664.71"/>
    <n v="3.7000000000000002E-3"/>
    <n v="1889.4594270000002"/>
  </r>
  <r>
    <x v="1"/>
    <x v="86"/>
    <s v="341"/>
    <s v="82"/>
    <x v="1"/>
    <x v="17"/>
    <x v="0"/>
    <n v="0"/>
    <n v="0"/>
    <n v="0"/>
    <n v="0"/>
    <n v="0"/>
    <n v="0"/>
    <n v="0"/>
    <n v="7101.12"/>
    <n v="0"/>
    <n v="0"/>
    <n v="0"/>
    <n v="0"/>
    <n v="0"/>
    <n v="0"/>
    <n v="-1"/>
    <n v="2154013.1900000004"/>
    <n v="2.0000000000000001E-4"/>
    <n v="430.80263800000012"/>
  </r>
  <r>
    <x v="1"/>
    <x v="86"/>
    <s v="341"/>
    <s v="82"/>
    <x v="1"/>
    <x v="17"/>
    <x v="1"/>
    <n v="0"/>
    <n v="0"/>
    <n v="0"/>
    <n v="0"/>
    <n v="0"/>
    <n v="0"/>
    <n v="0"/>
    <n v="7101.12"/>
    <n v="0"/>
    <n v="0"/>
    <n v="0"/>
    <n v="0"/>
    <n v="0"/>
    <n v="0"/>
    <n v="-1"/>
    <n v="2154013.1900000004"/>
    <n v="2.0000000000000001E-4"/>
    <n v="430.80263800000012"/>
  </r>
  <r>
    <x v="1"/>
    <x v="42"/>
    <s v="341"/>
    <s v="83"/>
    <x v="1"/>
    <x v="6"/>
    <x v="3"/>
    <n v="7455.73"/>
    <n v="0"/>
    <n v="0"/>
    <n v="0"/>
    <n v="0"/>
    <n v="0"/>
    <n v="0"/>
    <n v="7455.73"/>
    <n v="0"/>
    <n v="0"/>
    <n v="0"/>
    <n v="0"/>
    <n v="0"/>
    <n v="0"/>
    <n v="-1"/>
    <n v="10533315.640000001"/>
    <n v="2.0000000000000001E-4"/>
    <n v="2106.6631280000001"/>
  </r>
  <r>
    <x v="1"/>
    <x v="42"/>
    <s v="341"/>
    <s v="83"/>
    <x v="1"/>
    <x v="6"/>
    <x v="4"/>
    <n v="0"/>
    <n v="0"/>
    <n v="0"/>
    <n v="0"/>
    <n v="0"/>
    <n v="0"/>
    <n v="0"/>
    <n v="7455.73"/>
    <n v="0"/>
    <n v="0"/>
    <n v="0"/>
    <n v="0"/>
    <n v="0"/>
    <n v="0"/>
    <n v="-1"/>
    <n v="10533315.640000001"/>
    <n v="2.0000000000000001E-4"/>
    <n v="2106.6631280000001"/>
  </r>
  <r>
    <x v="1"/>
    <x v="42"/>
    <s v="341"/>
    <s v="83"/>
    <x v="1"/>
    <x v="6"/>
    <x v="0"/>
    <n v="0"/>
    <n v="0"/>
    <n v="0"/>
    <n v="0"/>
    <n v="0"/>
    <n v="0"/>
    <n v="0"/>
    <n v="7455.73"/>
    <n v="0"/>
    <n v="0"/>
    <n v="0"/>
    <n v="0"/>
    <n v="0"/>
    <n v="0"/>
    <n v="-1"/>
    <n v="10533315.640000001"/>
    <n v="2.0000000000000001E-4"/>
    <n v="2106.6631280000001"/>
  </r>
  <r>
    <x v="1"/>
    <x v="42"/>
    <s v="341"/>
    <s v="83"/>
    <x v="1"/>
    <x v="6"/>
    <x v="1"/>
    <n v="0"/>
    <n v="0"/>
    <n v="0"/>
    <n v="0"/>
    <n v="0"/>
    <n v="0"/>
    <n v="0"/>
    <n v="7455.73"/>
    <n v="0"/>
    <n v="0"/>
    <n v="0"/>
    <n v="0"/>
    <n v="0"/>
    <n v="0"/>
    <n v="-1"/>
    <n v="10533315.640000001"/>
    <n v="2.0000000000000001E-4"/>
    <n v="2106.6631280000001"/>
  </r>
  <r>
    <x v="4"/>
    <x v="85"/>
    <s v="312"/>
    <s v="51"/>
    <x v="3"/>
    <x v="4"/>
    <x v="3"/>
    <n v="4035.38"/>
    <n v="-1425.43"/>
    <n v="-35.32331527638042"/>
    <n v="0"/>
    <n v="0"/>
    <n v="-1425.43"/>
    <n v="-35.32331527638042"/>
    <n v="7850.9400000000005"/>
    <n v="-1425.43"/>
    <n v="-18.156169834440206"/>
    <n v="0"/>
    <n v="0"/>
    <n v="-1425.43"/>
    <n v="-18.156169834440206"/>
    <n v="-2"/>
    <n v="46985092.910000004"/>
    <n v="1.1999999999999999E-3"/>
    <n v="56382.111491999996"/>
  </r>
  <r>
    <x v="4"/>
    <x v="85"/>
    <s v="312"/>
    <s v="51"/>
    <x v="3"/>
    <x v="4"/>
    <x v="4"/>
    <n v="0"/>
    <n v="0"/>
    <n v="0"/>
    <n v="0"/>
    <n v="0"/>
    <n v="0"/>
    <n v="0"/>
    <n v="7850.9400000000005"/>
    <n v="-1425.43"/>
    <n v="-18.156169834440206"/>
    <n v="0"/>
    <n v="0"/>
    <n v="-1425.43"/>
    <n v="-18.156169834440206"/>
    <n v="-2"/>
    <n v="46985092.910000004"/>
    <n v="1.1999999999999999E-3"/>
    <n v="56382.111491999996"/>
  </r>
  <r>
    <x v="4"/>
    <x v="85"/>
    <s v="312"/>
    <s v="51"/>
    <x v="3"/>
    <x v="4"/>
    <x v="0"/>
    <n v="0"/>
    <n v="0"/>
    <n v="0"/>
    <n v="0"/>
    <n v="0"/>
    <n v="0"/>
    <n v="0"/>
    <n v="7850.9400000000005"/>
    <n v="-1425.43"/>
    <n v="-18.156169834440206"/>
    <n v="0"/>
    <n v="0"/>
    <n v="-1425.43"/>
    <n v="-18.156169834440206"/>
    <n v="-2"/>
    <n v="46985092.910000004"/>
    <n v="1.1999999999999999E-3"/>
    <n v="56382.111491999996"/>
  </r>
  <r>
    <x v="0"/>
    <x v="5"/>
    <s v="396"/>
    <s v="00"/>
    <x v="0"/>
    <x v="0"/>
    <x v="4"/>
    <n v="8319.3799999999992"/>
    <n v="0"/>
    <n v="0"/>
    <n v="0"/>
    <n v="0"/>
    <n v="0"/>
    <n v="0"/>
    <n v="8319.3799999999992"/>
    <n v="0"/>
    <n v="0"/>
    <n v="0"/>
    <n v="0"/>
    <n v="0"/>
    <n v="0"/>
    <n v="0"/>
    <n v="0"/>
    <n v="0"/>
    <n v="0"/>
  </r>
  <r>
    <x v="0"/>
    <x v="5"/>
    <s v="396"/>
    <s v="00"/>
    <x v="0"/>
    <x v="0"/>
    <x v="0"/>
    <n v="0"/>
    <n v="0"/>
    <n v="0"/>
    <n v="0"/>
    <n v="0"/>
    <n v="0"/>
    <n v="0"/>
    <n v="8319.3799999999992"/>
    <n v="0"/>
    <n v="0"/>
    <n v="0"/>
    <n v="0"/>
    <n v="0"/>
    <n v="0"/>
    <n v="0"/>
    <n v="0"/>
    <n v="0"/>
    <n v="0"/>
  </r>
  <r>
    <x v="0"/>
    <x v="5"/>
    <s v="396"/>
    <s v="00"/>
    <x v="0"/>
    <x v="0"/>
    <x v="1"/>
    <n v="0"/>
    <n v="0"/>
    <n v="0"/>
    <n v="0"/>
    <n v="0"/>
    <n v="0"/>
    <n v="0"/>
    <n v="8319.3799999999992"/>
    <n v="0"/>
    <n v="0"/>
    <n v="0"/>
    <n v="0"/>
    <n v="0"/>
    <n v="0"/>
    <n v="0"/>
    <n v="0"/>
    <n v="0"/>
    <n v="0"/>
  </r>
  <r>
    <x v="1"/>
    <x v="48"/>
    <s v="341"/>
    <s v="84"/>
    <x v="1"/>
    <x v="12"/>
    <x v="3"/>
    <n v="8628.16"/>
    <n v="0"/>
    <n v="0"/>
    <n v="0"/>
    <n v="0"/>
    <n v="0"/>
    <n v="0"/>
    <n v="8628.16"/>
    <n v="0"/>
    <n v="0"/>
    <n v="0"/>
    <n v="0"/>
    <n v="0"/>
    <n v="0"/>
    <n v="-1"/>
    <n v="5811519.6600000001"/>
    <n v="2.9999999999999997E-4"/>
    <n v="1743.4558979999999"/>
  </r>
  <r>
    <x v="1"/>
    <x v="49"/>
    <s v="341"/>
    <s v="85"/>
    <x v="1"/>
    <x v="1"/>
    <x v="3"/>
    <n v="8628.16"/>
    <n v="0"/>
    <n v="0"/>
    <n v="0"/>
    <n v="0"/>
    <n v="0"/>
    <n v="0"/>
    <n v="8628.16"/>
    <n v="0"/>
    <n v="0"/>
    <n v="0"/>
    <n v="0"/>
    <n v="0"/>
    <n v="0"/>
    <n v="-1"/>
    <n v="5746580.1099999994"/>
    <n v="2.9999999999999997E-4"/>
    <n v="1723.9740329999997"/>
  </r>
  <r>
    <x v="1"/>
    <x v="48"/>
    <s v="341"/>
    <s v="84"/>
    <x v="1"/>
    <x v="12"/>
    <x v="4"/>
    <n v="0"/>
    <n v="0"/>
    <n v="0"/>
    <n v="0"/>
    <n v="0"/>
    <n v="0"/>
    <n v="0"/>
    <n v="8628.16"/>
    <n v="0"/>
    <n v="0"/>
    <n v="0"/>
    <n v="0"/>
    <n v="0"/>
    <n v="0"/>
    <n v="-1"/>
    <n v="5811519.6600000001"/>
    <n v="2.9999999999999997E-4"/>
    <n v="1743.4558979999999"/>
  </r>
  <r>
    <x v="1"/>
    <x v="49"/>
    <s v="341"/>
    <s v="85"/>
    <x v="1"/>
    <x v="1"/>
    <x v="4"/>
    <n v="0"/>
    <n v="0"/>
    <n v="0"/>
    <n v="0"/>
    <n v="0"/>
    <n v="0"/>
    <n v="0"/>
    <n v="8628.16"/>
    <n v="0"/>
    <n v="0"/>
    <n v="0"/>
    <n v="0"/>
    <n v="0"/>
    <n v="0"/>
    <n v="-1"/>
    <n v="5746580.1099999994"/>
    <n v="2.9999999999999997E-4"/>
    <n v="1723.9740329999997"/>
  </r>
  <r>
    <x v="1"/>
    <x v="48"/>
    <s v="341"/>
    <s v="84"/>
    <x v="1"/>
    <x v="12"/>
    <x v="0"/>
    <n v="0"/>
    <n v="0"/>
    <n v="0"/>
    <n v="0"/>
    <n v="0"/>
    <n v="0"/>
    <n v="0"/>
    <n v="8628.16"/>
    <n v="0"/>
    <n v="0"/>
    <n v="0"/>
    <n v="0"/>
    <n v="0"/>
    <n v="0"/>
    <n v="-1"/>
    <n v="5811519.6600000001"/>
    <n v="2.9999999999999997E-4"/>
    <n v="1743.4558979999999"/>
  </r>
  <r>
    <x v="1"/>
    <x v="49"/>
    <s v="341"/>
    <s v="85"/>
    <x v="1"/>
    <x v="1"/>
    <x v="0"/>
    <n v="0"/>
    <n v="0"/>
    <n v="0"/>
    <n v="0"/>
    <n v="0"/>
    <n v="0"/>
    <n v="0"/>
    <n v="8628.16"/>
    <n v="0"/>
    <n v="0"/>
    <n v="0"/>
    <n v="0"/>
    <n v="0"/>
    <n v="0"/>
    <n v="-1"/>
    <n v="5746580.1099999994"/>
    <n v="2.9999999999999997E-4"/>
    <n v="1723.9740329999997"/>
  </r>
  <r>
    <x v="1"/>
    <x v="48"/>
    <s v="341"/>
    <s v="84"/>
    <x v="1"/>
    <x v="12"/>
    <x v="1"/>
    <n v="0"/>
    <n v="0"/>
    <n v="0"/>
    <n v="0"/>
    <n v="0"/>
    <n v="0"/>
    <n v="0"/>
    <n v="8628.16"/>
    <n v="0"/>
    <n v="0"/>
    <n v="0"/>
    <n v="0"/>
    <n v="0"/>
    <n v="0"/>
    <n v="-1"/>
    <n v="5811519.6600000001"/>
    <n v="2.9999999999999997E-4"/>
    <n v="1743.4558979999999"/>
  </r>
  <r>
    <x v="1"/>
    <x v="49"/>
    <s v="341"/>
    <s v="85"/>
    <x v="1"/>
    <x v="1"/>
    <x v="1"/>
    <n v="0"/>
    <n v="0"/>
    <n v="0"/>
    <n v="0"/>
    <n v="0"/>
    <n v="0"/>
    <n v="0"/>
    <n v="8628.16"/>
    <n v="0"/>
    <n v="0"/>
    <n v="0"/>
    <n v="0"/>
    <n v="0"/>
    <n v="0"/>
    <n v="-1"/>
    <n v="5746580.1099999994"/>
    <n v="2.9999999999999997E-4"/>
    <n v="1723.9740329999997"/>
  </r>
  <r>
    <x v="1"/>
    <x v="83"/>
    <s v="346"/>
    <s v="44"/>
    <x v="3"/>
    <x v="19"/>
    <x v="2"/>
    <n v="0"/>
    <n v="0"/>
    <n v="0"/>
    <n v="0"/>
    <n v="0"/>
    <n v="0"/>
    <n v="0"/>
    <n v="8866.9599999999991"/>
    <n v="-1324.88"/>
    <n v="-14.941761325189246"/>
    <n v="0"/>
    <n v="0"/>
    <n v="-1324.88"/>
    <n v="-14.941761325189246"/>
    <n v="0"/>
    <n v="510664.71"/>
    <n v="3.7000000000000002E-3"/>
    <n v="1889.4594270000002"/>
  </r>
  <r>
    <x v="1"/>
    <x v="83"/>
    <s v="346"/>
    <s v="44"/>
    <x v="3"/>
    <x v="19"/>
    <x v="3"/>
    <n v="0"/>
    <n v="0"/>
    <n v="0"/>
    <n v="0"/>
    <n v="0"/>
    <n v="0"/>
    <n v="0"/>
    <n v="8866.9599999999991"/>
    <n v="-1324.88"/>
    <n v="-14.941761325189246"/>
    <n v="0"/>
    <n v="0"/>
    <n v="-1324.88"/>
    <n v="-14.941761325189246"/>
    <n v="0"/>
    <n v="510664.71"/>
    <n v="3.7000000000000002E-3"/>
    <n v="1889.4594270000002"/>
  </r>
  <r>
    <x v="1"/>
    <x v="88"/>
    <s v="342"/>
    <s v="35"/>
    <x v="4"/>
    <x v="10"/>
    <x v="3"/>
    <n v="0"/>
    <n v="-6603.2800000000007"/>
    <n v="0"/>
    <n v="304.67"/>
    <n v="0"/>
    <n v="-6298.6100000000006"/>
    <n v="0"/>
    <n v="9213.7199999999993"/>
    <n v="-14258.910000000002"/>
    <n v="-154.75736184733205"/>
    <n v="313.71000000000004"/>
    <n v="3.4048136908870692"/>
    <n v="-13945.2"/>
    <n v="-151.35254815644495"/>
    <n v="-6"/>
    <n v="2008466.75"/>
    <n v="2E-3"/>
    <n v="4016.9335000000001"/>
  </r>
  <r>
    <x v="1"/>
    <x v="77"/>
    <s v="345"/>
    <s v="35"/>
    <x v="4"/>
    <x v="10"/>
    <x v="3"/>
    <n v="9930.4500000000007"/>
    <n v="-1491"/>
    <n v="-15.014425328157333"/>
    <n v="0"/>
    <n v="0"/>
    <n v="-1491"/>
    <n v="-15.014425328157333"/>
    <n v="9930.4500000000007"/>
    <n v="-1491"/>
    <n v="-15.014425328157333"/>
    <n v="0"/>
    <n v="0"/>
    <n v="-1491"/>
    <n v="-15.014425328157333"/>
    <n v="-11"/>
    <n v="10147530.66"/>
    <n v="3.7000000000000002E-3"/>
    <n v="37545.863442000002"/>
  </r>
  <r>
    <x v="1"/>
    <x v="77"/>
    <s v="345"/>
    <s v="35"/>
    <x v="4"/>
    <x v="10"/>
    <x v="4"/>
    <n v="0"/>
    <n v="0"/>
    <n v="0"/>
    <n v="0"/>
    <n v="0"/>
    <n v="0"/>
    <n v="0"/>
    <n v="9930.4500000000007"/>
    <n v="-1491"/>
    <n v="-15.014425328157333"/>
    <n v="0"/>
    <n v="0"/>
    <n v="-1491"/>
    <n v="-15.014425328157333"/>
    <n v="-11"/>
    <n v="10147530.66"/>
    <n v="3.7000000000000002E-3"/>
    <n v="37545.863442000002"/>
  </r>
  <r>
    <x v="1"/>
    <x v="77"/>
    <s v="345"/>
    <s v="35"/>
    <x v="4"/>
    <x v="10"/>
    <x v="0"/>
    <n v="0"/>
    <n v="0"/>
    <n v="0"/>
    <n v="0"/>
    <n v="0"/>
    <n v="0"/>
    <n v="0"/>
    <n v="9930.4500000000007"/>
    <n v="-1491"/>
    <n v="-15.014425328157333"/>
    <n v="0"/>
    <n v="0"/>
    <n v="-1491"/>
    <n v="-15.014425328157333"/>
    <n v="-11"/>
    <n v="10147530.66"/>
    <n v="3.7000000000000002E-3"/>
    <n v="37545.863442000002"/>
  </r>
  <r>
    <x v="1"/>
    <x v="77"/>
    <s v="345"/>
    <s v="35"/>
    <x v="4"/>
    <x v="10"/>
    <x v="1"/>
    <n v="0"/>
    <n v="0"/>
    <n v="0"/>
    <n v="0"/>
    <n v="0"/>
    <n v="0"/>
    <n v="0"/>
    <n v="9930.4500000000007"/>
    <n v="-1491"/>
    <n v="-15.014425328157333"/>
    <n v="0"/>
    <n v="0"/>
    <n v="-1491"/>
    <n v="-15.014425328157333"/>
    <n v="-11"/>
    <n v="10147530.66"/>
    <n v="3.7000000000000002E-3"/>
    <n v="37545.863442000002"/>
  </r>
  <r>
    <x v="1"/>
    <x v="68"/>
    <s v="342"/>
    <s v="44"/>
    <x v="3"/>
    <x v="19"/>
    <x v="3"/>
    <n v="10000"/>
    <n v="-39193.47"/>
    <n v="-391.93470000000002"/>
    <n v="354.45"/>
    <n v="3.5444999999999998"/>
    <n v="-38839.020000000004"/>
    <n v="-388.39020000000005"/>
    <n v="10000"/>
    <n v="-38790.990000000005"/>
    <n v="-387.90990000000005"/>
    <n v="364.92"/>
    <n v="3.6492000000000004"/>
    <n v="-38426.070000000007"/>
    <n v="-384.26070000000004"/>
    <n v="-6"/>
    <n v="2353181.4699999997"/>
    <n v="2E-3"/>
    <n v="4706.36294"/>
  </r>
  <r>
    <x v="1"/>
    <x v="89"/>
    <s v="345"/>
    <s v="44"/>
    <x v="3"/>
    <x v="19"/>
    <x v="1"/>
    <n v="0"/>
    <n v="0"/>
    <n v="0"/>
    <n v="0"/>
    <n v="0"/>
    <n v="0"/>
    <n v="0"/>
    <n v="11095.1"/>
    <n v="-356.8"/>
    <n v="-3.2158340168182349"/>
    <n v="0"/>
    <n v="0"/>
    <n v="-356.8"/>
    <n v="-3.2158340168182349"/>
    <n v="-11"/>
    <n v="14918400.59"/>
    <n v="3.7000000000000002E-3"/>
    <n v="55198.082182999999"/>
  </r>
  <r>
    <x v="1"/>
    <x v="86"/>
    <s v="341"/>
    <s v="82"/>
    <x v="1"/>
    <x v="17"/>
    <x v="3"/>
    <n v="7101.12"/>
    <n v="0"/>
    <n v="0"/>
    <n v="0"/>
    <n v="0"/>
    <n v="0"/>
    <n v="0"/>
    <n v="11520.27"/>
    <n v="0"/>
    <n v="0"/>
    <n v="0"/>
    <n v="0"/>
    <n v="0"/>
    <n v="0"/>
    <n v="-1"/>
    <n v="2154013.1900000004"/>
    <n v="2.0000000000000001E-4"/>
    <n v="430.80263800000012"/>
  </r>
  <r>
    <x v="1"/>
    <x v="86"/>
    <s v="341"/>
    <s v="82"/>
    <x v="1"/>
    <x v="17"/>
    <x v="4"/>
    <n v="0"/>
    <n v="0"/>
    <n v="0"/>
    <n v="0"/>
    <n v="0"/>
    <n v="0"/>
    <n v="0"/>
    <n v="11520.27"/>
    <n v="0"/>
    <n v="0"/>
    <n v="0"/>
    <n v="0"/>
    <n v="0"/>
    <n v="0"/>
    <n v="-1"/>
    <n v="2154013.1900000004"/>
    <n v="2.0000000000000001E-4"/>
    <n v="430.80263800000012"/>
  </r>
  <r>
    <x v="1"/>
    <x v="88"/>
    <s v="342"/>
    <s v="35"/>
    <x v="4"/>
    <x v="10"/>
    <x v="2"/>
    <n v="0"/>
    <n v="-191.35999999999999"/>
    <n v="0"/>
    <n v="0"/>
    <n v="0"/>
    <n v="-191.35999999999999"/>
    <n v="0"/>
    <n v="12873.52"/>
    <n v="-8002.5499999999993"/>
    <n v="-62.162873868219407"/>
    <n v="0"/>
    <n v="0"/>
    <n v="-8002.5499999999993"/>
    <n v="-62.162873868219407"/>
    <n v="-6"/>
    <n v="2008466.75"/>
    <n v="2E-3"/>
    <n v="4016.9335000000001"/>
  </r>
  <r>
    <x v="1"/>
    <x v="90"/>
    <s v="343"/>
    <s v="34"/>
    <x v="4"/>
    <x v="9"/>
    <x v="2"/>
    <n v="0"/>
    <n v="-6010.0899999999992"/>
    <n v="0"/>
    <n v="0"/>
    <n v="0"/>
    <n v="-6010.0899999999992"/>
    <n v="0"/>
    <n v="17532.41"/>
    <n v="-5347.639999999994"/>
    <n v="-30.501454164031038"/>
    <n v="1470.72"/>
    <n v="8.3885786380765683"/>
    <n v="-3876.9199999999937"/>
    <n v="-22.112875525954468"/>
    <n v="-6"/>
    <n v="15839920.23"/>
    <n v="2.5000000000000001E-3"/>
    <n v="39599.800575000001"/>
  </r>
  <r>
    <x v="1"/>
    <x v="68"/>
    <s v="342"/>
    <s v="44"/>
    <x v="3"/>
    <x v="19"/>
    <x v="4"/>
    <n v="8069.97"/>
    <n v="642.07999999999993"/>
    <n v="7.9564112382078234"/>
    <n v="513.29999999999995"/>
    <n v="6.3606184409607467"/>
    <n v="1155.3799999999999"/>
    <n v="14.31702967916857"/>
    <n v="18069.97"/>
    <n v="-35891.33"/>
    <n v="-198.62418144579098"/>
    <n v="867.75"/>
    <n v="4.8021662459871264"/>
    <n v="-35023.58"/>
    <n v="-193.82201519980387"/>
    <n v="-6"/>
    <n v="2353181.4699999997"/>
    <n v="2E-3"/>
    <n v="4706.36294"/>
  </r>
  <r>
    <x v="1"/>
    <x v="68"/>
    <s v="342"/>
    <s v="44"/>
    <x v="3"/>
    <x v="19"/>
    <x v="0"/>
    <n v="0"/>
    <n v="-730.90999999999985"/>
    <n v="0"/>
    <n v="484.74"/>
    <n v="0"/>
    <n v="-246.16999999999985"/>
    <n v="0"/>
    <n v="18069.97"/>
    <n v="-39071.440000000002"/>
    <n v="-216.22304851640598"/>
    <n v="1352.49"/>
    <n v="7.4847384915414912"/>
    <n v="-37718.950000000004"/>
    <n v="-208.73831002486446"/>
    <n v="-6"/>
    <n v="2353181.4699999997"/>
    <n v="2E-3"/>
    <n v="4706.36294"/>
  </r>
  <r>
    <x v="1"/>
    <x v="68"/>
    <s v="342"/>
    <s v="44"/>
    <x v="3"/>
    <x v="19"/>
    <x v="1"/>
    <n v="0"/>
    <n v="-1764.0700000000006"/>
    <n v="0"/>
    <n v="-939.13"/>
    <n v="0"/>
    <n v="-2703.2000000000007"/>
    <n v="0"/>
    <n v="18069.97"/>
    <n v="-40964.620000000003"/>
    <n v="-226.69998898725345"/>
    <n v="413.35999999999996"/>
    <n v="2.2875522206179641"/>
    <n v="-40551.26"/>
    <n v="-224.41243676663544"/>
    <n v="-6"/>
    <n v="2353181.4699999997"/>
    <n v="2E-3"/>
    <n v="4706.36294"/>
  </r>
  <r>
    <x v="1"/>
    <x v="70"/>
    <s v="345"/>
    <s v="84"/>
    <x v="1"/>
    <x v="12"/>
    <x v="1"/>
    <n v="18873.66"/>
    <n v="0"/>
    <n v="0"/>
    <n v="0"/>
    <n v="0"/>
    <n v="0"/>
    <n v="0"/>
    <n v="18873.66"/>
    <n v="0"/>
    <n v="0"/>
    <n v="0"/>
    <n v="0"/>
    <n v="0"/>
    <n v="0"/>
    <n v="-6"/>
    <n v="5563010.3499999987"/>
    <n v="2.5000000000000001E-3"/>
    <n v="13907.525874999998"/>
  </r>
  <r>
    <x v="1"/>
    <x v="60"/>
    <s v="342"/>
    <s v="82"/>
    <x v="1"/>
    <x v="17"/>
    <x v="0"/>
    <n v="19048.740000000002"/>
    <n v="-9846.0099999999984"/>
    <n v="-51.688510631149342"/>
    <n v="307.86"/>
    <n v="1.6161698884020674"/>
    <n v="-9538.1499999999978"/>
    <n v="-50.072340742747279"/>
    <n v="19048.740000000002"/>
    <n v="-14557.759999999997"/>
    <n v="-76.423742462756039"/>
    <n v="847.79"/>
    <n v="4.4506355800961108"/>
    <n v="-13709.969999999998"/>
    <n v="-71.973106882659934"/>
    <n v="-5"/>
    <n v="2054234.7799999998"/>
    <n v="1.1999999999999999E-3"/>
    <n v="2465.0817359999996"/>
  </r>
  <r>
    <x v="1"/>
    <x v="88"/>
    <s v="342"/>
    <s v="35"/>
    <x v="4"/>
    <x v="10"/>
    <x v="1"/>
    <n v="0"/>
    <n v="-1505.6600000000003"/>
    <n v="0"/>
    <n v="-801.54"/>
    <n v="0"/>
    <n v="-2307.2000000000003"/>
    <n v="0"/>
    <n v="21248.97"/>
    <n v="-4721.51"/>
    <n v="-22.21994760216613"/>
    <n v="352.82"/>
    <n v="1.6604098928089217"/>
    <n v="-4368.6900000000005"/>
    <n v="-20.559537709357208"/>
    <n v="-6"/>
    <n v="2008466.75"/>
    <n v="2E-3"/>
    <n v="4016.9335000000001"/>
  </r>
  <r>
    <x v="4"/>
    <x v="91"/>
    <s v="315"/>
    <s v="53"/>
    <x v="3"/>
    <x v="13"/>
    <x v="2"/>
    <n v="21711.3"/>
    <n v="0"/>
    <n v="0"/>
    <n v="0"/>
    <n v="0"/>
    <n v="0"/>
    <n v="0"/>
    <n v="21711.3"/>
    <n v="0"/>
    <n v="0"/>
    <n v="0"/>
    <n v="0"/>
    <n v="0"/>
    <n v="0"/>
    <n v="-6"/>
    <n v="13761422.039999999"/>
    <n v="2.3E-3"/>
    <n v="31651.270691999998"/>
  </r>
  <r>
    <x v="1"/>
    <x v="92"/>
    <s v="341"/>
    <s v="44"/>
    <x v="3"/>
    <x v="19"/>
    <x v="2"/>
    <n v="22120.45"/>
    <n v="0"/>
    <n v="0"/>
    <n v="0"/>
    <n v="0"/>
    <n v="0"/>
    <n v="0"/>
    <n v="22120.45"/>
    <n v="0"/>
    <n v="0"/>
    <n v="0"/>
    <n v="0"/>
    <n v="0"/>
    <n v="0"/>
    <n v="-1"/>
    <n v="3311083.09"/>
    <n v="2.9999999999999997E-4"/>
    <n v="993.32492699999989"/>
  </r>
  <r>
    <x v="1"/>
    <x v="92"/>
    <s v="341"/>
    <s v="44"/>
    <x v="3"/>
    <x v="19"/>
    <x v="3"/>
    <n v="0"/>
    <n v="0"/>
    <n v="0"/>
    <n v="0"/>
    <n v="0"/>
    <n v="0"/>
    <n v="0"/>
    <n v="22120.45"/>
    <n v="0"/>
    <n v="0"/>
    <n v="0"/>
    <n v="0"/>
    <n v="0"/>
    <n v="0"/>
    <n v="-1"/>
    <n v="3311083.09"/>
    <n v="2.9999999999999997E-4"/>
    <n v="993.32492699999989"/>
  </r>
  <r>
    <x v="1"/>
    <x v="92"/>
    <s v="341"/>
    <s v="44"/>
    <x v="3"/>
    <x v="19"/>
    <x v="4"/>
    <n v="0"/>
    <n v="0"/>
    <n v="0"/>
    <n v="0"/>
    <n v="0"/>
    <n v="0"/>
    <n v="0"/>
    <n v="22120.45"/>
    <n v="0"/>
    <n v="0"/>
    <n v="0"/>
    <n v="0"/>
    <n v="0"/>
    <n v="0"/>
    <n v="-1"/>
    <n v="3311083.09"/>
    <n v="2.9999999999999997E-4"/>
    <n v="993.32492699999989"/>
  </r>
  <r>
    <x v="1"/>
    <x v="92"/>
    <s v="341"/>
    <s v="44"/>
    <x v="3"/>
    <x v="19"/>
    <x v="0"/>
    <n v="0"/>
    <n v="0"/>
    <n v="0"/>
    <n v="0"/>
    <n v="0"/>
    <n v="0"/>
    <n v="0"/>
    <n v="22120.45"/>
    <n v="0"/>
    <n v="0"/>
    <n v="0"/>
    <n v="0"/>
    <n v="0"/>
    <n v="0"/>
    <n v="-1"/>
    <n v="3311083.09"/>
    <n v="2.9999999999999997E-4"/>
    <n v="993.32492699999989"/>
  </r>
  <r>
    <x v="1"/>
    <x v="92"/>
    <s v="341"/>
    <s v="44"/>
    <x v="3"/>
    <x v="19"/>
    <x v="1"/>
    <n v="0"/>
    <n v="0"/>
    <n v="0"/>
    <n v="0"/>
    <n v="0"/>
    <n v="0"/>
    <n v="0"/>
    <n v="22120.45"/>
    <n v="0"/>
    <n v="0"/>
    <n v="0"/>
    <n v="0"/>
    <n v="0"/>
    <n v="0"/>
    <n v="-1"/>
    <n v="3311083.09"/>
    <n v="2.9999999999999997E-4"/>
    <n v="993.32492699999989"/>
  </r>
  <r>
    <x v="1"/>
    <x v="93"/>
    <s v="343"/>
    <s v="35"/>
    <x v="4"/>
    <x v="10"/>
    <x v="2"/>
    <n v="3922.97"/>
    <n v="-1702.4199999999996"/>
    <n v="-43.396202367084115"/>
    <n v="0"/>
    <n v="0"/>
    <n v="-1702.4199999999996"/>
    <n v="-43.396202367084115"/>
    <n v="25817.35"/>
    <n v="-686.02000000000044"/>
    <n v="-2.6572053289745092"/>
    <n v="2207.9299999999998"/>
    <n v="8.5521170840539416"/>
    <n v="1521.9099999999994"/>
    <n v="5.8949117550794305"/>
    <n v="-6"/>
    <n v="18588288.960000001"/>
    <n v="2.5000000000000001E-3"/>
    <n v="46470.722400000006"/>
  </r>
  <r>
    <x v="4"/>
    <x v="94"/>
    <s v="315"/>
    <s v="52"/>
    <x v="3"/>
    <x v="5"/>
    <x v="2"/>
    <n v="28315.37"/>
    <n v="-10075.07"/>
    <n v="-35.581629341237644"/>
    <n v="0"/>
    <n v="0"/>
    <n v="-10075.07"/>
    <n v="-35.581629341237644"/>
    <n v="28315.37"/>
    <n v="-10075.07"/>
    <n v="-35.581629341237644"/>
    <n v="0"/>
    <n v="0"/>
    <n v="-10075.07"/>
    <n v="-35.581629341237644"/>
    <n v="-4"/>
    <n v="15951072.529999997"/>
    <n v="1.9E-3"/>
    <n v="30307.037806999993"/>
  </r>
  <r>
    <x v="4"/>
    <x v="94"/>
    <s v="315"/>
    <s v="52"/>
    <x v="3"/>
    <x v="5"/>
    <x v="3"/>
    <n v="0"/>
    <n v="0"/>
    <n v="0"/>
    <n v="0"/>
    <n v="0"/>
    <n v="0"/>
    <n v="0"/>
    <n v="28315.37"/>
    <n v="-10075.07"/>
    <n v="-35.581629341237644"/>
    <n v="0"/>
    <n v="0"/>
    <n v="-10075.07"/>
    <n v="-35.581629341237644"/>
    <n v="-4"/>
    <n v="15951072.529999997"/>
    <n v="1.9E-3"/>
    <n v="30307.037806999993"/>
  </r>
  <r>
    <x v="1"/>
    <x v="76"/>
    <s v="345"/>
    <s v="34"/>
    <x v="4"/>
    <x v="9"/>
    <x v="0"/>
    <n v="30000"/>
    <n v="0"/>
    <n v="0"/>
    <n v="0"/>
    <n v="0"/>
    <n v="0"/>
    <n v="0"/>
    <n v="30000"/>
    <n v="0"/>
    <n v="0"/>
    <n v="0"/>
    <n v="0"/>
    <n v="0"/>
    <n v="0"/>
    <n v="-11"/>
    <n v="4041455.86"/>
    <n v="3.7000000000000002E-3"/>
    <n v="14953.386682"/>
  </r>
  <r>
    <x v="1"/>
    <x v="76"/>
    <s v="345"/>
    <s v="34"/>
    <x v="4"/>
    <x v="9"/>
    <x v="1"/>
    <n v="0"/>
    <n v="0"/>
    <n v="0"/>
    <n v="0"/>
    <n v="0"/>
    <n v="0"/>
    <n v="0"/>
    <n v="30000"/>
    <n v="0"/>
    <n v="0"/>
    <n v="0"/>
    <n v="0"/>
    <n v="0"/>
    <n v="0"/>
    <n v="-11"/>
    <n v="4041455.86"/>
    <n v="3.7000000000000002E-3"/>
    <n v="14953.386682"/>
  </r>
  <r>
    <x v="4"/>
    <x v="73"/>
    <s v="315"/>
    <s v="51"/>
    <x v="3"/>
    <x v="4"/>
    <x v="2"/>
    <n v="0"/>
    <n v="0"/>
    <n v="0"/>
    <n v="0"/>
    <n v="0"/>
    <n v="0"/>
    <n v="0"/>
    <n v="30182.02"/>
    <n v="-2946.11"/>
    <n v="-9.7611425610346831"/>
    <n v="0"/>
    <n v="0"/>
    <n v="-2946.11"/>
    <n v="-9.7611425610346831"/>
    <n v="-4"/>
    <n v="14576030.57"/>
    <n v="2.5000000000000001E-3"/>
    <n v="36440.076424999999"/>
  </r>
  <r>
    <x v="4"/>
    <x v="73"/>
    <s v="315"/>
    <s v="51"/>
    <x v="3"/>
    <x v="4"/>
    <x v="3"/>
    <n v="0"/>
    <n v="0"/>
    <n v="0"/>
    <n v="0"/>
    <n v="0"/>
    <n v="0"/>
    <n v="0"/>
    <n v="30182.02"/>
    <n v="-2946.11"/>
    <n v="-9.7611425610346831"/>
    <n v="0"/>
    <n v="0"/>
    <n v="-2946.11"/>
    <n v="-9.7611425610346831"/>
    <n v="-4"/>
    <n v="14576030.57"/>
    <n v="2.5000000000000001E-3"/>
    <n v="36440.076424999999"/>
  </r>
  <r>
    <x v="4"/>
    <x v="73"/>
    <s v="315"/>
    <s v="51"/>
    <x v="3"/>
    <x v="4"/>
    <x v="4"/>
    <n v="0"/>
    <n v="0"/>
    <n v="0"/>
    <n v="0"/>
    <n v="0"/>
    <n v="0"/>
    <n v="0"/>
    <n v="30182.02"/>
    <n v="-2946.11"/>
    <n v="-9.7611425610346831"/>
    <n v="0"/>
    <n v="0"/>
    <n v="-2946.11"/>
    <n v="-9.7611425610346831"/>
    <n v="-4"/>
    <n v="14576030.57"/>
    <n v="2.5000000000000001E-3"/>
    <n v="36440.076424999999"/>
  </r>
  <r>
    <x v="4"/>
    <x v="73"/>
    <s v="315"/>
    <s v="51"/>
    <x v="3"/>
    <x v="4"/>
    <x v="0"/>
    <n v="0"/>
    <n v="0"/>
    <n v="0"/>
    <n v="0"/>
    <n v="0"/>
    <n v="0"/>
    <n v="0"/>
    <n v="30182.02"/>
    <n v="-2946.11"/>
    <n v="-9.7611425610346831"/>
    <n v="0"/>
    <n v="0"/>
    <n v="-2946.11"/>
    <n v="-9.7611425610346831"/>
    <n v="-4"/>
    <n v="14576030.57"/>
    <n v="2.5000000000000001E-3"/>
    <n v="36440.076424999999"/>
  </r>
  <r>
    <x v="1"/>
    <x v="88"/>
    <s v="342"/>
    <s v="35"/>
    <x v="4"/>
    <x v="10"/>
    <x v="4"/>
    <n v="21248.97"/>
    <n v="4103.59"/>
    <n v="19.311947826176986"/>
    <n v="435.96999999999991"/>
    <n v="2.0517229776313859"/>
    <n v="4539.5600000000004"/>
    <n v="21.363670803808375"/>
    <n v="30462.690000000002"/>
    <n v="-8206.1600000000017"/>
    <n v="-26.938395788421843"/>
    <n v="740.63999999999987"/>
    <n v="2.4313020288096681"/>
    <n v="-7465.5200000000023"/>
    <n v="-24.507093759612172"/>
    <n v="-6"/>
    <n v="2008466.75"/>
    <n v="2E-3"/>
    <n v="4016.9335000000001"/>
  </r>
  <r>
    <x v="1"/>
    <x v="88"/>
    <s v="342"/>
    <s v="35"/>
    <x v="4"/>
    <x v="10"/>
    <x v="0"/>
    <n v="0"/>
    <n v="-524.79999999999973"/>
    <n v="0"/>
    <n v="413.72"/>
    <n v="0"/>
    <n v="-111.0799999999997"/>
    <n v="0"/>
    <n v="30462.690000000002"/>
    <n v="-10189.43"/>
    <n v="-33.448884520703849"/>
    <n v="1154.3599999999999"/>
    <n v="3.7894224049156517"/>
    <n v="-9035.07"/>
    <n v="-29.659462115788195"/>
    <n v="-6"/>
    <n v="2008466.75"/>
    <n v="2E-3"/>
    <n v="4016.9335000000001"/>
  </r>
  <r>
    <x v="1"/>
    <x v="89"/>
    <s v="345"/>
    <s v="44"/>
    <x v="3"/>
    <x v="19"/>
    <x v="2"/>
    <n v="11095.1"/>
    <n v="0"/>
    <n v="0"/>
    <n v="0"/>
    <n v="0"/>
    <n v="0"/>
    <n v="0"/>
    <n v="32793.94"/>
    <n v="-1384.9"/>
    <n v="-4.2230363292730306"/>
    <n v="0"/>
    <n v="0"/>
    <n v="-1384.9"/>
    <n v="-4.2230363292730306"/>
    <n v="-11"/>
    <n v="14918400.59"/>
    <n v="3.7000000000000002E-3"/>
    <n v="55198.082182999999"/>
  </r>
  <r>
    <x v="1"/>
    <x v="89"/>
    <s v="345"/>
    <s v="44"/>
    <x v="3"/>
    <x v="19"/>
    <x v="3"/>
    <n v="0"/>
    <n v="-356.8"/>
    <n v="0"/>
    <n v="0"/>
    <n v="0"/>
    <n v="-356.8"/>
    <n v="0"/>
    <n v="32793.94"/>
    <n v="-1741.7"/>
    <n v="-5.3110422230448675"/>
    <n v="0"/>
    <n v="0"/>
    <n v="-1741.7"/>
    <n v="-5.3110422230448675"/>
    <n v="-11"/>
    <n v="14918400.59"/>
    <n v="3.7000000000000002E-3"/>
    <n v="55198.082182999999"/>
  </r>
  <r>
    <x v="1"/>
    <x v="89"/>
    <s v="345"/>
    <s v="44"/>
    <x v="3"/>
    <x v="19"/>
    <x v="4"/>
    <n v="0"/>
    <n v="0"/>
    <n v="0"/>
    <n v="0"/>
    <n v="0"/>
    <n v="0"/>
    <n v="0"/>
    <n v="32793.94"/>
    <n v="-1741.7"/>
    <n v="-5.3110422230448675"/>
    <n v="0"/>
    <n v="0"/>
    <n v="-1741.7"/>
    <n v="-5.3110422230448675"/>
    <n v="-11"/>
    <n v="14918400.59"/>
    <n v="3.7000000000000002E-3"/>
    <n v="55198.082182999999"/>
  </r>
  <r>
    <x v="1"/>
    <x v="89"/>
    <s v="345"/>
    <s v="44"/>
    <x v="3"/>
    <x v="19"/>
    <x v="0"/>
    <n v="0"/>
    <n v="0"/>
    <n v="0"/>
    <n v="0"/>
    <n v="0"/>
    <n v="0"/>
    <n v="0"/>
    <n v="32793.94"/>
    <n v="-1741.7"/>
    <n v="-5.3110422230448675"/>
    <n v="0"/>
    <n v="0"/>
    <n v="-1741.7"/>
    <n v="-5.3110422230448675"/>
    <n v="-11"/>
    <n v="14918400.59"/>
    <n v="3.7000000000000002E-3"/>
    <n v="55198.082182999999"/>
  </r>
  <r>
    <x v="1"/>
    <x v="95"/>
    <s v="345"/>
    <s v="80"/>
    <x v="1"/>
    <x v="7"/>
    <x v="1"/>
    <n v="0"/>
    <n v="0"/>
    <n v="0"/>
    <n v="0"/>
    <n v="0"/>
    <n v="0"/>
    <n v="0"/>
    <n v="34776.380000000005"/>
    <n v="0"/>
    <n v="0"/>
    <n v="0"/>
    <n v="0"/>
    <n v="0"/>
    <n v="0"/>
    <n v="-4"/>
    <n v="13904145.690000003"/>
    <n v="1E-3"/>
    <n v="13904.145690000003"/>
  </r>
  <r>
    <x v="1"/>
    <x v="96"/>
    <s v="343"/>
    <s v="44"/>
    <x v="3"/>
    <x v="19"/>
    <x v="0"/>
    <n v="0"/>
    <n v="-6114.6500000000015"/>
    <n v="0"/>
    <n v="4011.5300000000007"/>
    <n v="0"/>
    <n v="-2103.1200000000008"/>
    <n v="0"/>
    <n v="37959.53"/>
    <n v="-59774"/>
    <n v="-157.46770310380555"/>
    <n v="11121.12"/>
    <n v="29.297306895001075"/>
    <n v="-48652.88"/>
    <n v="-128.17039620880448"/>
    <n v="-6"/>
    <n v="19748806.030000001"/>
    <n v="2.5000000000000001E-3"/>
    <n v="49372.015075000003"/>
  </r>
  <r>
    <x v="1"/>
    <x v="97"/>
    <s v="342"/>
    <s v="36"/>
    <x v="4"/>
    <x v="11"/>
    <x v="2"/>
    <n v="19237.63"/>
    <n v="24100.579999999998"/>
    <n v="125.27832170594817"/>
    <n v="0"/>
    <n v="0"/>
    <n v="24100.579999999998"/>
    <n v="125.27832170594817"/>
    <n v="38685.89"/>
    <n v="15926.86"/>
    <n v="41.169687449351692"/>
    <n v="0"/>
    <n v="0"/>
    <n v="15926.86"/>
    <n v="41.169687449351692"/>
    <n v="-6"/>
    <n v="1537279.06"/>
    <n v="2E-3"/>
    <n v="3074.5581200000001"/>
  </r>
  <r>
    <x v="1"/>
    <x v="97"/>
    <s v="342"/>
    <s v="36"/>
    <x v="4"/>
    <x v="11"/>
    <x v="3"/>
    <n v="0"/>
    <n v="-2425.12"/>
    <n v="0"/>
    <n v="228.57"/>
    <n v="0"/>
    <n v="-2196.5499999999997"/>
    <n v="0"/>
    <n v="38685.89"/>
    <n v="13756.900000000001"/>
    <n v="35.560510563412137"/>
    <n v="235.20999999999998"/>
    <n v="0.60799945406451805"/>
    <n v="13992.11"/>
    <n v="36.168510017476656"/>
    <n v="-6"/>
    <n v="1537279.06"/>
    <n v="2E-3"/>
    <n v="3074.5581200000001"/>
  </r>
  <r>
    <x v="1"/>
    <x v="98"/>
    <s v="343"/>
    <s v="36"/>
    <x v="4"/>
    <x v="11"/>
    <x v="2"/>
    <n v="21432.75"/>
    <n v="-23452.6"/>
    <n v="-109.42412896151916"/>
    <n v="0"/>
    <n v="0"/>
    <n v="-23452.6"/>
    <n v="-109.42412896151916"/>
    <n v="38965.160000000003"/>
    <n v="1774.8300000000031"/>
    <n v="4.5549152114350431"/>
    <n v="2207.9299999999998"/>
    <n v="5.6664209770985154"/>
    <n v="3982.7600000000029"/>
    <n v="10.221336188533559"/>
    <n v="-6"/>
    <n v="17478929.289999999"/>
    <n v="2.5000000000000001E-3"/>
    <n v="43697.323225"/>
  </r>
  <r>
    <x v="1"/>
    <x v="65"/>
    <s v="343"/>
    <s v="86"/>
    <x v="1"/>
    <x v="18"/>
    <x v="1"/>
    <n v="39542.86"/>
    <n v="-167446.01999999996"/>
    <n v="-423.4544997503973"/>
    <n v="-89207.989999999991"/>
    <n v="-225.59822430648663"/>
    <n v="-256654.00999999995"/>
    <n v="-649.05272405688402"/>
    <n v="39542.86"/>
    <n v="-533263.22"/>
    <n v="-1348.5701843518652"/>
    <n v="39268.37000000001"/>
    <n v="99.305841813161749"/>
    <n v="-493994.85"/>
    <n v="-1249.2643425387034"/>
    <n v="0"/>
    <n v="223541175.92999995"/>
    <n v="1.8E-3"/>
    <n v="402374.11667399987"/>
  </r>
  <r>
    <x v="4"/>
    <x v="91"/>
    <s v="315"/>
    <s v="53"/>
    <x v="3"/>
    <x v="13"/>
    <x v="3"/>
    <n v="18872.87"/>
    <n v="-7936.89"/>
    <n v="-42.054494096552361"/>
    <n v="0"/>
    <n v="0"/>
    <n v="-7936.89"/>
    <n v="-42.054494096552361"/>
    <n v="40584.17"/>
    <n v="-7936.89"/>
    <n v="-19.556615300990508"/>
    <n v="0"/>
    <n v="0"/>
    <n v="-7936.89"/>
    <n v="-19.556615300990508"/>
    <n v="-6"/>
    <n v="13761422.039999999"/>
    <n v="2.3E-3"/>
    <n v="31651.270691999998"/>
  </r>
  <r>
    <x v="4"/>
    <x v="91"/>
    <s v="315"/>
    <s v="53"/>
    <x v="3"/>
    <x v="13"/>
    <x v="4"/>
    <n v="0"/>
    <n v="0"/>
    <n v="0"/>
    <n v="0"/>
    <n v="0"/>
    <n v="0"/>
    <n v="0"/>
    <n v="40584.17"/>
    <n v="-7936.89"/>
    <n v="-19.556615300990508"/>
    <n v="0"/>
    <n v="0"/>
    <n v="-7936.89"/>
    <n v="-19.556615300990508"/>
    <n v="-6"/>
    <n v="13761422.039999999"/>
    <n v="2.3E-3"/>
    <n v="31651.270691999998"/>
  </r>
  <r>
    <x v="4"/>
    <x v="91"/>
    <s v="315"/>
    <s v="53"/>
    <x v="3"/>
    <x v="13"/>
    <x v="0"/>
    <n v="0"/>
    <n v="0"/>
    <n v="0"/>
    <n v="0"/>
    <n v="0"/>
    <n v="0"/>
    <n v="0"/>
    <n v="40584.17"/>
    <n v="-7936.89"/>
    <n v="-19.556615300990508"/>
    <n v="0"/>
    <n v="0"/>
    <n v="-7936.89"/>
    <n v="-19.556615300990508"/>
    <n v="-6"/>
    <n v="13761422.039999999"/>
    <n v="2.3E-3"/>
    <n v="31651.270691999998"/>
  </r>
  <r>
    <x v="4"/>
    <x v="91"/>
    <s v="315"/>
    <s v="53"/>
    <x v="3"/>
    <x v="13"/>
    <x v="1"/>
    <n v="0"/>
    <n v="0"/>
    <n v="0"/>
    <n v="0"/>
    <n v="0"/>
    <n v="0"/>
    <n v="0"/>
    <n v="40584.17"/>
    <n v="-7936.89"/>
    <n v="-19.556615300990508"/>
    <n v="0"/>
    <n v="0"/>
    <n v="-7936.89"/>
    <n v="-19.556615300990508"/>
    <n v="-6"/>
    <n v="13761422.039999999"/>
    <n v="2.3E-3"/>
    <n v="31651.270691999998"/>
  </r>
  <r>
    <x v="1"/>
    <x v="96"/>
    <s v="343"/>
    <s v="44"/>
    <x v="3"/>
    <x v="19"/>
    <x v="2"/>
    <n v="4662.55"/>
    <n v="656.85999999999694"/>
    <n v="14.087999056310322"/>
    <n v="0"/>
    <n v="0"/>
    <n v="656.85999999999694"/>
    <n v="14.087999056310322"/>
    <n v="41908.409999999996"/>
    <n v="-24.730000000002065"/>
    <n v="-5.9009635536165811E-2"/>
    <n v="2284.02"/>
    <n v="5.4500278106470752"/>
    <n v="2259.2899999999981"/>
    <n v="5.3910181751109105"/>
    <n v="-6"/>
    <n v="19748806.030000001"/>
    <n v="2.5000000000000001E-3"/>
    <n v="49372.015075000003"/>
  </r>
  <r>
    <x v="5"/>
    <x v="53"/>
    <s v="354"/>
    <s v="00"/>
    <x v="0"/>
    <x v="0"/>
    <x v="3"/>
    <n v="0"/>
    <n v="-3783.3900000000003"/>
    <n v="0"/>
    <n v="0"/>
    <n v="0"/>
    <n v="-3783.3900000000003"/>
    <n v="0"/>
    <n v="43574.28"/>
    <n v="9.500000000007276"/>
    <n v="2.1801851918166578E-2"/>
    <n v="0"/>
    <n v="0"/>
    <n v="9.500000000007276"/>
    <n v="2.1801851918166578E-2"/>
    <n v="-15"/>
    <n v="5092060.5500000007"/>
    <n v="4.0000000000000002E-4"/>
    <n v="2036.8242200000004"/>
  </r>
  <r>
    <x v="5"/>
    <x v="53"/>
    <s v="354"/>
    <s v="00"/>
    <x v="0"/>
    <x v="0"/>
    <x v="4"/>
    <n v="0"/>
    <n v="0"/>
    <n v="0"/>
    <n v="0"/>
    <n v="0"/>
    <n v="0"/>
    <n v="0"/>
    <n v="43574.28"/>
    <n v="9.500000000007276"/>
    <n v="2.1801851918166578E-2"/>
    <n v="0"/>
    <n v="0"/>
    <n v="9.500000000007276"/>
    <n v="2.1801851918166578E-2"/>
    <n v="-15"/>
    <n v="5092060.5500000007"/>
    <n v="4.0000000000000002E-4"/>
    <n v="2036.8242200000004"/>
  </r>
  <r>
    <x v="1"/>
    <x v="95"/>
    <s v="345"/>
    <s v="80"/>
    <x v="1"/>
    <x v="7"/>
    <x v="2"/>
    <n v="34776.380000000005"/>
    <n v="0"/>
    <n v="0"/>
    <n v="0"/>
    <n v="0"/>
    <n v="0"/>
    <n v="0"/>
    <n v="48434.900000000009"/>
    <n v="0"/>
    <n v="0"/>
    <n v="0"/>
    <n v="0"/>
    <n v="0"/>
    <n v="0"/>
    <n v="-4"/>
    <n v="13904145.690000003"/>
    <n v="1E-3"/>
    <n v="13904.145690000003"/>
  </r>
  <r>
    <x v="1"/>
    <x v="95"/>
    <s v="345"/>
    <s v="80"/>
    <x v="1"/>
    <x v="7"/>
    <x v="3"/>
    <n v="0"/>
    <n v="0"/>
    <n v="0"/>
    <n v="0"/>
    <n v="0"/>
    <n v="0"/>
    <n v="0"/>
    <n v="48434.900000000009"/>
    <n v="0"/>
    <n v="0"/>
    <n v="0"/>
    <n v="0"/>
    <n v="0"/>
    <n v="0"/>
    <n v="-4"/>
    <n v="13904145.690000003"/>
    <n v="1E-3"/>
    <n v="13904.145690000003"/>
  </r>
  <r>
    <x v="1"/>
    <x v="95"/>
    <s v="345"/>
    <s v="80"/>
    <x v="1"/>
    <x v="7"/>
    <x v="4"/>
    <n v="0"/>
    <n v="0"/>
    <n v="0"/>
    <n v="0"/>
    <n v="0"/>
    <n v="0"/>
    <n v="0"/>
    <n v="48434.900000000009"/>
    <n v="0"/>
    <n v="0"/>
    <n v="0"/>
    <n v="0"/>
    <n v="0"/>
    <n v="0"/>
    <n v="-4"/>
    <n v="13904145.690000003"/>
    <n v="1E-3"/>
    <n v="13904.145690000003"/>
  </r>
  <r>
    <x v="1"/>
    <x v="95"/>
    <s v="345"/>
    <s v="80"/>
    <x v="1"/>
    <x v="7"/>
    <x v="0"/>
    <n v="0"/>
    <n v="0"/>
    <n v="0"/>
    <n v="0"/>
    <n v="0"/>
    <n v="0"/>
    <n v="0"/>
    <n v="48434.900000000009"/>
    <n v="0"/>
    <n v="0"/>
    <n v="0"/>
    <n v="0"/>
    <n v="0"/>
    <n v="0"/>
    <n v="-4"/>
    <n v="13904145.690000003"/>
    <n v="1E-3"/>
    <n v="13904.145690000003"/>
  </r>
  <r>
    <x v="1"/>
    <x v="97"/>
    <s v="342"/>
    <s v="36"/>
    <x v="4"/>
    <x v="11"/>
    <x v="1"/>
    <n v="0"/>
    <n v="-1152.42"/>
    <n v="0"/>
    <n v="-613.5"/>
    <n v="0"/>
    <n v="-1765.92"/>
    <n v="0"/>
    <n v="50486.600000000006"/>
    <n v="20433.409999999996"/>
    <n v="40.472937373481265"/>
    <n v="270.05999999999989"/>
    <n v="0.53491421486097268"/>
    <n v="20703.469999999998"/>
    <n v="41.007851588342241"/>
    <n v="-6"/>
    <n v="1537279.06"/>
    <n v="2E-3"/>
    <n v="3074.5581200000001"/>
  </r>
  <r>
    <x v="0"/>
    <x v="4"/>
    <s v="395"/>
    <s v="00"/>
    <x v="0"/>
    <x v="0"/>
    <x v="0"/>
    <n v="50833.62"/>
    <n v="0"/>
    <n v="0"/>
    <n v="0"/>
    <n v="0"/>
    <n v="0"/>
    <n v="0"/>
    <n v="50833.62"/>
    <n v="0"/>
    <n v="0"/>
    <n v="0"/>
    <n v="0"/>
    <n v="0"/>
    <n v="0"/>
    <n v="0"/>
    <n v="2138217.21"/>
    <n v="0"/>
    <n v="0"/>
  </r>
  <r>
    <x v="0"/>
    <x v="4"/>
    <s v="395"/>
    <s v="00"/>
    <x v="0"/>
    <x v="0"/>
    <x v="1"/>
    <n v="0"/>
    <n v="0"/>
    <n v="0"/>
    <n v="0"/>
    <n v="0"/>
    <n v="0"/>
    <n v="0"/>
    <n v="50833.62"/>
    <n v="0"/>
    <n v="0"/>
    <n v="0"/>
    <n v="0"/>
    <n v="0"/>
    <n v="0"/>
    <n v="0"/>
    <n v="2138217.21"/>
    <n v="0"/>
    <n v="0"/>
  </r>
  <r>
    <x v="1"/>
    <x v="96"/>
    <s v="343"/>
    <s v="44"/>
    <x v="3"/>
    <x v="19"/>
    <x v="4"/>
    <n v="0"/>
    <n v="5124.010000000002"/>
    <n v="0"/>
    <n v="4218.42"/>
    <n v="0"/>
    <n v="9342.4300000000021"/>
    <n v="0"/>
    <n v="51259.659999999996"/>
    <n v="-33513.920000000006"/>
    <n v="-65.380691171186086"/>
    <n v="7109.59"/>
    <n v="13.869756451759532"/>
    <n v="-26404.330000000005"/>
    <n v="-51.510934719426558"/>
    <n v="-6"/>
    <n v="19748806.030000001"/>
    <n v="2.5000000000000001E-3"/>
    <n v="49372.015075000003"/>
  </r>
  <r>
    <x v="1"/>
    <x v="99"/>
    <s v="346"/>
    <s v="32"/>
    <x v="4"/>
    <x v="21"/>
    <x v="1"/>
    <n v="0"/>
    <n v="0"/>
    <n v="0"/>
    <n v="0"/>
    <n v="0"/>
    <n v="0"/>
    <n v="0"/>
    <n v="51891.74"/>
    <n v="-29.92"/>
    <n v="-5.7658502104573871E-2"/>
    <n v="0"/>
    <n v="0"/>
    <n v="-29.92"/>
    <n v="-5.7658502104573871E-2"/>
    <n v="-2"/>
    <n v="1455592.35"/>
    <n v="5.0000000000000001E-4"/>
    <n v="727.79617500000006"/>
  </r>
  <r>
    <x v="4"/>
    <x v="100"/>
    <s v="311"/>
    <s v="46"/>
    <x v="3"/>
    <x v="22"/>
    <x v="1"/>
    <n v="4462.37"/>
    <n v="0"/>
    <n v="0"/>
    <n v="0"/>
    <n v="0"/>
    <n v="0"/>
    <n v="0"/>
    <n v="54108.46"/>
    <n v="-14314.29"/>
    <n v="-26.454809469720637"/>
    <n v="0"/>
    <n v="0"/>
    <n v="-14314.29"/>
    <n v="-26.454809469720637"/>
    <n v="-4"/>
    <n v="12704431.66"/>
    <n v="8.0000000000000004E-4"/>
    <n v="10163.545328"/>
  </r>
  <r>
    <x v="6"/>
    <x v="37"/>
    <s v="392"/>
    <s v="14"/>
    <x v="0"/>
    <x v="0"/>
    <x v="2"/>
    <n v="0"/>
    <n v="0"/>
    <n v="0"/>
    <n v="0"/>
    <n v="0"/>
    <n v="0"/>
    <n v="0"/>
    <n v="56453.05"/>
    <n v="154.30000000000001"/>
    <n v="0.2733244705113364"/>
    <n v="7045.25"/>
    <n v="12.479839441801637"/>
    <n v="7199.55"/>
    <n v="12.753163912312976"/>
    <n v="15"/>
    <n v="0"/>
    <n v="0"/>
    <n v="0"/>
  </r>
  <r>
    <x v="1"/>
    <x v="96"/>
    <s v="343"/>
    <s v="44"/>
    <x v="3"/>
    <x v="19"/>
    <x v="3"/>
    <n v="20000"/>
    <n v="-58622.17"/>
    <n v="-293.11085000000003"/>
    <n v="2891.17"/>
    <n v="14.45585"/>
    <n v="-55731"/>
    <n v="-278.65500000000003"/>
    <n v="61908.409999999996"/>
    <n v="-57177.770000000004"/>
    <n v="-92.358647233873398"/>
    <n v="2977.1800000000003"/>
    <n v="4.8090073707271763"/>
    <n v="-54200.590000000004"/>
    <n v="-87.54963986314624"/>
    <n v="-6"/>
    <n v="19748806.030000001"/>
    <n v="2.5000000000000001E-3"/>
    <n v="49372.015075000003"/>
  </r>
  <r>
    <x v="1"/>
    <x v="55"/>
    <s v="342"/>
    <s v="83"/>
    <x v="1"/>
    <x v="6"/>
    <x v="1"/>
    <n v="62032.090000000004"/>
    <n v="-1238.9899999999998"/>
    <n v="-1.9973371846732872"/>
    <n v="-430.40999999999997"/>
    <n v="-0.69385055380207239"/>
    <n v="-1669.3999999999996"/>
    <n v="-2.6911877384753593"/>
    <n v="62032.090000000004"/>
    <n v="-3075.02"/>
    <n v="-4.9571439556526302"/>
    <n v="237.89999999999995"/>
    <n v="0.38351117945566549"/>
    <n v="-2837.12"/>
    <n v="-4.5736327761969644"/>
    <n v="-3"/>
    <n v="1354215.19"/>
    <n v="6.9999999999999999E-4"/>
    <n v="947.95063299999993"/>
  </r>
  <r>
    <x v="4"/>
    <x v="56"/>
    <s v="316"/>
    <s v="45"/>
    <x v="3"/>
    <x v="3"/>
    <x v="1"/>
    <n v="62610.45"/>
    <n v="-107265.65"/>
    <n v="-171.32227926807747"/>
    <n v="0"/>
    <n v="0"/>
    <n v="-107265.65"/>
    <n v="-171.32227926807747"/>
    <n v="62610.45"/>
    <n v="-107265.65"/>
    <n v="-171.32227926807747"/>
    <n v="0"/>
    <n v="0"/>
    <n v="-107265.65"/>
    <n v="-171.32227926807747"/>
    <n v="-12"/>
    <n v="689413.77"/>
    <n v="8.0000000000000004E-4"/>
    <n v="551.53101600000002"/>
  </r>
  <r>
    <x v="1"/>
    <x v="98"/>
    <s v="343"/>
    <s v="36"/>
    <x v="4"/>
    <x v="11"/>
    <x v="3"/>
    <n v="24139.05"/>
    <n v="-35925.82"/>
    <n v="-148.82864072944045"/>
    <n v="2609.4499999999998"/>
    <n v="10.810077447124058"/>
    <n v="-33316.370000000003"/>
    <n v="-138.01856328231642"/>
    <n v="63104.210000000006"/>
    <n v="-32931.43"/>
    <n v="-52.185789189025577"/>
    <n v="2687.37"/>
    <n v="4.2586223644983425"/>
    <n v="-30244.06"/>
    <n v="-47.927166824527234"/>
    <n v="-6"/>
    <n v="17478929.289999999"/>
    <n v="2.5000000000000001E-3"/>
    <n v="43697.323225"/>
  </r>
  <r>
    <x v="1"/>
    <x v="101"/>
    <s v="345"/>
    <s v="83"/>
    <x v="1"/>
    <x v="6"/>
    <x v="3"/>
    <n v="13043.48"/>
    <n v="0"/>
    <n v="0"/>
    <n v="0"/>
    <n v="0"/>
    <n v="0"/>
    <n v="0"/>
    <n v="65225.7"/>
    <n v="0"/>
    <n v="0"/>
    <n v="0"/>
    <n v="0"/>
    <n v="0"/>
    <n v="0"/>
    <n v="-3"/>
    <n v="9056070.0200000033"/>
    <n v="8.0000000000000004E-4"/>
    <n v="7244.8560160000034"/>
  </r>
  <r>
    <x v="4"/>
    <x v="94"/>
    <s v="315"/>
    <s v="52"/>
    <x v="3"/>
    <x v="5"/>
    <x v="4"/>
    <n v="36961.919999999998"/>
    <n v="0"/>
    <n v="0"/>
    <n v="0"/>
    <n v="0"/>
    <n v="0"/>
    <n v="0"/>
    <n v="65277.289999999994"/>
    <n v="-10075.07"/>
    <n v="-15.434265117317217"/>
    <n v="0"/>
    <n v="0"/>
    <n v="-10075.07"/>
    <n v="-15.434265117317217"/>
    <n v="-4"/>
    <n v="15951072.529999997"/>
    <n v="1.9E-3"/>
    <n v="30307.037806999993"/>
  </r>
  <r>
    <x v="4"/>
    <x v="94"/>
    <s v="315"/>
    <s v="52"/>
    <x v="3"/>
    <x v="5"/>
    <x v="0"/>
    <n v="0"/>
    <n v="-14812.74"/>
    <n v="0"/>
    <n v="0"/>
    <n v="0"/>
    <n v="-14812.74"/>
    <n v="0"/>
    <n v="65277.289999999994"/>
    <n v="-24887.809999999998"/>
    <n v="-38.12629170114139"/>
    <n v="0"/>
    <n v="0"/>
    <n v="-24887.809999999998"/>
    <n v="-38.12629170114139"/>
    <n v="-4"/>
    <n v="15951072.529999997"/>
    <n v="1.9E-3"/>
    <n v="30307.037806999993"/>
  </r>
  <r>
    <x v="4"/>
    <x v="94"/>
    <s v="315"/>
    <s v="52"/>
    <x v="3"/>
    <x v="5"/>
    <x v="1"/>
    <n v="0"/>
    <n v="0"/>
    <n v="0"/>
    <n v="0"/>
    <n v="0"/>
    <n v="0"/>
    <n v="0"/>
    <n v="65277.289999999994"/>
    <n v="-24887.809999999998"/>
    <n v="-38.12629170114139"/>
    <n v="0"/>
    <n v="0"/>
    <n v="-24887.809999999998"/>
    <n v="-38.12629170114139"/>
    <n v="-4"/>
    <n v="15951072.529999997"/>
    <n v="1.9E-3"/>
    <n v="30307.037806999993"/>
  </r>
  <r>
    <x v="4"/>
    <x v="102"/>
    <s v="316"/>
    <s v="46"/>
    <x v="3"/>
    <x v="22"/>
    <x v="3"/>
    <n v="0"/>
    <n v="0"/>
    <n v="0"/>
    <n v="0"/>
    <n v="0"/>
    <n v="0"/>
    <n v="0"/>
    <n v="66032.45"/>
    <n v="0"/>
    <n v="0"/>
    <n v="0"/>
    <n v="0"/>
    <n v="0"/>
    <n v="0"/>
    <n v="-4"/>
    <n v="1725496.47"/>
    <n v="8.0000000000000004E-4"/>
    <n v="1380.3971759999999"/>
  </r>
  <r>
    <x v="4"/>
    <x v="102"/>
    <s v="316"/>
    <s v="46"/>
    <x v="3"/>
    <x v="22"/>
    <x v="4"/>
    <n v="0"/>
    <n v="0"/>
    <n v="0"/>
    <n v="0"/>
    <n v="0"/>
    <n v="0"/>
    <n v="0"/>
    <n v="66032.45"/>
    <n v="0"/>
    <n v="0"/>
    <n v="0"/>
    <n v="0"/>
    <n v="0"/>
    <n v="0"/>
    <n v="-4"/>
    <n v="1725496.47"/>
    <n v="8.0000000000000004E-4"/>
    <n v="1380.3971759999999"/>
  </r>
  <r>
    <x v="4"/>
    <x v="102"/>
    <s v="316"/>
    <s v="46"/>
    <x v="3"/>
    <x v="22"/>
    <x v="0"/>
    <n v="0"/>
    <n v="0"/>
    <n v="0"/>
    <n v="0"/>
    <n v="0"/>
    <n v="0"/>
    <n v="0"/>
    <n v="66032.45"/>
    <n v="0"/>
    <n v="0"/>
    <n v="0"/>
    <n v="0"/>
    <n v="0"/>
    <n v="0"/>
    <n v="-4"/>
    <n v="1725496.47"/>
    <n v="8.0000000000000004E-4"/>
    <n v="1380.3971759999999"/>
  </r>
  <r>
    <x v="4"/>
    <x v="102"/>
    <s v="316"/>
    <s v="46"/>
    <x v="3"/>
    <x v="22"/>
    <x v="1"/>
    <n v="0"/>
    <n v="0"/>
    <n v="0"/>
    <n v="0"/>
    <n v="0"/>
    <n v="0"/>
    <n v="0"/>
    <n v="66032.45"/>
    <n v="0"/>
    <n v="0"/>
    <n v="0"/>
    <n v="0"/>
    <n v="0"/>
    <n v="0"/>
    <n v="-4"/>
    <n v="1725496.47"/>
    <n v="8.0000000000000004E-4"/>
    <n v="1380.3971759999999"/>
  </r>
  <r>
    <x v="1"/>
    <x v="97"/>
    <s v="342"/>
    <s v="36"/>
    <x v="4"/>
    <x v="11"/>
    <x v="4"/>
    <n v="31248.97"/>
    <n v="250.98999999999978"/>
    <n v="0.80319447328983884"/>
    <n v="338.30000000000007"/>
    <n v="1.0825956823536904"/>
    <n v="589.28999999999985"/>
    <n v="1.8857901556435293"/>
    <n v="66275.06"/>
    <n v="15434.939999999999"/>
    <n v="23.289213167064656"/>
    <n v="566.87000000000012"/>
    <n v="0.85532928978110345"/>
    <n v="16001.81"/>
    <n v="24.144542456845759"/>
    <n v="-6"/>
    <n v="1537279.06"/>
    <n v="2E-3"/>
    <n v="3074.5581200000001"/>
  </r>
  <r>
    <x v="1"/>
    <x v="97"/>
    <s v="342"/>
    <s v="36"/>
    <x v="4"/>
    <x v="11"/>
    <x v="0"/>
    <n v="0"/>
    <n v="-340.61999999999989"/>
    <n v="0"/>
    <n v="316.68999999999983"/>
    <n v="0"/>
    <n v="-23.930000000000064"/>
    <n v="0"/>
    <n v="66275.06"/>
    <n v="14271.05"/>
    <n v="21.533062361618384"/>
    <n v="883.56"/>
    <n v="1.3331711808333331"/>
    <n v="15154.609999999999"/>
    <n v="22.866233542451713"/>
    <n v="-6"/>
    <n v="1537279.06"/>
    <n v="2E-3"/>
    <n v="3074.5581200000001"/>
  </r>
  <r>
    <x v="1"/>
    <x v="103"/>
    <s v="342"/>
    <s v="33"/>
    <x v="4"/>
    <x v="8"/>
    <x v="3"/>
    <n v="0"/>
    <n v="-4100.96"/>
    <n v="0"/>
    <n v="500.21"/>
    <n v="0"/>
    <n v="-3600.75"/>
    <n v="0"/>
    <n v="67734.03"/>
    <n v="-4732.87"/>
    <n v="-6.9874330524848443"/>
    <n v="515.16"/>
    <n v="0.76056304342145298"/>
    <n v="-4217.71"/>
    <n v="-6.2268700090633917"/>
    <n v="-6"/>
    <n v="3389689.5699999994"/>
    <n v="2E-3"/>
    <n v="6779.3791399999991"/>
  </r>
  <r>
    <x v="1"/>
    <x v="98"/>
    <s v="343"/>
    <s v="36"/>
    <x v="4"/>
    <x v="11"/>
    <x v="4"/>
    <n v="6543.76"/>
    <n v="3096.9799999999996"/>
    <n v="47.327224714842835"/>
    <n v="3801.59"/>
    <n v="58.094887343056591"/>
    <n v="6898.57"/>
    <n v="105.42211205789943"/>
    <n v="69647.97"/>
    <n v="-13038.399999999996"/>
    <n v="-18.720430760580669"/>
    <n v="6411.04"/>
    <n v="9.2049201146853239"/>
    <n v="-6627.359999999996"/>
    <n v="-9.5155106458953451"/>
    <n v="-6"/>
    <n v="17478929.289999999"/>
    <n v="2.5000000000000001E-3"/>
    <n v="43697.323225"/>
  </r>
  <r>
    <x v="1"/>
    <x v="104"/>
    <s v="342"/>
    <s v="34"/>
    <x v="4"/>
    <x v="9"/>
    <x v="2"/>
    <n v="4355.68"/>
    <n v="-1296.94"/>
    <n v="-29.77583293538552"/>
    <n v="0"/>
    <n v="0"/>
    <n v="-1296.94"/>
    <n v="-29.77583293538552"/>
    <n v="71009.890000000014"/>
    <n v="-1408.25"/>
    <n v="-1.983174456403185"/>
    <n v="0"/>
    <n v="0"/>
    <n v="-1408.25"/>
    <n v="-1.983174456403185"/>
    <n v="-6"/>
    <n v="3362086.7600000002"/>
    <n v="2E-3"/>
    <n v="6724.1735200000003"/>
  </r>
  <r>
    <x v="1"/>
    <x v="104"/>
    <s v="342"/>
    <s v="34"/>
    <x v="4"/>
    <x v="9"/>
    <x v="3"/>
    <n v="0"/>
    <n v="-3777.8599999999997"/>
    <n v="0"/>
    <n v="488.8"/>
    <n v="0"/>
    <n v="-3289.0599999999995"/>
    <n v="0"/>
    <n v="71009.890000000014"/>
    <n v="-4626.59"/>
    <n v="-6.5154163736910435"/>
    <n v="503.36"/>
    <n v="0.70885900541459768"/>
    <n v="-4123.2300000000005"/>
    <n v="-5.8065573682764464"/>
    <n v="-6"/>
    <n v="3362086.7600000002"/>
    <n v="2E-3"/>
    <n v="6724.1735200000003"/>
  </r>
  <r>
    <x v="1"/>
    <x v="99"/>
    <s v="346"/>
    <s v="32"/>
    <x v="4"/>
    <x v="21"/>
    <x v="3"/>
    <n v="0"/>
    <n v="0"/>
    <n v="0"/>
    <n v="0"/>
    <n v="0"/>
    <n v="0"/>
    <n v="0"/>
    <n v="72014.51999999999"/>
    <n v="0"/>
    <n v="0"/>
    <n v="0"/>
    <n v="0"/>
    <n v="0"/>
    <n v="0"/>
    <n v="-2"/>
    <n v="1455592.35"/>
    <n v="5.0000000000000001E-4"/>
    <n v="727.79617500000006"/>
  </r>
  <r>
    <x v="1"/>
    <x v="99"/>
    <s v="346"/>
    <s v="32"/>
    <x v="4"/>
    <x v="21"/>
    <x v="4"/>
    <n v="0"/>
    <n v="0"/>
    <n v="0"/>
    <n v="0"/>
    <n v="0"/>
    <n v="0"/>
    <n v="0"/>
    <n v="72014.51999999999"/>
    <n v="0"/>
    <n v="0"/>
    <n v="0"/>
    <n v="0"/>
    <n v="0"/>
    <n v="0"/>
    <n v="-2"/>
    <n v="1455592.35"/>
    <n v="5.0000000000000001E-4"/>
    <n v="727.79617500000006"/>
  </r>
  <r>
    <x v="4"/>
    <x v="102"/>
    <s v="316"/>
    <s v="46"/>
    <x v="3"/>
    <x v="22"/>
    <x v="2"/>
    <n v="66032.45"/>
    <n v="0"/>
    <n v="0"/>
    <n v="0"/>
    <n v="0"/>
    <n v="0"/>
    <n v="0"/>
    <n v="72616.399999999994"/>
    <n v="-3665.14"/>
    <n v="-5.0472620509967445"/>
    <n v="0"/>
    <n v="0"/>
    <n v="-3665.14"/>
    <n v="-5.0472620509967445"/>
    <n v="-4"/>
    <n v="1725496.47"/>
    <n v="8.0000000000000004E-4"/>
    <n v="1380.3971759999999"/>
  </r>
  <r>
    <x v="0"/>
    <x v="0"/>
    <s v="391"/>
    <s v="03"/>
    <x v="0"/>
    <x v="0"/>
    <x v="4"/>
    <n v="0"/>
    <n v="0"/>
    <n v="0"/>
    <n v="0"/>
    <n v="0"/>
    <n v="0"/>
    <n v="0"/>
    <n v="73376.66"/>
    <n v="0"/>
    <n v="0"/>
    <n v="0"/>
    <n v="0"/>
    <n v="0"/>
    <n v="0"/>
    <n v="0"/>
    <n v="0"/>
    <n v="0"/>
    <n v="0"/>
  </r>
  <r>
    <x v="1"/>
    <x v="99"/>
    <s v="346"/>
    <s v="32"/>
    <x v="4"/>
    <x v="21"/>
    <x v="0"/>
    <n v="2967"/>
    <n v="-29.92"/>
    <n v="-1.0084260195483654"/>
    <n v="0"/>
    <n v="0"/>
    <n v="-29.92"/>
    <n v="-1.0084260195483654"/>
    <n v="74981.51999999999"/>
    <n v="-29.92"/>
    <n v="-3.9903165473305968E-2"/>
    <n v="0"/>
    <n v="0"/>
    <n v="-29.92"/>
    <n v="-3.9903165473305968E-2"/>
    <n v="-2"/>
    <n v="1455592.35"/>
    <n v="5.0000000000000001E-4"/>
    <n v="727.79617500000006"/>
  </r>
  <r>
    <x v="4"/>
    <x v="105"/>
    <s v="316"/>
    <s v="44"/>
    <x v="3"/>
    <x v="23"/>
    <x v="0"/>
    <n v="0"/>
    <n v="0"/>
    <n v="0"/>
    <n v="0"/>
    <n v="0"/>
    <n v="0"/>
    <n v="0"/>
    <n v="77005.439999999988"/>
    <n v="0"/>
    <n v="0"/>
    <n v="0"/>
    <n v="0"/>
    <n v="0"/>
    <n v="0"/>
    <n v="-5"/>
    <n v="5865811.79"/>
    <n v="6.9999999999999999E-4"/>
    <n v="4106.0682530000004"/>
  </r>
  <r>
    <x v="1"/>
    <x v="98"/>
    <s v="343"/>
    <s v="36"/>
    <x v="4"/>
    <x v="11"/>
    <x v="0"/>
    <n v="25000"/>
    <n v="-5690.57"/>
    <n v="-22.762279999999997"/>
    <n v="3631.37"/>
    <n v="14.525479999999998"/>
    <n v="-2059.1999999999998"/>
    <n v="-8.2367999999999988"/>
    <n v="77115.56"/>
    <n v="-28655.980000000003"/>
    <n v="-37.159789801176316"/>
    <n v="10042.41"/>
    <n v="13.022546941239874"/>
    <n v="-18613.570000000003"/>
    <n v="-24.137242859936446"/>
    <n v="-6"/>
    <n v="17478929.289999999"/>
    <n v="2.5000000000000001E-3"/>
    <n v="43697.323225"/>
  </r>
  <r>
    <x v="1"/>
    <x v="98"/>
    <s v="343"/>
    <s v="36"/>
    <x v="4"/>
    <x v="11"/>
    <x v="1"/>
    <n v="0"/>
    <n v="-13102.14"/>
    <n v="0"/>
    <n v="-6971.9699999999993"/>
    <n v="0"/>
    <n v="-20074.11"/>
    <n v="0"/>
    <n v="77115.56"/>
    <n v="-75074.149999999994"/>
    <n v="-97.352791057991411"/>
    <n v="3070.4400000000005"/>
    <n v="3.9816088996825032"/>
    <n v="-72003.709999999992"/>
    <n v="-93.371182158308898"/>
    <n v="-6"/>
    <n v="17478929.289999999"/>
    <n v="2.5000000000000001E-3"/>
    <n v="43697.323225"/>
  </r>
  <r>
    <x v="1"/>
    <x v="99"/>
    <s v="346"/>
    <s v="32"/>
    <x v="4"/>
    <x v="21"/>
    <x v="2"/>
    <n v="48924.74"/>
    <n v="0"/>
    <n v="0"/>
    <n v="0"/>
    <n v="0"/>
    <n v="0"/>
    <n v="0"/>
    <n v="77133.919999999984"/>
    <n v="0"/>
    <n v="0"/>
    <n v="0"/>
    <n v="0"/>
    <n v="0"/>
    <n v="0"/>
    <n v="-2"/>
    <n v="1455592.35"/>
    <n v="5.0000000000000001E-4"/>
    <n v="727.79617500000006"/>
  </r>
  <r>
    <x v="1"/>
    <x v="101"/>
    <s v="345"/>
    <s v="83"/>
    <x v="1"/>
    <x v="6"/>
    <x v="2"/>
    <n v="46942.75"/>
    <n v="0"/>
    <n v="0"/>
    <n v="0"/>
    <n v="0"/>
    <n v="0"/>
    <n v="0"/>
    <n v="78247.850000000006"/>
    <n v="0"/>
    <n v="0"/>
    <n v="0"/>
    <n v="0"/>
    <n v="0"/>
    <n v="0"/>
    <n v="-3"/>
    <n v="9056070.0200000033"/>
    <n v="8.0000000000000004E-4"/>
    <n v="7244.8560160000034"/>
  </r>
  <r>
    <x v="1"/>
    <x v="106"/>
    <s v="342"/>
    <s v="85"/>
    <x v="1"/>
    <x v="1"/>
    <x v="4"/>
    <n v="77307.05"/>
    <n v="-4235.6499999999996"/>
    <n v="-5.4789957707608803"/>
    <n v="489.77"/>
    <n v="0.63353859706197557"/>
    <n v="-3745.8799999999997"/>
    <n v="-4.8454571736989056"/>
    <n v="78674.78"/>
    <n v="-5246.8199999999988"/>
    <n v="-6.6689986295481205"/>
    <n v="804.82999999999993"/>
    <n v="1.0229834770430879"/>
    <n v="-4441.9899999999989"/>
    <n v="-5.6460151525050328"/>
    <n v="-7"/>
    <n v="2200049.62"/>
    <n v="1.9E-3"/>
    <n v="4180.0942780000005"/>
  </r>
  <r>
    <x v="1"/>
    <x v="106"/>
    <s v="342"/>
    <s v="85"/>
    <x v="1"/>
    <x v="1"/>
    <x v="0"/>
    <n v="0"/>
    <n v="-677.91999999999962"/>
    <n v="0"/>
    <n v="449.63000000000011"/>
    <n v="0"/>
    <n v="-228.28999999999951"/>
    <n v="0"/>
    <n v="78674.78"/>
    <n v="-8206.36"/>
    <n v="-10.430737778993473"/>
    <n v="1254.46"/>
    <n v="1.5944880938974344"/>
    <n v="-6951.9000000000005"/>
    <n v="-8.836249685096039"/>
    <n v="-7"/>
    <n v="2200049.62"/>
    <n v="1.9E-3"/>
    <n v="4180.0942780000005"/>
  </r>
  <r>
    <x v="1"/>
    <x v="106"/>
    <s v="342"/>
    <s v="85"/>
    <x v="1"/>
    <x v="1"/>
    <x v="1"/>
    <n v="0"/>
    <n v="-1677.8600000000006"/>
    <n v="0"/>
    <n v="-868"/>
    <n v="0"/>
    <n v="-2545.8600000000006"/>
    <n v="0"/>
    <n v="78674.78"/>
    <n v="-9864.0500000000011"/>
    <n v="-12.537753521522403"/>
    <n v="386.46000000000009"/>
    <n v="0.49121205041818999"/>
    <n v="-9477.59"/>
    <n v="-12.046541471104209"/>
    <n v="-7"/>
    <n v="2200049.62"/>
    <n v="1.9E-3"/>
    <n v="4180.0942780000005"/>
  </r>
  <r>
    <x v="1"/>
    <x v="64"/>
    <s v="342"/>
    <s v="86"/>
    <x v="1"/>
    <x v="18"/>
    <x v="1"/>
    <n v="80057.63"/>
    <n v="-159885.32999999996"/>
    <n v="-199.71279439573709"/>
    <n v="-85267.01"/>
    <n v="-106.50703749286608"/>
    <n v="-245152.33999999997"/>
    <n v="-306.21983188860315"/>
    <n v="80057.63"/>
    <n v="-509498.29"/>
    <n v="-636.41440547265756"/>
    <n v="37518.37000000001"/>
    <n v="46.864202699980012"/>
    <n v="-471979.92"/>
    <n v="-589.55020277267761"/>
    <n v="0"/>
    <n v="213579047.27999994"/>
    <n v="1.8E-3"/>
    <n v="384442.28510399989"/>
  </r>
  <r>
    <x v="1"/>
    <x v="10"/>
    <s v="341"/>
    <s v="99"/>
    <x v="2"/>
    <x v="2"/>
    <x v="0"/>
    <n v="83661.47"/>
    <n v="-42450"/>
    <n v="-50.740203345697843"/>
    <n v="0"/>
    <n v="0"/>
    <n v="-42450"/>
    <n v="-50.740203345697843"/>
    <n v="83661.47"/>
    <n v="-42450"/>
    <n v="-50.740203345697843"/>
    <n v="0"/>
    <n v="0"/>
    <n v="-42450"/>
    <n v="-50.740203345697843"/>
    <n v="0"/>
    <n v="176075355.94000003"/>
    <n v="0"/>
    <n v="0"/>
  </r>
  <r>
    <x v="1"/>
    <x v="10"/>
    <s v="341"/>
    <s v="99"/>
    <x v="2"/>
    <x v="2"/>
    <x v="1"/>
    <n v="0"/>
    <n v="0"/>
    <n v="0"/>
    <n v="0"/>
    <n v="0"/>
    <n v="0"/>
    <n v="0"/>
    <n v="83661.47"/>
    <n v="-42450"/>
    <n v="-50.740203345697843"/>
    <n v="0"/>
    <n v="0"/>
    <n v="-42450"/>
    <n v="-50.740203345697843"/>
    <n v="0"/>
    <n v="176075355.94000003"/>
    <n v="0"/>
    <n v="0"/>
  </r>
  <r>
    <x v="5"/>
    <x v="36"/>
    <s v="357"/>
    <s v="00"/>
    <x v="0"/>
    <x v="0"/>
    <x v="4"/>
    <n v="84460.54"/>
    <n v="858.40999999999985"/>
    <n v="1.016344437295807"/>
    <n v="29034.76"/>
    <n v="34.376716038045693"/>
    <n v="29893.17"/>
    <n v="35.393060475341507"/>
    <n v="84460.54"/>
    <n v="6609.3899999999994"/>
    <n v="7.8254176447368202"/>
    <n v="28852.489999999994"/>
    <n v="34.160911118967505"/>
    <n v="35461.87999999999"/>
    <n v="41.986328763704321"/>
    <n v="0"/>
    <n v="3597803.02"/>
    <n v="0"/>
    <n v="0"/>
  </r>
  <r>
    <x v="5"/>
    <x v="36"/>
    <s v="357"/>
    <s v="00"/>
    <x v="0"/>
    <x v="0"/>
    <x v="0"/>
    <n v="0"/>
    <n v="-1117.6000000000004"/>
    <n v="0"/>
    <n v="741.13000000000011"/>
    <n v="0"/>
    <n v="-376.47000000000025"/>
    <n v="0"/>
    <n v="84460.54"/>
    <n v="-4098.3200000000015"/>
    <n v="-4.8523488009903817"/>
    <n v="29343.799999999996"/>
    <n v="34.742614716884354"/>
    <n v="25245.479999999996"/>
    <n v="29.890265915893977"/>
    <n v="0"/>
    <n v="3597803.02"/>
    <n v="0"/>
    <n v="0"/>
  </r>
  <r>
    <x v="5"/>
    <x v="36"/>
    <s v="357"/>
    <s v="00"/>
    <x v="0"/>
    <x v="0"/>
    <x v="1"/>
    <n v="0"/>
    <n v="-2697.0699999999988"/>
    <n v="0"/>
    <n v="-2107.44"/>
    <n v="0"/>
    <n v="-4804.5099999999984"/>
    <n v="0"/>
    <n v="84460.54"/>
    <n v="7591.9800000000005"/>
    <n v="8.9887893210249441"/>
    <n v="28359.669999999995"/>
    <n v="33.577419703923269"/>
    <n v="35951.649999999994"/>
    <n v="42.566209024948215"/>
    <n v="0"/>
    <n v="3597803.02"/>
    <n v="0"/>
    <n v="0"/>
  </r>
  <r>
    <x v="1"/>
    <x v="75"/>
    <s v="345"/>
    <s v="33"/>
    <x v="4"/>
    <x v="8"/>
    <x v="0"/>
    <n v="87379.03"/>
    <n v="0"/>
    <n v="0"/>
    <n v="0"/>
    <n v="0"/>
    <n v="0"/>
    <n v="0"/>
    <n v="87379.03"/>
    <n v="0"/>
    <n v="0"/>
    <n v="0"/>
    <n v="0"/>
    <n v="0"/>
    <n v="0"/>
    <n v="-11"/>
    <n v="13966336.740000002"/>
    <n v="3.7000000000000002E-3"/>
    <n v="51675.445938000012"/>
  </r>
  <r>
    <x v="1"/>
    <x v="75"/>
    <s v="345"/>
    <s v="33"/>
    <x v="4"/>
    <x v="8"/>
    <x v="1"/>
    <n v="0"/>
    <n v="-86830.73"/>
    <n v="0"/>
    <n v="0"/>
    <n v="0"/>
    <n v="-86830.73"/>
    <n v="0"/>
    <n v="87379.03"/>
    <n v="-86830.73"/>
    <n v="-99.372503906257592"/>
    <n v="0"/>
    <n v="0"/>
    <n v="-86830.73"/>
    <n v="-99.372503906257592"/>
    <n v="-11"/>
    <n v="13966336.740000002"/>
    <n v="3.7000000000000002E-3"/>
    <n v="51675.445938000012"/>
  </r>
  <r>
    <x v="4"/>
    <x v="52"/>
    <s v="316"/>
    <s v="41"/>
    <x v="3"/>
    <x v="15"/>
    <x v="0"/>
    <n v="88945.5"/>
    <n v="-4687.43"/>
    <n v="-5.2700024172105389"/>
    <n v="0"/>
    <n v="0"/>
    <n v="-4687.43"/>
    <n v="-5.2700024172105389"/>
    <n v="88945.5"/>
    <n v="-4687.43"/>
    <n v="-5.2700024172105389"/>
    <n v="0"/>
    <n v="0"/>
    <n v="-4687.43"/>
    <n v="-5.2700024172105389"/>
    <n v="-2"/>
    <n v="969783.7"/>
    <n v="2.9999999999999997E-4"/>
    <n v="290.93510999999995"/>
  </r>
  <r>
    <x v="4"/>
    <x v="52"/>
    <s v="316"/>
    <s v="41"/>
    <x v="3"/>
    <x v="15"/>
    <x v="1"/>
    <n v="0"/>
    <n v="0"/>
    <n v="0"/>
    <n v="0"/>
    <n v="0"/>
    <n v="0"/>
    <n v="0"/>
    <n v="88945.5"/>
    <n v="-4687.43"/>
    <n v="-5.2700024172105389"/>
    <n v="0"/>
    <n v="0"/>
    <n v="-4687.43"/>
    <n v="-5.2700024172105389"/>
    <n v="-2"/>
    <n v="969783.7"/>
    <n v="2.9999999999999997E-4"/>
    <n v="290.93510999999995"/>
  </r>
  <r>
    <x v="4"/>
    <x v="105"/>
    <s v="316"/>
    <s v="44"/>
    <x v="3"/>
    <x v="23"/>
    <x v="3"/>
    <n v="0"/>
    <n v="0"/>
    <n v="0"/>
    <n v="0"/>
    <n v="0"/>
    <n v="0"/>
    <n v="0"/>
    <n v="92012.28"/>
    <n v="-17498.84"/>
    <n v="-19.017939779342498"/>
    <n v="0"/>
    <n v="0"/>
    <n v="-17498.84"/>
    <n v="-19.017939779342498"/>
    <n v="-5"/>
    <n v="5865811.79"/>
    <n v="6.9999999999999999E-4"/>
    <n v="4106.0682530000004"/>
  </r>
  <r>
    <x v="3"/>
    <x v="39"/>
    <s v="303"/>
    <s v="02"/>
    <x v="0"/>
    <x v="0"/>
    <x v="4"/>
    <n v="0"/>
    <n v="0"/>
    <n v="0"/>
    <n v="0"/>
    <n v="0"/>
    <n v="0"/>
    <n v="0"/>
    <n v="92318.86"/>
    <n v="0"/>
    <n v="0"/>
    <n v="0"/>
    <n v="0"/>
    <n v="0"/>
    <n v="0"/>
    <n v="0"/>
    <n v="0"/>
    <n v="0"/>
    <n v="0"/>
  </r>
  <r>
    <x v="7"/>
    <x v="107"/>
    <s v="397"/>
    <s v="25"/>
    <x v="0"/>
    <x v="0"/>
    <x v="2"/>
    <n v="17170.55"/>
    <n v="-78609.259999999995"/>
    <n v="-457.81445556490621"/>
    <n v="0"/>
    <n v="0"/>
    <n v="-78609.259999999995"/>
    <n v="-457.81445556490621"/>
    <n v="94691.560000000012"/>
    <n v="-123584.22999999998"/>
    <n v="-130.51240258371493"/>
    <n v="42.06"/>
    <n v="4.4417897434576005E-2"/>
    <n v="-123542.16999999998"/>
    <n v="-130.46798468628035"/>
    <n v="-5"/>
    <n v="30339340.439999998"/>
    <n v="1.1000000000000001E-3"/>
    <n v="33373.274484000001"/>
  </r>
  <r>
    <x v="1"/>
    <x v="104"/>
    <s v="342"/>
    <s v="34"/>
    <x v="4"/>
    <x v="9"/>
    <x v="1"/>
    <n v="0"/>
    <n v="-2333.2299999999996"/>
    <n v="0"/>
    <n v="-1341.77"/>
    <n v="0"/>
    <n v="-3674.9999999999995"/>
    <n v="0"/>
    <n v="94758.010000000009"/>
    <n v="-7909.1299999999992"/>
    <n v="-8.3466611424195154"/>
    <n v="590.58999999999992"/>
    <n v="0.62326129474437031"/>
    <n v="-7318.5399999999991"/>
    <n v="-7.723399847675144"/>
    <n v="-6"/>
    <n v="3362086.7600000002"/>
    <n v="2E-3"/>
    <n v="6724.1735200000003"/>
  </r>
  <r>
    <x v="1"/>
    <x v="108"/>
    <s v="341"/>
    <s v="32"/>
    <x v="4"/>
    <x v="21"/>
    <x v="2"/>
    <n v="88849.21"/>
    <n v="0"/>
    <n v="0"/>
    <n v="0"/>
    <n v="0"/>
    <n v="0"/>
    <n v="0"/>
    <n v="96733.17"/>
    <n v="0"/>
    <n v="0"/>
    <n v="0"/>
    <n v="0"/>
    <n v="0"/>
    <n v="0"/>
    <n v="-1"/>
    <n v="26971966.289999995"/>
    <n v="2.0000000000000001E-4"/>
    <n v="5394.3932579999992"/>
  </r>
  <r>
    <x v="1"/>
    <x v="109"/>
    <s v="343"/>
    <s v="33"/>
    <x v="4"/>
    <x v="8"/>
    <x v="1"/>
    <n v="0"/>
    <n v="-10701.850000000002"/>
    <n v="0"/>
    <n v="-6145.5099999999993"/>
    <n v="0"/>
    <n v="-16847.36"/>
    <n v="0"/>
    <n v="97053.79"/>
    <n v="-42016.520000000004"/>
    <n v="-43.291993027783874"/>
    <n v="2709.1400000000008"/>
    <n v="2.7913799141692466"/>
    <n v="-39307.380000000005"/>
    <n v="-40.500613113614634"/>
    <n v="-6"/>
    <n v="15422171.260000002"/>
    <n v="2.5000000000000001E-3"/>
    <n v="38555.428150000007"/>
  </r>
  <r>
    <x v="1"/>
    <x v="110"/>
    <s v="346"/>
    <s v="31"/>
    <x v="4"/>
    <x v="20"/>
    <x v="1"/>
    <n v="0"/>
    <n v="0"/>
    <n v="0"/>
    <n v="0"/>
    <n v="0"/>
    <n v="0"/>
    <n v="0"/>
    <n v="97655.76"/>
    <n v="0"/>
    <n v="0"/>
    <n v="0"/>
    <n v="0"/>
    <n v="0"/>
    <n v="0"/>
    <n v="-3"/>
    <n v="1152705.94"/>
    <n v="5.9999999999999995E-4"/>
    <n v="691.62356399999987"/>
  </r>
  <r>
    <x v="7"/>
    <x v="107"/>
    <s v="397"/>
    <s v="25"/>
    <x v="0"/>
    <x v="0"/>
    <x v="3"/>
    <n v="19696.400000000005"/>
    <n v="-9610.5800000000017"/>
    <n v="-48.793586645275276"/>
    <n v="0"/>
    <n v="0"/>
    <n v="-9610.5800000000017"/>
    <n v="-48.793586645275276"/>
    <n v="100657.49000000002"/>
    <n v="-131074.16"/>
    <n v="-130.21798973926329"/>
    <n v="24.22"/>
    <n v="2.4061796096842863E-2"/>
    <n v="-131049.94"/>
    <n v="-130.19392794316644"/>
    <n v="-5"/>
    <n v="30339340.439999998"/>
    <n v="1.1000000000000001E-3"/>
    <n v="33373.274484000001"/>
  </r>
  <r>
    <x v="1"/>
    <x v="103"/>
    <s v="342"/>
    <s v="33"/>
    <x v="4"/>
    <x v="8"/>
    <x v="1"/>
    <n v="0"/>
    <n v="-2348.38"/>
    <n v="0"/>
    <n v="-1352.79"/>
    <n v="0"/>
    <n v="-3701.17"/>
    <n v="0"/>
    <n v="100804.6"/>
    <n v="-8278.3700000000008"/>
    <n v="-8.212293883414052"/>
    <n v="595.45000000000005"/>
    <n v="0.59069724992708672"/>
    <n v="-7682.920000000001"/>
    <n v="-7.6215966334869645"/>
    <n v="-6"/>
    <n v="3389689.5699999994"/>
    <n v="2E-3"/>
    <n v="6779.3791399999991"/>
  </r>
  <r>
    <x v="6"/>
    <x v="111"/>
    <s v="392"/>
    <s v="13"/>
    <x v="0"/>
    <x v="0"/>
    <x v="4"/>
    <n v="57801.39"/>
    <n v="379.82000000000016"/>
    <n v="0.65711222515583123"/>
    <n v="1580.21"/>
    <n v="2.7338615905257644"/>
    <n v="1960.0300000000002"/>
    <n v="3.3909738156815958"/>
    <n v="100918.25"/>
    <n v="-5477.4600000000082"/>
    <n v="-5.4276208713488474"/>
    <n v="92443.790000000008"/>
    <n v="91.602648678509595"/>
    <n v="86966.33"/>
    <n v="86.17502780716076"/>
    <n v="10"/>
    <n v="770868.77999999991"/>
    <n v="0"/>
    <n v="0"/>
  </r>
  <r>
    <x v="1"/>
    <x v="110"/>
    <s v="346"/>
    <s v="31"/>
    <x v="4"/>
    <x v="20"/>
    <x v="0"/>
    <n v="0"/>
    <n v="0"/>
    <n v="0"/>
    <n v="0"/>
    <n v="0"/>
    <n v="0"/>
    <n v="0"/>
    <n v="102436.48999999999"/>
    <n v="0"/>
    <n v="0"/>
    <n v="0"/>
    <n v="0"/>
    <n v="0"/>
    <n v="0"/>
    <n v="-3"/>
    <n v="1152705.94"/>
    <n v="5.9999999999999995E-4"/>
    <n v="691.62356399999987"/>
  </r>
  <r>
    <x v="0"/>
    <x v="0"/>
    <s v="391"/>
    <s v="03"/>
    <x v="0"/>
    <x v="0"/>
    <x v="1"/>
    <n v="0"/>
    <n v="0"/>
    <n v="0"/>
    <n v="0"/>
    <n v="0"/>
    <n v="0"/>
    <n v="0"/>
    <n v="102505.54000000001"/>
    <n v="-296324.15000000002"/>
    <n v="-289.08110722600946"/>
    <n v="0"/>
    <n v="0"/>
    <n v="-296324.15000000002"/>
    <n v="-289.08110722600946"/>
    <n v="0"/>
    <n v="0"/>
    <n v="0"/>
    <n v="0"/>
  </r>
  <r>
    <x v="1"/>
    <x v="109"/>
    <s v="343"/>
    <s v="33"/>
    <x v="4"/>
    <x v="8"/>
    <x v="2"/>
    <n v="0"/>
    <n v="-5039.2"/>
    <n v="0"/>
    <n v="0"/>
    <n v="0"/>
    <n v="-5039.2"/>
    <n v="0"/>
    <n v="102788.48999999999"/>
    <n v="-4379.6699999999992"/>
    <n v="-4.2608564441407788"/>
    <n v="1470.72"/>
    <n v="1.4308216805208445"/>
    <n v="-2908.9499999999989"/>
    <n v="-2.8300347636199334"/>
    <n v="-6"/>
    <n v="15422171.260000002"/>
    <n v="2.5000000000000001E-3"/>
    <n v="38555.428150000007"/>
  </r>
  <r>
    <x v="1"/>
    <x v="110"/>
    <s v="346"/>
    <s v="31"/>
    <x v="4"/>
    <x v="20"/>
    <x v="2"/>
    <n v="97655.76"/>
    <n v="0"/>
    <n v="0"/>
    <n v="0"/>
    <n v="0"/>
    <n v="0"/>
    <n v="0"/>
    <n v="104996.2"/>
    <n v="0"/>
    <n v="0"/>
    <n v="0"/>
    <n v="0"/>
    <n v="0"/>
    <n v="0"/>
    <n v="-3"/>
    <n v="1152705.94"/>
    <n v="5.9999999999999995E-4"/>
    <n v="691.62356399999987"/>
  </r>
  <r>
    <x v="1"/>
    <x v="110"/>
    <s v="346"/>
    <s v="31"/>
    <x v="4"/>
    <x v="20"/>
    <x v="3"/>
    <n v="0"/>
    <n v="0"/>
    <n v="0"/>
    <n v="0"/>
    <n v="0"/>
    <n v="0"/>
    <n v="0"/>
    <n v="104996.2"/>
    <n v="0"/>
    <n v="0"/>
    <n v="0"/>
    <n v="0"/>
    <n v="0"/>
    <n v="0"/>
    <n v="-3"/>
    <n v="1152705.94"/>
    <n v="5.9999999999999995E-4"/>
    <n v="691.62356399999987"/>
  </r>
  <r>
    <x v="1"/>
    <x v="110"/>
    <s v="346"/>
    <s v="31"/>
    <x v="4"/>
    <x v="20"/>
    <x v="4"/>
    <n v="0"/>
    <n v="0"/>
    <n v="0"/>
    <n v="0"/>
    <n v="0"/>
    <n v="0"/>
    <n v="0"/>
    <n v="104996.2"/>
    <n v="0"/>
    <n v="0"/>
    <n v="0"/>
    <n v="0"/>
    <n v="0"/>
    <n v="0"/>
    <n v="-3"/>
    <n v="1152705.94"/>
    <n v="5.9999999999999995E-4"/>
    <n v="691.62356399999987"/>
  </r>
  <r>
    <x v="1"/>
    <x v="103"/>
    <s v="342"/>
    <s v="33"/>
    <x v="4"/>
    <x v="8"/>
    <x v="2"/>
    <n v="26972.25"/>
    <n v="-1089.78"/>
    <n v="-4.0403748296860664"/>
    <n v="0"/>
    <n v="0"/>
    <n v="-1089.78"/>
    <n v="-4.0403748296860664"/>
    <n v="105969.32"/>
    <n v="-1204.1800000000003"/>
    <n v="-1.136347765560825"/>
    <n v="2.5999999999999996"/>
    <n v="2.4535403265775408E-3"/>
    <n v="-1201.5800000000004"/>
    <n v="-1.1338942252342472"/>
    <n v="-6"/>
    <n v="3389689.5699999994"/>
    <n v="2E-3"/>
    <n v="6779.3791399999991"/>
  </r>
  <r>
    <x v="1"/>
    <x v="103"/>
    <s v="342"/>
    <s v="33"/>
    <x v="4"/>
    <x v="8"/>
    <x v="4"/>
    <n v="43779.3"/>
    <n v="838.64000000000033"/>
    <n v="1.9156085181809674"/>
    <n v="743.17000000000007"/>
    <n v="1.6975374206531397"/>
    <n v="1581.8100000000004"/>
    <n v="3.6131459388341072"/>
    <n v="111513.33"/>
    <n v="-642.16999999999962"/>
    <n v="-0.57586837376302868"/>
    <n v="1243.3800000000001"/>
    <n v="1.1150057127699442"/>
    <n v="601.21000000000049"/>
    <n v="0.53913733900691552"/>
    <n v="-6"/>
    <n v="3389689.5699999994"/>
    <n v="2E-3"/>
    <n v="6779.3791399999991"/>
  </r>
  <r>
    <x v="4"/>
    <x v="112"/>
    <s v="311"/>
    <s v="43"/>
    <x v="3"/>
    <x v="24"/>
    <x v="1"/>
    <n v="0"/>
    <n v="0"/>
    <n v="0"/>
    <n v="0"/>
    <n v="0"/>
    <n v="0"/>
    <n v="0"/>
    <n v="112602.5"/>
    <n v="-4702.46"/>
    <n v="-4.1761594991230213"/>
    <n v="0"/>
    <n v="0"/>
    <n v="-4702.46"/>
    <n v="-4.1761594991230213"/>
    <n v="-1"/>
    <n v="15325678.26"/>
    <n v="1E-4"/>
    <n v="1532.567826"/>
  </r>
  <r>
    <x v="4"/>
    <x v="105"/>
    <s v="316"/>
    <s v="44"/>
    <x v="3"/>
    <x v="23"/>
    <x v="1"/>
    <n v="42262.77"/>
    <n v="-389.76"/>
    <n v="-0.92223013304617762"/>
    <n v="0"/>
    <n v="0"/>
    <n v="-389.76"/>
    <n v="-0.92223013304617762"/>
    <n v="112785.07"/>
    <n v="-389.76"/>
    <n v="-0.34557765491478609"/>
    <n v="0"/>
    <n v="0"/>
    <n v="-389.76"/>
    <n v="-0.34557765491478609"/>
    <n v="-5"/>
    <n v="5865811.79"/>
    <n v="6.9999999999999999E-4"/>
    <n v="4106.0682530000004"/>
  </r>
  <r>
    <x v="4"/>
    <x v="113"/>
    <s v="314"/>
    <s v="40"/>
    <x v="3"/>
    <x v="25"/>
    <x v="4"/>
    <n v="9630.5499999999993"/>
    <n v="35021.380000000005"/>
    <n v="363.64880510458909"/>
    <n v="6801.71"/>
    <n v="70.626392054451728"/>
    <n v="41823.090000000004"/>
    <n v="434.27519715904077"/>
    <n v="114478.90000000001"/>
    <n v="-125048.92"/>
    <n v="-109.23315999716978"/>
    <n v="691.88000000000193"/>
    <n v="0.60437338234382221"/>
    <n v="-124357.04"/>
    <n v="-108.62878661482596"/>
    <n v="-6"/>
    <n v="8810869.1900000013"/>
    <n v="1E-3"/>
    <n v="8810.8691900000013"/>
  </r>
  <r>
    <x v="1"/>
    <x v="101"/>
    <s v="345"/>
    <s v="83"/>
    <x v="1"/>
    <x v="6"/>
    <x v="4"/>
    <n v="50448.22"/>
    <n v="0"/>
    <n v="0"/>
    <n v="0"/>
    <n v="0"/>
    <n v="0"/>
    <n v="0"/>
    <n v="115673.92"/>
    <n v="0"/>
    <n v="0"/>
    <n v="0"/>
    <n v="0"/>
    <n v="0"/>
    <n v="0"/>
    <n v="-3"/>
    <n v="9056070.0200000033"/>
    <n v="8.0000000000000004E-4"/>
    <n v="7244.8560160000034"/>
  </r>
  <r>
    <x v="4"/>
    <x v="52"/>
    <s v="316"/>
    <s v="41"/>
    <x v="3"/>
    <x v="15"/>
    <x v="2"/>
    <n v="0"/>
    <n v="0"/>
    <n v="0"/>
    <n v="0"/>
    <n v="0"/>
    <n v="0"/>
    <n v="0"/>
    <n v="115794.51"/>
    <n v="-25512.75"/>
    <n v="-22.032780310569127"/>
    <n v="0"/>
    <n v="0"/>
    <n v="-25512.75"/>
    <n v="-22.032780310569127"/>
    <n v="-2"/>
    <n v="969783.7"/>
    <n v="2.9999999999999997E-4"/>
    <n v="290.93510999999995"/>
  </r>
  <r>
    <x v="4"/>
    <x v="114"/>
    <s v="316"/>
    <s v="43"/>
    <x v="3"/>
    <x v="24"/>
    <x v="1"/>
    <n v="0"/>
    <n v="0"/>
    <n v="0"/>
    <n v="0"/>
    <n v="0"/>
    <n v="0"/>
    <n v="0"/>
    <n v="115833.94"/>
    <n v="0"/>
    <n v="0"/>
    <n v="0"/>
    <n v="0"/>
    <n v="0"/>
    <n v="0"/>
    <n v="-4"/>
    <n v="1988252.8"/>
    <n v="8.0000000000000004E-4"/>
    <n v="1590.6022400000002"/>
  </r>
  <r>
    <x v="2"/>
    <x v="115"/>
    <s v="361"/>
    <s v="00"/>
    <x v="0"/>
    <x v="0"/>
    <x v="2"/>
    <n v="79145.53"/>
    <n v="-78664.099999999991"/>
    <n v="-99.391715489175439"/>
    <n v="0"/>
    <n v="0"/>
    <n v="-78664.099999999991"/>
    <n v="-99.391715489175439"/>
    <n v="117195.7"/>
    <n v="-126481.48999999999"/>
    <n v="-107.92331971224201"/>
    <n v="0"/>
    <n v="0"/>
    <n v="-126481.48999999999"/>
    <n v="-107.92331971224201"/>
    <n v="-5"/>
    <n v="24230245.84"/>
    <n v="6.9999999999999999E-4"/>
    <n v="16961.172087999999"/>
  </r>
  <r>
    <x v="6"/>
    <x v="111"/>
    <s v="392"/>
    <s v="13"/>
    <x v="0"/>
    <x v="0"/>
    <x v="0"/>
    <n v="19778.310000000001"/>
    <n v="114.26999999999998"/>
    <n v="0.57775411549318401"/>
    <n v="1385.05"/>
    <n v="7.0028733496441298"/>
    <n v="1499.32"/>
    <n v="7.5806274651373142"/>
    <n v="120696.56"/>
    <n v="10237.729999999989"/>
    <n v="8.4822052923463502"/>
    <n v="-6075.8799999999974"/>
    <n v="-5.0340125683780856"/>
    <n v="4161.8499999999913"/>
    <n v="3.448192723968265"/>
    <n v="10"/>
    <n v="770868.77999999991"/>
    <n v="0"/>
    <n v="0"/>
  </r>
  <r>
    <x v="1"/>
    <x v="108"/>
    <s v="341"/>
    <s v="32"/>
    <x v="4"/>
    <x v="21"/>
    <x v="3"/>
    <n v="24213.239999999998"/>
    <n v="-7.36"/>
    <n v="-3.0396592938408906E-2"/>
    <n v="0"/>
    <n v="0"/>
    <n v="-7.36"/>
    <n v="-3.0396592938408906E-2"/>
    <n v="120946.41"/>
    <n v="-7.36"/>
    <n v="-6.0853397798248006E-3"/>
    <n v="0"/>
    <n v="0"/>
    <n v="-7.36"/>
    <n v="-6.0853397798248006E-3"/>
    <n v="-1"/>
    <n v="26971966.289999995"/>
    <n v="2.0000000000000001E-4"/>
    <n v="5394.3932579999992"/>
  </r>
  <r>
    <x v="4"/>
    <x v="116"/>
    <s v="311"/>
    <s v="44"/>
    <x v="3"/>
    <x v="23"/>
    <x v="4"/>
    <n v="56195.58"/>
    <n v="-54893.329999999994"/>
    <n v="-97.68264692703589"/>
    <n v="0"/>
    <n v="0"/>
    <n v="-54893.329999999994"/>
    <n v="-97.68264692703589"/>
    <n v="127073.27"/>
    <n v="-60453.799999999996"/>
    <n v="-47.573970513232247"/>
    <n v="0"/>
    <n v="0"/>
    <n v="-60453.799999999996"/>
    <n v="-47.573970513232247"/>
    <n v="-2"/>
    <n v="63363345.660000004"/>
    <n v="2.0000000000000001E-4"/>
    <n v="12672.669132000001"/>
  </r>
  <r>
    <x v="4"/>
    <x v="116"/>
    <s v="311"/>
    <s v="44"/>
    <x v="3"/>
    <x v="23"/>
    <x v="0"/>
    <n v="0"/>
    <n v="0"/>
    <n v="0"/>
    <n v="0"/>
    <n v="0"/>
    <n v="0"/>
    <n v="0"/>
    <n v="127073.27"/>
    <n v="-60453.799999999996"/>
    <n v="-47.573970513232247"/>
    <n v="0"/>
    <n v="0"/>
    <n v="-60453.799999999996"/>
    <n v="-47.573970513232247"/>
    <n v="-2"/>
    <n v="63363345.660000004"/>
    <n v="2.0000000000000001E-4"/>
    <n v="12672.669132000001"/>
  </r>
  <r>
    <x v="4"/>
    <x v="105"/>
    <s v="316"/>
    <s v="44"/>
    <x v="3"/>
    <x v="23"/>
    <x v="4"/>
    <n v="36084.67"/>
    <n v="0"/>
    <n v="0"/>
    <n v="0"/>
    <n v="0"/>
    <n v="0"/>
    <n v="0"/>
    <n v="128096.94999999998"/>
    <n v="-7298.81"/>
    <n v="-5.6978796138393628"/>
    <n v="0"/>
    <n v="0"/>
    <n v="-7298.81"/>
    <n v="-5.6978796138393628"/>
    <n v="-5"/>
    <n v="5865811.79"/>
    <n v="6.9999999999999999E-4"/>
    <n v="4106.0682530000004"/>
  </r>
  <r>
    <x v="4"/>
    <x v="105"/>
    <s v="316"/>
    <s v="44"/>
    <x v="3"/>
    <x v="23"/>
    <x v="2"/>
    <n v="34437.629999999997"/>
    <n v="0"/>
    <n v="0"/>
    <n v="0"/>
    <n v="0"/>
    <n v="0"/>
    <n v="0"/>
    <n v="131576.09"/>
    <n v="-17498.84"/>
    <n v="-13.299407209926972"/>
    <n v="0"/>
    <n v="0"/>
    <n v="-17498.84"/>
    <n v="-13.299407209926972"/>
    <n v="-5"/>
    <n v="5865811.79"/>
    <n v="6.9999999999999999E-4"/>
    <n v="4106.0682530000004"/>
  </r>
  <r>
    <x v="4"/>
    <x v="113"/>
    <s v="314"/>
    <s v="40"/>
    <x v="3"/>
    <x v="25"/>
    <x v="0"/>
    <n v="19500.66"/>
    <n v="-629673.08000000007"/>
    <n v="-3228.9834292788046"/>
    <n v="1365.7799999999997"/>
    <n v="7.0037629495617066"/>
    <n v="-628307.30000000005"/>
    <n v="-3221.9796663292427"/>
    <n v="133979.56"/>
    <n v="-760715.57000000007"/>
    <n v="-567.78479493439158"/>
    <n v="-2040.3099999999977"/>
    <n v="-1.522851694691338"/>
    <n v="-762755.88000000012"/>
    <n v="-569.30764662908291"/>
    <n v="-6"/>
    <n v="8810869.1900000013"/>
    <n v="1E-3"/>
    <n v="8810.8691900000013"/>
  </r>
  <r>
    <x v="1"/>
    <x v="117"/>
    <s v="342"/>
    <s v="80"/>
    <x v="1"/>
    <x v="7"/>
    <x v="2"/>
    <n v="58500.62"/>
    <n v="414.32999999999993"/>
    <n v="0.70824890402870933"/>
    <n v="0"/>
    <n v="0"/>
    <n v="414.32999999999993"/>
    <n v="0.70824890402870933"/>
    <n v="134622.83000000002"/>
    <n v="27462.550000000003"/>
    <n v="20.399623154557066"/>
    <n v="2800.26"/>
    <n v="2.0800780967091539"/>
    <n v="30262.810000000005"/>
    <n v="22.479701251266224"/>
    <n v="-5"/>
    <n v="9702986.4199999962"/>
    <n v="2E-3"/>
    <n v="19405.972839999991"/>
  </r>
  <r>
    <x v="1"/>
    <x v="117"/>
    <s v="342"/>
    <s v="80"/>
    <x v="1"/>
    <x v="7"/>
    <x v="3"/>
    <n v="0"/>
    <n v="-18986.36"/>
    <n v="0"/>
    <n v="1153.31"/>
    <n v="0"/>
    <n v="-17833.05"/>
    <n v="0"/>
    <n v="134622.83000000002"/>
    <n v="36012.11"/>
    <n v="26.750373617907151"/>
    <n v="-10960.28"/>
    <n v="-8.141471992529052"/>
    <n v="25051.83"/>
    <n v="18.608901625378103"/>
    <n v="-5"/>
    <n v="9702986.4199999962"/>
    <n v="2E-3"/>
    <n v="19405.972839999991"/>
  </r>
  <r>
    <x v="1"/>
    <x v="109"/>
    <s v="343"/>
    <s v="33"/>
    <x v="4"/>
    <x v="8"/>
    <x v="0"/>
    <n v="1500"/>
    <n v="-6120.81"/>
    <n v="-408.05400000000003"/>
    <n v="3222.09"/>
    <n v="214.80600000000001"/>
    <n v="-2898.7200000000003"/>
    <n v="-193.24800000000002"/>
    <n v="136162.35999999999"/>
    <n v="-31465.850000000002"/>
    <n v="-23.109066264715157"/>
    <n v="8854.65"/>
    <n v="6.5030086141280172"/>
    <n v="-22611.200000000004"/>
    <n v="-16.606057650587143"/>
    <n v="-6"/>
    <n v="15422171.260000002"/>
    <n v="2.5000000000000001E-3"/>
    <n v="38555.428150000007"/>
  </r>
  <r>
    <x v="5"/>
    <x v="118"/>
    <s v="359"/>
    <s v="00"/>
    <x v="0"/>
    <x v="0"/>
    <x v="1"/>
    <n v="10256.51"/>
    <n v="-27922.18"/>
    <n v="-272.23860747954222"/>
    <n v="0"/>
    <n v="0"/>
    <n v="-27922.18"/>
    <n v="-272.23860747954222"/>
    <n v="138038"/>
    <n v="-51629.760000000002"/>
    <n v="-37.402570306727135"/>
    <n v="0"/>
    <n v="0"/>
    <n v="-51629.760000000002"/>
    <n v="-37.402570306727135"/>
    <n v="0"/>
    <n v="15532302.810000002"/>
    <n v="0"/>
    <n v="0"/>
  </r>
  <r>
    <x v="1"/>
    <x v="103"/>
    <s v="342"/>
    <s v="33"/>
    <x v="4"/>
    <x v="8"/>
    <x v="0"/>
    <n v="30053.05"/>
    <n v="-1577.89"/>
    <n v="-5.2503489662446912"/>
    <n v="704.8599999999999"/>
    <n v="2.3453859092504752"/>
    <n v="-873.0300000000002"/>
    <n v="-2.904963056994216"/>
    <n v="138403.37"/>
    <n v="-5964.12"/>
    <n v="-4.3092303316024747"/>
    <n v="1948.24"/>
    <n v="1.4076535853137102"/>
    <n v="-4015.88"/>
    <n v="-2.9015767462887645"/>
    <n v="-6"/>
    <n v="3389689.5699999994"/>
    <n v="2E-3"/>
    <n v="6779.3791399999991"/>
  </r>
  <r>
    <x v="4"/>
    <x v="114"/>
    <s v="316"/>
    <s v="43"/>
    <x v="3"/>
    <x v="24"/>
    <x v="3"/>
    <n v="0"/>
    <n v="0"/>
    <n v="0"/>
    <n v="0"/>
    <n v="0"/>
    <n v="0"/>
    <n v="0"/>
    <n v="141437.22"/>
    <n v="-18224.63"/>
    <n v="-12.885314063723822"/>
    <n v="0"/>
    <n v="0"/>
    <n v="-18224.63"/>
    <n v="-12.885314063723822"/>
    <n v="-4"/>
    <n v="1988252.8"/>
    <n v="8.0000000000000004E-4"/>
    <n v="1590.6022400000002"/>
  </r>
  <r>
    <x v="4"/>
    <x v="114"/>
    <s v="316"/>
    <s v="43"/>
    <x v="3"/>
    <x v="24"/>
    <x v="4"/>
    <n v="0"/>
    <n v="0"/>
    <n v="0"/>
    <n v="0"/>
    <n v="0"/>
    <n v="0"/>
    <n v="0"/>
    <n v="141437.22"/>
    <n v="0"/>
    <n v="0"/>
    <n v="0"/>
    <n v="0"/>
    <n v="0"/>
    <n v="0"/>
    <n v="-4"/>
    <n v="1988252.8"/>
    <n v="8.0000000000000004E-4"/>
    <n v="1590.6022400000002"/>
  </r>
  <r>
    <x v="4"/>
    <x v="114"/>
    <s v="316"/>
    <s v="43"/>
    <x v="3"/>
    <x v="24"/>
    <x v="0"/>
    <n v="0"/>
    <n v="0"/>
    <n v="0"/>
    <n v="0"/>
    <n v="0"/>
    <n v="0"/>
    <n v="0"/>
    <n v="141437.22"/>
    <n v="0"/>
    <n v="0"/>
    <n v="0"/>
    <n v="0"/>
    <n v="0"/>
    <n v="0"/>
    <n v="-4"/>
    <n v="1988252.8"/>
    <n v="8.0000000000000004E-4"/>
    <n v="1590.6022400000002"/>
  </r>
  <r>
    <x v="4"/>
    <x v="116"/>
    <s v="311"/>
    <s v="44"/>
    <x v="3"/>
    <x v="23"/>
    <x v="1"/>
    <n v="20077.02"/>
    <n v="-12460"/>
    <n v="-62.061003077149891"/>
    <n v="0"/>
    <n v="0"/>
    <n v="-12460"/>
    <n v="-62.061003077149891"/>
    <n v="142479.01"/>
    <n v="-72415.309999999983"/>
    <n v="-50.825247873353398"/>
    <n v="0"/>
    <n v="0"/>
    <n v="-72415.309999999983"/>
    <n v="-50.825247873353398"/>
    <n v="-2"/>
    <n v="63363345.660000004"/>
    <n v="2.0000000000000001E-4"/>
    <n v="12672.669132000001"/>
  </r>
  <r>
    <x v="1"/>
    <x v="101"/>
    <s v="345"/>
    <s v="83"/>
    <x v="1"/>
    <x v="6"/>
    <x v="1"/>
    <n v="0"/>
    <n v="-1171.72"/>
    <n v="0"/>
    <n v="0"/>
    <n v="0"/>
    <n v="-1171.72"/>
    <n v="0"/>
    <n v="143154.28"/>
    <n v="-1171.72"/>
    <n v="-0.81850154951706655"/>
    <n v="0"/>
    <n v="0"/>
    <n v="-1171.72"/>
    <n v="-0.81850154951706655"/>
    <n v="-3"/>
    <n v="9056070.0200000033"/>
    <n v="8.0000000000000004E-4"/>
    <n v="7244.8560160000034"/>
  </r>
  <r>
    <x v="1"/>
    <x v="93"/>
    <s v="343"/>
    <s v="35"/>
    <x v="4"/>
    <x v="10"/>
    <x v="3"/>
    <n v="121833.85"/>
    <n v="-67920.459999999992"/>
    <n v="-55.748431162603815"/>
    <n v="2697.05"/>
    <n v="2.2137115423997522"/>
    <n v="-65223.409999999989"/>
    <n v="-53.534719620204065"/>
    <n v="147651.20000000001"/>
    <n v="-67264.819999999992"/>
    <n v="-45.556568453219469"/>
    <n v="2778.15"/>
    <n v="1.8815627641360178"/>
    <n v="-64486.669999999991"/>
    <n v="-43.675005689083449"/>
    <n v="-6"/>
    <n v="18588288.960000001"/>
    <n v="2.5000000000000001E-3"/>
    <n v="46470.722400000006"/>
  </r>
  <r>
    <x v="1"/>
    <x v="101"/>
    <s v="345"/>
    <s v="83"/>
    <x v="1"/>
    <x v="6"/>
    <x v="0"/>
    <n v="32719.83"/>
    <n v="0"/>
    <n v="0"/>
    <n v="0"/>
    <n v="0"/>
    <n v="0"/>
    <n v="0"/>
    <n v="148393.75"/>
    <n v="0"/>
    <n v="0"/>
    <n v="0"/>
    <n v="0"/>
    <n v="0"/>
    <n v="0"/>
    <n v="-3"/>
    <n v="9056070.0200000033"/>
    <n v="8.0000000000000004E-4"/>
    <n v="7244.8560160000034"/>
  </r>
  <r>
    <x v="1"/>
    <x v="106"/>
    <s v="342"/>
    <s v="85"/>
    <x v="1"/>
    <x v="1"/>
    <x v="3"/>
    <n v="0"/>
    <n v="-3342.7"/>
    <n v="0"/>
    <n v="315.06"/>
    <n v="0"/>
    <n v="-3027.64"/>
    <n v="0"/>
    <n v="149101.5"/>
    <n v="-10006.530000000001"/>
    <n v="-6.7112202090522235"/>
    <n v="324.8"/>
    <n v="0.21783818405582775"/>
    <n v="-9681.7300000000014"/>
    <n v="-6.4933820249963956"/>
    <n v="-7"/>
    <n v="2200049.62"/>
    <n v="1.9E-3"/>
    <n v="4180.0942780000005"/>
  </r>
  <r>
    <x v="6"/>
    <x v="111"/>
    <s v="392"/>
    <s v="13"/>
    <x v="0"/>
    <x v="0"/>
    <x v="1"/>
    <n v="28928.880000000001"/>
    <n v="-534.57000000000016"/>
    <n v="-1.8478765856127171"/>
    <n v="-322.89"/>
    <n v="-1.1161510573516844"/>
    <n v="-857.46000000000015"/>
    <n v="-2.9640276429644015"/>
    <n v="149625.44"/>
    <n v="21215.779999999988"/>
    <n v="14.179259890564055"/>
    <n v="-24301.969999999994"/>
    <n v="-16.241870366429662"/>
    <n v="-3086.190000000006"/>
    <n v="-2.0626104758656054"/>
    <n v="10"/>
    <n v="770868.77999999991"/>
    <n v="0"/>
    <n v="0"/>
  </r>
  <r>
    <x v="1"/>
    <x v="78"/>
    <s v="345"/>
    <s v="36"/>
    <x v="4"/>
    <x v="11"/>
    <x v="0"/>
    <n v="150000"/>
    <n v="-4315.22"/>
    <n v="-2.8768133333333337"/>
    <n v="0"/>
    <n v="0"/>
    <n v="-4315.22"/>
    <n v="-2.8768133333333337"/>
    <n v="152148.42000000001"/>
    <n v="-4886.22"/>
    <n v="-3.2114825773412563"/>
    <n v="0"/>
    <n v="0"/>
    <n v="-4886.22"/>
    <n v="-3.2114825773412563"/>
    <n v="-11"/>
    <n v="14209231.789999999"/>
    <n v="3.7000000000000002E-3"/>
    <n v="52574.157622999999"/>
  </r>
  <r>
    <x v="1"/>
    <x v="78"/>
    <s v="345"/>
    <s v="36"/>
    <x v="4"/>
    <x v="11"/>
    <x v="1"/>
    <n v="0"/>
    <n v="-1649.94"/>
    <n v="0"/>
    <n v="0"/>
    <n v="0"/>
    <n v="-1649.94"/>
    <n v="0"/>
    <n v="152148.42000000001"/>
    <n v="-6536.16"/>
    <n v="-4.295910532623342"/>
    <n v="0"/>
    <n v="0"/>
    <n v="-6536.16"/>
    <n v="-4.295910532623342"/>
    <n v="-11"/>
    <n v="14209231.789999999"/>
    <n v="3.7000000000000002E-3"/>
    <n v="52574.157622999999"/>
  </r>
  <r>
    <x v="1"/>
    <x v="109"/>
    <s v="343"/>
    <s v="33"/>
    <x v="4"/>
    <x v="8"/>
    <x v="4"/>
    <n v="6543.76"/>
    <n v="4080.91"/>
    <n v="62.363381297602594"/>
    <n v="3340.0299999999997"/>
    <n v="51.041450175434299"/>
    <n v="7420.94"/>
    <n v="113.40483147303691"/>
    <n v="152194.76999999999"/>
    <n v="-8324.8999999999978"/>
    <n v="-5.4698988670898476"/>
    <n v="5632.5599999999995"/>
    <n v="3.7008893275373391"/>
    <n v="-2692.3399999999983"/>
    <n v="-1.7690095395525081"/>
    <n v="-6"/>
    <n v="15422171.260000002"/>
    <n v="2.5000000000000001E-3"/>
    <n v="38555.428150000007"/>
  </r>
  <r>
    <x v="5"/>
    <x v="53"/>
    <s v="354"/>
    <s v="00"/>
    <x v="0"/>
    <x v="0"/>
    <x v="2"/>
    <n v="0"/>
    <n v="-37464.729999999996"/>
    <n v="0"/>
    <n v="0"/>
    <n v="0"/>
    <n v="-37464.729999999996"/>
    <n v="0"/>
    <n v="152363.34"/>
    <n v="25096.740000000005"/>
    <n v="16.471639437675758"/>
    <n v="-222.96"/>
    <n v="-0.14633441351443202"/>
    <n v="24873.780000000006"/>
    <n v="16.325305024161331"/>
    <n v="-15"/>
    <n v="5092060.5500000007"/>
    <n v="4.0000000000000002E-4"/>
    <n v="2036.8242200000004"/>
  </r>
  <r>
    <x v="1"/>
    <x v="119"/>
    <s v="346"/>
    <s v="37"/>
    <x v="0"/>
    <x v="0"/>
    <x v="2"/>
    <n v="154779.01999999999"/>
    <n v="0"/>
    <n v="0"/>
    <n v="0"/>
    <n v="0"/>
    <n v="0"/>
    <n v="0"/>
    <n v="154779.01999999999"/>
    <n v="0"/>
    <n v="0"/>
    <n v="0"/>
    <n v="0"/>
    <n v="0"/>
    <n v="0"/>
    <n v="0"/>
    <n v="702614.98999999987"/>
    <n v="0"/>
    <n v="0"/>
  </r>
  <r>
    <x v="1"/>
    <x v="104"/>
    <s v="342"/>
    <s v="34"/>
    <x v="4"/>
    <x v="9"/>
    <x v="0"/>
    <n v="0"/>
    <n v="-1219.6499999999996"/>
    <n v="0"/>
    <n v="689.24"/>
    <n v="0"/>
    <n v="-530.40999999999963"/>
    <n v="0"/>
    <n v="161195.40000000002"/>
    <n v="-5607.54"/>
    <n v="-3.4787220975288373"/>
    <n v="1932.36"/>
    <n v="1.1987686993549442"/>
    <n v="-3675.1800000000003"/>
    <n v="-2.2799533981738929"/>
    <n v="-6"/>
    <n v="3362086.7600000002"/>
    <n v="2E-3"/>
    <n v="6724.1735200000003"/>
  </r>
  <r>
    <x v="1"/>
    <x v="104"/>
    <s v="342"/>
    <s v="34"/>
    <x v="4"/>
    <x v="9"/>
    <x v="4"/>
    <n v="90402.33"/>
    <n v="718.54999999999927"/>
    <n v="0.79483570832742834"/>
    <n v="754.31999999999994"/>
    <n v="0.83440327257051883"/>
    <n v="1472.8699999999992"/>
    <n v="1.6292389808979471"/>
    <n v="161412.22000000003"/>
    <n v="-769.5600000000004"/>
    <n v="-0.47676687675815393"/>
    <n v="1243.1199999999999"/>
    <n v="0.77015234658193765"/>
    <n v="473.55999999999949"/>
    <n v="0.29338546982378372"/>
    <n v="-6"/>
    <n v="3362086.7600000002"/>
    <n v="2E-3"/>
    <n v="6724.1735200000003"/>
  </r>
  <r>
    <x v="7"/>
    <x v="107"/>
    <s v="397"/>
    <s v="25"/>
    <x v="0"/>
    <x v="0"/>
    <x v="4"/>
    <n v="69141.11"/>
    <n v="-91036.160000000018"/>
    <n v="-131.66719481362102"/>
    <n v="0"/>
    <n v="0"/>
    <n v="-91036.160000000018"/>
    <n v="-131.66719481362102"/>
    <n v="169683.03"/>
    <n v="-221925.06"/>
    <n v="-130.78801103445642"/>
    <n v="24.22"/>
    <n v="1.4273672505730242E-2"/>
    <n v="-221900.84"/>
    <n v="-130.77373736195068"/>
    <n v="-5"/>
    <n v="30339340.439999998"/>
    <n v="1.1000000000000001E-3"/>
    <n v="33373.274484000001"/>
  </r>
  <r>
    <x v="1"/>
    <x v="90"/>
    <s v="343"/>
    <s v="34"/>
    <x v="4"/>
    <x v="9"/>
    <x v="0"/>
    <n v="0"/>
    <n v="-6605.8299999999981"/>
    <n v="0"/>
    <n v="3481.6899999999996"/>
    <n v="0"/>
    <n v="-3124.1399999999985"/>
    <n v="0"/>
    <n v="169980.24000000002"/>
    <n v="-37108.67"/>
    <n v="-21.831166963877678"/>
    <n v="9092.9699999999993"/>
    <n v="5.3494276746520644"/>
    <n v="-28015.699999999997"/>
    <n v="-16.481739289225615"/>
    <n v="-6"/>
    <n v="15839920.23"/>
    <n v="2.5000000000000001E-3"/>
    <n v="39599.800575000001"/>
  </r>
  <r>
    <x v="1"/>
    <x v="90"/>
    <s v="343"/>
    <s v="34"/>
    <x v="4"/>
    <x v="9"/>
    <x v="1"/>
    <n v="0"/>
    <n v="-11014.36"/>
    <n v="0"/>
    <n v="-6310.4399999999987"/>
    <n v="0"/>
    <n v="-17324.8"/>
    <n v="0"/>
    <n v="169980.24000000002"/>
    <n v="-47973.52"/>
    <n v="-28.222998155550311"/>
    <n v="2782.5300000000007"/>
    <n v="1.636972626935931"/>
    <n v="-45190.99"/>
    <n v="-26.586025528614382"/>
    <n v="-6"/>
    <n v="15839920.23"/>
    <n v="2.5000000000000001E-3"/>
    <n v="39599.800575000001"/>
  </r>
  <r>
    <x v="1"/>
    <x v="106"/>
    <s v="342"/>
    <s v="85"/>
    <x v="1"/>
    <x v="1"/>
    <x v="2"/>
    <n v="1367.73"/>
    <n v="70.080000000000382"/>
    <n v="5.1238182974710202"/>
    <n v="0"/>
    <n v="0"/>
    <n v="70.080000000000382"/>
    <n v="5.1238182974710202"/>
    <n v="171713.91"/>
    <n v="-31732.65"/>
    <n v="-18.479953080097005"/>
    <n v="112.18"/>
    <n v="6.5329593857597207E-2"/>
    <n v="-31620.47"/>
    <n v="-18.41462348623941"/>
    <n v="-7"/>
    <n v="2200049.62"/>
    <n v="1.9E-3"/>
    <n v="4180.0942780000005"/>
  </r>
  <r>
    <x v="1"/>
    <x v="117"/>
    <s v="342"/>
    <s v="80"/>
    <x v="1"/>
    <x v="7"/>
    <x v="4"/>
    <n v="40000"/>
    <n v="6768.0400000000009"/>
    <n v="16.920100000000001"/>
    <n v="1920.0900000000006"/>
    <n v="4.800225000000002"/>
    <n v="8688.130000000001"/>
    <n v="21.720325000000003"/>
    <n v="174622.83"/>
    <n v="-6607.6000000000013"/>
    <n v="-3.7839267637570653"/>
    <n v="3073.4000000000005"/>
    <n v="1.7600218711379265"/>
    <n v="-3534.2000000000007"/>
    <n v="-2.0239048926191385"/>
    <n v="-5"/>
    <n v="9702986.4199999962"/>
    <n v="2E-3"/>
    <n v="19405.972839999991"/>
  </r>
  <r>
    <x v="1"/>
    <x v="117"/>
    <s v="342"/>
    <s v="80"/>
    <x v="1"/>
    <x v="7"/>
    <x v="1"/>
    <n v="0"/>
    <n v="-9482.1099999999988"/>
    <n v="0"/>
    <n v="-3094.58"/>
    <n v="0"/>
    <n v="-12576.689999999999"/>
    <n v="0"/>
    <n v="177288.52"/>
    <n v="-24455.119999999995"/>
    <n v="-13.79396703181909"/>
    <n v="1704.4700000000003"/>
    <n v="0.96141024810856357"/>
    <n v="-22750.649999999994"/>
    <n v="-12.832556783710528"/>
    <n v="-5"/>
    <n v="9702986.4199999962"/>
    <n v="2E-3"/>
    <n v="19405.972839999991"/>
  </r>
  <r>
    <x v="2"/>
    <x v="115"/>
    <s v="361"/>
    <s v="00"/>
    <x v="0"/>
    <x v="0"/>
    <x v="3"/>
    <n v="63334.85"/>
    <n v="-11765.35"/>
    <n v="-18.576423564593586"/>
    <n v="0"/>
    <n v="0"/>
    <n v="-11765.35"/>
    <n v="-18.576423564593586"/>
    <n v="178530.55000000002"/>
    <n v="-137861.24"/>
    <n v="-77.219971595897718"/>
    <n v="0"/>
    <n v="0"/>
    <n v="-137861.24"/>
    <n v="-77.219971595897718"/>
    <n v="-5"/>
    <n v="24230245.84"/>
    <n v="6.9999999999999999E-4"/>
    <n v="16961.172087999999"/>
  </r>
  <r>
    <x v="5"/>
    <x v="118"/>
    <s v="359"/>
    <s v="00"/>
    <x v="0"/>
    <x v="0"/>
    <x v="0"/>
    <n v="27301.24"/>
    <n v="-17439.75"/>
    <n v="-63.878966669645777"/>
    <n v="0"/>
    <n v="0"/>
    <n v="-17439.75"/>
    <n v="-63.878966669645777"/>
    <n v="180567.25"/>
    <n v="-25315.109999999997"/>
    <n v="-14.019768258086668"/>
    <n v="0"/>
    <n v="0"/>
    <n v="-25315.109999999997"/>
    <n v="-14.019768258086668"/>
    <n v="0"/>
    <n v="15532302.810000002"/>
    <n v="0"/>
    <n v="0"/>
  </r>
  <r>
    <x v="1"/>
    <x v="90"/>
    <s v="343"/>
    <s v="34"/>
    <x v="4"/>
    <x v="9"/>
    <x v="3"/>
    <n v="163436.48000000001"/>
    <n v="-28408.760000000002"/>
    <n v="-17.382141367704442"/>
    <n v="2283.87"/>
    <n v="1.3974052794088565"/>
    <n v="-26124.890000000003"/>
    <n v="-15.984736088295588"/>
    <n v="180968.89"/>
    <n v="-32318.179999999997"/>
    <n v="-17.858417543479433"/>
    <n v="2352.06"/>
    <n v="1.299704054105653"/>
    <n v="-29966.119999999995"/>
    <n v="-16.558713489373776"/>
    <n v="-6"/>
    <n v="15839920.23"/>
    <n v="2.5000000000000001E-3"/>
    <n v="39599.800575000001"/>
  </r>
  <r>
    <x v="1"/>
    <x v="119"/>
    <s v="346"/>
    <s v="37"/>
    <x v="0"/>
    <x v="0"/>
    <x v="3"/>
    <n v="26535.5"/>
    <n v="0"/>
    <n v="0"/>
    <n v="0"/>
    <n v="0"/>
    <n v="0"/>
    <n v="0"/>
    <n v="181314.52"/>
    <n v="0"/>
    <n v="0"/>
    <n v="0"/>
    <n v="0"/>
    <n v="0"/>
    <n v="0"/>
    <n v="0"/>
    <n v="702614.98999999987"/>
    <n v="0"/>
    <n v="0"/>
  </r>
  <r>
    <x v="5"/>
    <x v="118"/>
    <s v="359"/>
    <s v="00"/>
    <x v="0"/>
    <x v="0"/>
    <x v="3"/>
    <n v="41823.78"/>
    <n v="-1122.8499999999999"/>
    <n v="-2.6847166851011552"/>
    <n v="0"/>
    <n v="0"/>
    <n v="-1122.8499999999999"/>
    <n v="-2.6847166851011552"/>
    <n v="183177.43"/>
    <n v="-7354.9900000000007"/>
    <n v="-4.0152272034824383"/>
    <n v="0"/>
    <n v="0"/>
    <n v="-7354.9900000000007"/>
    <n v="-4.0152272034824383"/>
    <n v="0"/>
    <n v="15532302.810000002"/>
    <n v="0"/>
    <n v="0"/>
  </r>
  <r>
    <x v="0"/>
    <x v="120"/>
    <s v="398"/>
    <s v="00"/>
    <x v="0"/>
    <x v="0"/>
    <x v="3"/>
    <n v="0"/>
    <n v="0"/>
    <n v="0"/>
    <n v="0"/>
    <n v="0"/>
    <n v="0"/>
    <n v="0"/>
    <n v="186410.33"/>
    <n v="0"/>
    <n v="0"/>
    <n v="0"/>
    <n v="0"/>
    <n v="0"/>
    <n v="0"/>
    <n v="0"/>
    <n v="1759370.43"/>
    <n v="0"/>
    <n v="0"/>
  </r>
  <r>
    <x v="4"/>
    <x v="114"/>
    <s v="316"/>
    <s v="43"/>
    <x v="3"/>
    <x v="24"/>
    <x v="2"/>
    <n v="115833.94"/>
    <n v="0"/>
    <n v="0"/>
    <n v="0"/>
    <n v="0"/>
    <n v="0"/>
    <n v="0"/>
    <n v="186481.79"/>
    <n v="-18224.63"/>
    <n v="-9.772873801779788"/>
    <n v="0"/>
    <n v="0"/>
    <n v="-18224.63"/>
    <n v="-9.772873801779788"/>
    <n v="-4"/>
    <n v="1988252.8"/>
    <n v="8.0000000000000004E-4"/>
    <n v="1590.6022400000002"/>
  </r>
  <r>
    <x v="1"/>
    <x v="121"/>
    <s v="342"/>
    <s v="84"/>
    <x v="1"/>
    <x v="12"/>
    <x v="4"/>
    <n v="186708.53999999998"/>
    <n v="284.72000000000025"/>
    <n v="0.15249436367506289"/>
    <n v="519.21"/>
    <n v="0.27808583367423906"/>
    <n v="803.93000000000029"/>
    <n v="0.43058019734930192"/>
    <n v="186708.53999999998"/>
    <n v="-903.6599999999994"/>
    <n v="-0.48399500097853021"/>
    <n v="859.61"/>
    <n v="0.46040207909075825"/>
    <n v="-44.049999999999386"/>
    <n v="-2.3592921887771921E-2"/>
    <n v="-6"/>
    <n v="2167427.8199999998"/>
    <n v="1.6999999999999999E-3"/>
    <n v="3684.6272939999994"/>
  </r>
  <r>
    <x v="1"/>
    <x v="121"/>
    <s v="342"/>
    <s v="84"/>
    <x v="1"/>
    <x v="12"/>
    <x v="0"/>
    <n v="0"/>
    <n v="-846.40999999999985"/>
    <n v="0"/>
    <n v="480.21999999999991"/>
    <n v="0"/>
    <n v="-366.18999999999994"/>
    <n v="0"/>
    <n v="186708.53999999998"/>
    <n v="-4121.4499999999989"/>
    <n v="-2.2074244702465133"/>
    <n v="1339.83"/>
    <n v="0.71760509722801114"/>
    <n v="-2781.619999999999"/>
    <n v="-1.4898193730185021"/>
    <n v="-6"/>
    <n v="2167427.8199999998"/>
    <n v="1.6999999999999999E-3"/>
    <n v="3684.6272939999994"/>
  </r>
  <r>
    <x v="1"/>
    <x v="90"/>
    <s v="343"/>
    <s v="34"/>
    <x v="4"/>
    <x v="9"/>
    <x v="4"/>
    <n v="6543.76"/>
    <n v="4065.5200000000004"/>
    <n v="62.12819541058964"/>
    <n v="3327.41"/>
    <n v="50.848594691736857"/>
    <n v="7392.93"/>
    <n v="112.97679010232649"/>
    <n v="187512.65000000002"/>
    <n v="-13554.089999999997"/>
    <n v="-7.2283603266232941"/>
    <n v="5611.28"/>
    <n v="2.9924807739637829"/>
    <n v="-7942.8099999999968"/>
    <n v="-4.2358795526595117"/>
    <n v="-6"/>
    <n v="15839920.23"/>
    <n v="2.5000000000000001E-3"/>
    <n v="39599.800575000001"/>
  </r>
  <r>
    <x v="1"/>
    <x v="122"/>
    <s v="343"/>
    <s v="30"/>
    <x v="4"/>
    <x v="26"/>
    <x v="4"/>
    <n v="0"/>
    <n v="2027844.6699999995"/>
    <n v="0"/>
    <n v="7667.16"/>
    <n v="0"/>
    <n v="2035511.8299999994"/>
    <n v="0"/>
    <n v="190496.81"/>
    <n v="-156782.13000000047"/>
    <n v="-82.301708884259256"/>
    <n v="10077.33"/>
    <n v="5.2900255915046559"/>
    <n v="-146704.80000000048"/>
    <n v="-77.011683292754611"/>
    <n v="-11"/>
    <n v="35297616.749999993"/>
    <n v="2.8E-3"/>
    <n v="98833.326899999971"/>
  </r>
  <r>
    <x v="1"/>
    <x v="122"/>
    <s v="343"/>
    <s v="30"/>
    <x v="4"/>
    <x v="26"/>
    <x v="0"/>
    <n v="12135.64"/>
    <n v="-87217.579999999522"/>
    <n v="-718.6895787943572"/>
    <n v="7238.52"/>
    <n v="59.646792422978933"/>
    <n v="-79979.059999999517"/>
    <n v="-659.04278637137827"/>
    <n v="190715.11"/>
    <n v="-258351.65000000008"/>
    <n v="-135.46469915257376"/>
    <n v="20178.11"/>
    <n v="10.580236668190581"/>
    <n v="-238173.5400000001"/>
    <n v="-124.88446248438319"/>
    <n v="-11"/>
    <n v="35297616.749999993"/>
    <n v="2.8E-3"/>
    <n v="98833.326899999971"/>
  </r>
  <r>
    <x v="5"/>
    <x v="123"/>
    <s v="352"/>
    <s v="00"/>
    <x v="0"/>
    <x v="0"/>
    <x v="2"/>
    <n v="145646.44"/>
    <n v="-117807.59000000003"/>
    <n v="-80.886007237801365"/>
    <n v="252.03"/>
    <n v="0.17304233457405482"/>
    <n v="-117555.56000000003"/>
    <n v="-80.712964903227316"/>
    <n v="191502.15"/>
    <n v="-136754.93000000002"/>
    <n v="-71.411694333457888"/>
    <n v="252.03"/>
    <n v="0.13160687752069625"/>
    <n v="-136502.90000000002"/>
    <n v="-71.280087455937192"/>
    <n v="-5"/>
    <n v="50488652.049999997"/>
    <n v="6.9999999999999999E-4"/>
    <n v="35342.056434999999"/>
  </r>
  <r>
    <x v="1"/>
    <x v="109"/>
    <s v="343"/>
    <s v="33"/>
    <x v="4"/>
    <x v="8"/>
    <x v="3"/>
    <n v="89010.03"/>
    <n v="-24235.57"/>
    <n v="-27.227909034521165"/>
    <n v="2292.5300000000002"/>
    <n v="2.5755861446176351"/>
    <n v="-21943.040000000001"/>
    <n v="-24.652322889903534"/>
    <n v="191798.52000000002"/>
    <n v="-27167.22"/>
    <n v="-14.164457577670566"/>
    <n v="2360.98"/>
    <n v="1.2309688312506268"/>
    <n v="-24806.240000000002"/>
    <n v="-12.933488746419942"/>
    <n v="-6"/>
    <n v="15422171.260000002"/>
    <n v="2.5000000000000001E-3"/>
    <n v="38555.428150000007"/>
  </r>
  <r>
    <x v="4"/>
    <x v="124"/>
    <s v="315"/>
    <s v="42"/>
    <x v="3"/>
    <x v="16"/>
    <x v="1"/>
    <n v="0"/>
    <n v="0"/>
    <n v="0"/>
    <n v="0"/>
    <n v="0"/>
    <n v="0"/>
    <n v="0"/>
    <n v="192614.09999999998"/>
    <n v="-77304.579999999987"/>
    <n v="-40.134434602658892"/>
    <n v="0"/>
    <n v="0"/>
    <n v="-77304.579999999987"/>
    <n v="-40.134434602658892"/>
    <n v="-5"/>
    <n v="18870058.369999997"/>
    <n v="1E-3"/>
    <n v="18870.058369999999"/>
  </r>
  <r>
    <x v="1"/>
    <x v="121"/>
    <s v="342"/>
    <s v="84"/>
    <x v="1"/>
    <x v="12"/>
    <x v="2"/>
    <n v="0"/>
    <n v="72.790000000000418"/>
    <n v="0"/>
    <n v="0"/>
    <n v="0"/>
    <n v="72.790000000000418"/>
    <n v="0"/>
    <n v="194170.32"/>
    <n v="-3648.579999999999"/>
    <n v="-1.8790616403166038"/>
    <n v="118.35"/>
    <n v="6.0951642866942789E-2"/>
    <n v="-3530.2299999999991"/>
    <n v="-1.8181099974496611"/>
    <n v="-6"/>
    <n v="2167427.8199999998"/>
    <n v="1.6999999999999999E-3"/>
    <n v="3684.6272939999994"/>
  </r>
  <r>
    <x v="1"/>
    <x v="121"/>
    <s v="342"/>
    <s v="84"/>
    <x v="1"/>
    <x v="12"/>
    <x v="3"/>
    <n v="0"/>
    <n v="-3611.63"/>
    <n v="0"/>
    <n v="340.4"/>
    <n v="0"/>
    <n v="-3271.23"/>
    <n v="0"/>
    <n v="194170.32"/>
    <n v="-6695.0099999999984"/>
    <n v="-3.4480089439003851"/>
    <n v="350.77"/>
    <n v="0.18065067822929889"/>
    <n v="-6344.239999999998"/>
    <n v="-3.2673582656710858"/>
    <n v="-6"/>
    <n v="2167427.8199999998"/>
    <n v="1.6999999999999999E-3"/>
    <n v="3684.6272939999994"/>
  </r>
  <r>
    <x v="0"/>
    <x v="120"/>
    <s v="398"/>
    <s v="00"/>
    <x v="0"/>
    <x v="0"/>
    <x v="2"/>
    <n v="2916.68"/>
    <n v="0"/>
    <n v="0"/>
    <n v="0"/>
    <n v="0"/>
    <n v="0"/>
    <n v="0"/>
    <n v="194403"/>
    <n v="0"/>
    <n v="0"/>
    <n v="0"/>
    <n v="0"/>
    <n v="0"/>
    <n v="0"/>
    <n v="0"/>
    <n v="1759370.43"/>
    <n v="0"/>
    <n v="0"/>
  </r>
  <r>
    <x v="1"/>
    <x v="108"/>
    <s v="341"/>
    <s v="32"/>
    <x v="4"/>
    <x v="21"/>
    <x v="4"/>
    <n v="81341.16"/>
    <n v="-9874.91"/>
    <n v="-12.140114549632681"/>
    <n v="0"/>
    <n v="0"/>
    <n v="-9874.91"/>
    <n v="-12.140114549632681"/>
    <n v="196694.72999999998"/>
    <n v="-9882.27"/>
    <n v="-5.0241661278876162"/>
    <n v="0"/>
    <n v="0"/>
    <n v="-9882.27"/>
    <n v="-5.0241661278876162"/>
    <n v="-1"/>
    <n v="26971966.289999995"/>
    <n v="2.0000000000000001E-4"/>
    <n v="5394.3932579999992"/>
  </r>
  <r>
    <x v="4"/>
    <x v="125"/>
    <s v="311"/>
    <s v="45"/>
    <x v="3"/>
    <x v="3"/>
    <x v="4"/>
    <n v="14130.22"/>
    <n v="-8804.52"/>
    <n v="-62.309857879070542"/>
    <n v="0"/>
    <n v="0"/>
    <n v="-8804.52"/>
    <n v="-62.309857879070542"/>
    <n v="197662.55"/>
    <n v="-100659"/>
    <n v="-50.924669341764542"/>
    <n v="0"/>
    <n v="0"/>
    <n v="-100659"/>
    <n v="-50.924669341764542"/>
    <n v="-3"/>
    <n v="23911918.730000008"/>
    <n v="4.0000000000000002E-4"/>
    <n v="9564.7674920000045"/>
  </r>
  <r>
    <x v="4"/>
    <x v="113"/>
    <s v="314"/>
    <s v="40"/>
    <x v="3"/>
    <x v="25"/>
    <x v="2"/>
    <n v="0"/>
    <n v="57502.070000000007"/>
    <n v="0"/>
    <n v="-9853.0599999999977"/>
    <n v="0"/>
    <n v="47649.010000000009"/>
    <n v="0"/>
    <n v="203490.28"/>
    <n v="-159038.37"/>
    <n v="-78.155266187652799"/>
    <n v="-131.22999999999774"/>
    <n v="-6.4489566774392243E-2"/>
    <n v="-159169.60000000001"/>
    <n v="-78.219755754427183"/>
    <n v="-6"/>
    <n v="8810869.1900000013"/>
    <n v="1E-3"/>
    <n v="8810.8691900000013"/>
  </r>
  <r>
    <x v="4"/>
    <x v="113"/>
    <s v="314"/>
    <s v="40"/>
    <x v="3"/>
    <x v="25"/>
    <x v="3"/>
    <n v="0"/>
    <n v="-49978.380000000005"/>
    <n v="0"/>
    <n v="1381.67"/>
    <n v="0"/>
    <n v="-48596.710000000006"/>
    <n v="0"/>
    <n v="203490.28"/>
    <n v="-92148.50999999998"/>
    <n v="-45.283986045918247"/>
    <n v="-1330.2999999999975"/>
    <n v="-0.65374129909300704"/>
    <n v="-93478.809999999983"/>
    <n v="-45.937727345011261"/>
    <n v="-6"/>
    <n v="8810869.1900000013"/>
    <n v="1E-3"/>
    <n v="8810.8691900000013"/>
  </r>
  <r>
    <x v="5"/>
    <x v="118"/>
    <s v="359"/>
    <s v="00"/>
    <x v="0"/>
    <x v="0"/>
    <x v="4"/>
    <n v="26679.7"/>
    <n v="-1220.3699999999999"/>
    <n v="-4.5741518832670529"/>
    <n v="0"/>
    <n v="0"/>
    <n v="-1220.3699999999999"/>
    <n v="-4.5741518832670529"/>
    <n v="207442.76"/>
    <n v="-7975.36"/>
    <n v="-3.844607543787018"/>
    <n v="0"/>
    <n v="0"/>
    <n v="-7975.36"/>
    <n v="-3.844607543787018"/>
    <n v="0"/>
    <n v="15532302.810000002"/>
    <n v="0"/>
    <n v="0"/>
  </r>
  <r>
    <x v="1"/>
    <x v="122"/>
    <s v="343"/>
    <s v="30"/>
    <x v="4"/>
    <x v="26"/>
    <x v="2"/>
    <n v="137579.47"/>
    <n v="232334.28999999998"/>
    <n v="168.87279039525299"/>
    <n v="-3545.13"/>
    <n v="-2.5767870744087036"/>
    <n v="228789.15999999997"/>
    <n v="166.29600332084428"/>
    <n v="220638.99"/>
    <n v="531101.93000000005"/>
    <n v="240.71082359468744"/>
    <n v="1866.4699999999998"/>
    <n v="0.84593842638601635"/>
    <n v="532968.4"/>
    <n v="241.55676202107347"/>
    <n v="-11"/>
    <n v="35297616.749999993"/>
    <n v="2.8E-3"/>
    <n v="98833.326899999971"/>
  </r>
  <r>
    <x v="1"/>
    <x v="122"/>
    <s v="343"/>
    <s v="30"/>
    <x v="4"/>
    <x v="26"/>
    <x v="3"/>
    <n v="41000"/>
    <n v="-2156729.71"/>
    <n v="-5260.3163658536587"/>
    <n v="5272.43"/>
    <n v="12.859585365853659"/>
    <n v="-2151457.2799999998"/>
    <n v="-5247.4567804878043"/>
    <n v="221084.31"/>
    <n v="-2230200.5099999998"/>
    <n v="-1008.7556688215459"/>
    <n v="5426.84"/>
    <n v="2.4546472791307532"/>
    <n v="-2224773.67"/>
    <n v="-1006.3010215424151"/>
    <n v="-11"/>
    <n v="35297616.749999993"/>
    <n v="2.8E-3"/>
    <n v="98833.326899999971"/>
  </r>
  <r>
    <x v="4"/>
    <x v="126"/>
    <s v="315"/>
    <s v="43"/>
    <x v="3"/>
    <x v="24"/>
    <x v="1"/>
    <n v="110771.01"/>
    <n v="0"/>
    <n v="0"/>
    <n v="0"/>
    <n v="0"/>
    <n v="0"/>
    <n v="0"/>
    <n v="224605.75999999998"/>
    <n v="-65747.14"/>
    <n v="-29.272241281790816"/>
    <n v="0"/>
    <n v="0"/>
    <n v="-65747.14"/>
    <n v="-29.272241281790816"/>
    <n v="-6"/>
    <n v="24874085.259999994"/>
    <n v="1.1999999999999999E-3"/>
    <n v="29848.902311999991"/>
  </r>
  <r>
    <x v="2"/>
    <x v="115"/>
    <s v="361"/>
    <s v="00"/>
    <x v="0"/>
    <x v="0"/>
    <x v="4"/>
    <n v="52958.600000000006"/>
    <n v="-15746.93"/>
    <n v="-29.734415184691436"/>
    <n v="0"/>
    <n v="0"/>
    <n v="-15746.93"/>
    <n v="-29.734415184691436"/>
    <n v="231489.15000000002"/>
    <n v="-153608.16999999998"/>
    <n v="-66.356531180835034"/>
    <n v="0"/>
    <n v="0"/>
    <n v="-153608.16999999998"/>
    <n v="-66.356531180835034"/>
    <n v="-5"/>
    <n v="24230245.84"/>
    <n v="6.9999999999999999E-4"/>
    <n v="16961.172087999999"/>
  </r>
  <r>
    <x v="1"/>
    <x v="108"/>
    <s v="341"/>
    <s v="32"/>
    <x v="4"/>
    <x v="21"/>
    <x v="1"/>
    <n v="0"/>
    <n v="0"/>
    <n v="0"/>
    <n v="0"/>
    <n v="0"/>
    <n v="0"/>
    <n v="0"/>
    <n v="232047.61"/>
    <n v="-34871.61"/>
    <n v="-15.02778244516287"/>
    <n v="0"/>
    <n v="0"/>
    <n v="-34871.61"/>
    <n v="-15.02778244516287"/>
    <n v="-1"/>
    <n v="26971966.289999995"/>
    <n v="2.0000000000000001E-4"/>
    <n v="5394.3932579999992"/>
  </r>
  <r>
    <x v="1"/>
    <x v="108"/>
    <s v="341"/>
    <s v="32"/>
    <x v="4"/>
    <x v="21"/>
    <x v="0"/>
    <n v="37644"/>
    <n v="-24989.34"/>
    <n v="-66.383328020401649"/>
    <n v="0"/>
    <n v="0"/>
    <n v="-24989.34"/>
    <n v="-66.383328020401649"/>
    <n v="234338.72999999998"/>
    <n v="-34871.61"/>
    <n v="-14.880856442296158"/>
    <n v="0"/>
    <n v="0"/>
    <n v="-34871.61"/>
    <n v="-14.880856442296158"/>
    <n v="-1"/>
    <n v="26971966.289999995"/>
    <n v="2.0000000000000001E-4"/>
    <n v="5394.3932579999992"/>
  </r>
  <r>
    <x v="1"/>
    <x v="127"/>
    <s v="345"/>
    <s v="82"/>
    <x v="1"/>
    <x v="17"/>
    <x v="2"/>
    <n v="223549.43"/>
    <n v="0"/>
    <n v="0"/>
    <n v="0"/>
    <n v="0"/>
    <n v="0"/>
    <n v="0"/>
    <n v="237094.75999999998"/>
    <n v="-68111.61"/>
    <n v="-28.727589762000648"/>
    <n v="0"/>
    <n v="0"/>
    <n v="-68111.61"/>
    <n v="-28.727589762000648"/>
    <n v="-2"/>
    <n v="17259734.520000003"/>
    <n v="5.0000000000000001E-4"/>
    <n v="8629.8672600000027"/>
  </r>
  <r>
    <x v="1"/>
    <x v="127"/>
    <s v="345"/>
    <s v="82"/>
    <x v="1"/>
    <x v="17"/>
    <x v="3"/>
    <n v="0"/>
    <n v="0"/>
    <n v="0"/>
    <n v="0"/>
    <n v="0"/>
    <n v="0"/>
    <n v="0"/>
    <n v="237094.75999999998"/>
    <n v="0"/>
    <n v="0"/>
    <n v="0"/>
    <n v="0"/>
    <n v="0"/>
    <n v="0"/>
    <n v="-2"/>
    <n v="17259734.520000003"/>
    <n v="5.0000000000000001E-4"/>
    <n v="8629.8672600000027"/>
  </r>
  <r>
    <x v="1"/>
    <x v="127"/>
    <s v="345"/>
    <s v="82"/>
    <x v="1"/>
    <x v="17"/>
    <x v="4"/>
    <n v="0"/>
    <n v="0"/>
    <n v="0"/>
    <n v="0"/>
    <n v="0"/>
    <n v="0"/>
    <n v="0"/>
    <n v="237094.75999999998"/>
    <n v="0"/>
    <n v="0"/>
    <n v="0"/>
    <n v="0"/>
    <n v="0"/>
    <n v="0"/>
    <n v="-2"/>
    <n v="17259734.520000003"/>
    <n v="5.0000000000000001E-4"/>
    <n v="8629.8672600000027"/>
  </r>
  <r>
    <x v="1"/>
    <x v="117"/>
    <s v="342"/>
    <s v="80"/>
    <x v="1"/>
    <x v="7"/>
    <x v="0"/>
    <n v="78787.899999999994"/>
    <n v="-3169.0200000000004"/>
    <n v="-4.0222166094032215"/>
    <n v="1725.6499999999996"/>
    <n v="2.1902474872410607"/>
    <n v="-1443.3700000000008"/>
    <n v="-1.8319691221621606"/>
    <n v="237852.69999999998"/>
    <n v="-15267.630000000001"/>
    <n v="-6.4189433208031703"/>
    <n v="4799.05"/>
    <n v="2.0176563057724382"/>
    <n v="-10468.580000000002"/>
    <n v="-4.4012870150307322"/>
    <n v="-5"/>
    <n v="9702986.4199999962"/>
    <n v="2E-3"/>
    <n v="19405.972839999991"/>
  </r>
  <r>
    <x v="1"/>
    <x v="128"/>
    <s v="342"/>
    <s v="30"/>
    <x v="4"/>
    <x v="26"/>
    <x v="1"/>
    <n v="18545.93"/>
    <n v="-704198.94000000006"/>
    <n v="-3797.0538010226505"/>
    <n v="-8771.27"/>
    <n v="-47.294851215334042"/>
    <n v="-712970.21000000008"/>
    <n v="-3844.3486522379849"/>
    <n v="239489.3"/>
    <n v="-710294.71"/>
    <n v="-296.58724210225677"/>
    <n v="20317.580000000002"/>
    <n v="8.4837109632872956"/>
    <n v="-689977.13"/>
    <n v="-288.10353113896946"/>
    <n v="-4"/>
    <n v="22466368.349999998"/>
    <n v="8.0000000000000004E-4"/>
    <n v="17973.094679999998"/>
  </r>
  <r>
    <x v="5"/>
    <x v="118"/>
    <s v="359"/>
    <s v="00"/>
    <x v="0"/>
    <x v="0"/>
    <x v="2"/>
    <n v="31976.770000000004"/>
    <n v="-3924.6100000000006"/>
    <n v="-12.273315910268611"/>
    <n v="0"/>
    <n v="0"/>
    <n v="-3924.6100000000006"/>
    <n v="-12.273315910268611"/>
    <n v="247023.99"/>
    <n v="-11832.14"/>
    <n v="-4.7898748619516676"/>
    <n v="0"/>
    <n v="0"/>
    <n v="-11832.14"/>
    <n v="-4.7898748619516676"/>
    <n v="0"/>
    <n v="15532302.810000002"/>
    <n v="0"/>
    <n v="0"/>
  </r>
  <r>
    <x v="1"/>
    <x v="60"/>
    <s v="342"/>
    <s v="82"/>
    <x v="1"/>
    <x v="17"/>
    <x v="1"/>
    <n v="230286.27000000002"/>
    <n v="-2346.3899999999994"/>
    <n v="-1.0189013873905721"/>
    <n v="-486.91999999999996"/>
    <n v="-0.21144117710534802"/>
    <n v="-2833.3099999999995"/>
    <n v="-1.2303425644959205"/>
    <n v="249335.01"/>
    <n v="-16891.759999999998"/>
    <n v="-6.7747244961708333"/>
    <n v="360.87"/>
    <n v="0.14473298394798226"/>
    <n v="-16530.89"/>
    <n v="-6.6299915122228521"/>
    <n v="-5"/>
    <n v="2054234.7799999998"/>
    <n v="1.1999999999999999E-3"/>
    <n v="2465.0817359999996"/>
  </r>
  <r>
    <x v="5"/>
    <x v="123"/>
    <s v="352"/>
    <s v="00"/>
    <x v="0"/>
    <x v="0"/>
    <x v="4"/>
    <n v="8095.65"/>
    <n v="-21284.670000000002"/>
    <n v="-262.914898741917"/>
    <n v="0"/>
    <n v="0"/>
    <n v="-21284.670000000002"/>
    <n v="-262.914898741917"/>
    <n v="255204.9"/>
    <n v="-168260.06000000003"/>
    <n v="-65.931359468411472"/>
    <n v="252.03"/>
    <n v="9.8755940814616014E-2"/>
    <n v="-168008.03000000003"/>
    <n v="-65.832603527596859"/>
    <n v="-5"/>
    <n v="50488652.049999997"/>
    <n v="6.9999999999999999E-4"/>
    <n v="35342.056434999999"/>
  </r>
  <r>
    <x v="4"/>
    <x v="125"/>
    <s v="311"/>
    <s v="45"/>
    <x v="3"/>
    <x v="3"/>
    <x v="1"/>
    <n v="111670.9"/>
    <n v="-41023.469999999994"/>
    <n v="-36.73604314105107"/>
    <n v="0"/>
    <n v="0"/>
    <n v="-41023.469999999994"/>
    <n v="-36.73604314105107"/>
    <n v="260260.73"/>
    <n v="-136386.28999999998"/>
    <n v="-52.4037145365726"/>
    <n v="0"/>
    <n v="0"/>
    <n v="-136386.28999999998"/>
    <n v="-52.4037145365726"/>
    <n v="-3"/>
    <n v="23911918.730000008"/>
    <n v="4.0000000000000002E-4"/>
    <n v="9564.7674920000045"/>
  </r>
  <r>
    <x v="4"/>
    <x v="129"/>
    <s v="315"/>
    <s v="46"/>
    <x v="3"/>
    <x v="22"/>
    <x v="1"/>
    <n v="0"/>
    <n v="0"/>
    <n v="0"/>
    <n v="0"/>
    <n v="0"/>
    <n v="0"/>
    <n v="0"/>
    <n v="261988.09"/>
    <n v="-11541.720000000001"/>
    <n v="-4.4054369036393988"/>
    <n v="0"/>
    <n v="0"/>
    <n v="-11541.720000000001"/>
    <n v="-4.4054369036393988"/>
    <n v="-5"/>
    <n v="9765956.1899999995"/>
    <n v="1.1999999999999999E-3"/>
    <n v="11719.147427999998"/>
  </r>
  <r>
    <x v="5"/>
    <x v="123"/>
    <s v="352"/>
    <s v="00"/>
    <x v="0"/>
    <x v="0"/>
    <x v="3"/>
    <n v="82247.55"/>
    <n v="-16696.23"/>
    <n v="-20.299972461185771"/>
    <n v="0"/>
    <n v="0"/>
    <n v="-16696.23"/>
    <n v="-20.299972461185771"/>
    <n v="262422.69999999995"/>
    <n v="-149044.82000000004"/>
    <n v="-56.795704030177298"/>
    <n v="252.03"/>
    <n v="9.6039709979357749E-2"/>
    <n v="-148792.79000000004"/>
    <n v="-56.699664320197925"/>
    <n v="-5"/>
    <n v="50488652.049999997"/>
    <n v="6.9999999999999999E-4"/>
    <n v="35342.056434999999"/>
  </r>
  <r>
    <x v="5"/>
    <x v="123"/>
    <s v="352"/>
    <s v="00"/>
    <x v="0"/>
    <x v="0"/>
    <x v="0"/>
    <n v="11703.38"/>
    <n v="-6154.28"/>
    <n v="-52.585492396213738"/>
    <n v="0"/>
    <n v="0"/>
    <n v="-6154.28"/>
    <n v="-52.585492396213738"/>
    <n v="264791.60000000003"/>
    <n v="-173817.39"/>
    <n v="-65.643090641848161"/>
    <n v="252.03"/>
    <n v="9.5180511768500189E-2"/>
    <n v="-173565.36000000002"/>
    <n v="-65.547910130079657"/>
    <n v="-5"/>
    <n v="50488652.049999997"/>
    <n v="6.9999999999999999E-4"/>
    <n v="35342.056434999999"/>
  </r>
  <r>
    <x v="4"/>
    <x v="100"/>
    <s v="311"/>
    <s v="46"/>
    <x v="3"/>
    <x v="22"/>
    <x v="3"/>
    <n v="0"/>
    <n v="0"/>
    <n v="0"/>
    <n v="0"/>
    <n v="0"/>
    <n v="0"/>
    <n v="0"/>
    <n v="272823.61"/>
    <n v="-54527.02"/>
    <n v="-19.986180814776258"/>
    <n v="0"/>
    <n v="0"/>
    <n v="-54527.02"/>
    <n v="-19.986180814776258"/>
    <n v="-4"/>
    <n v="12704431.66"/>
    <n v="8.0000000000000004E-4"/>
    <n v="10163.545328"/>
  </r>
  <r>
    <x v="1"/>
    <x v="122"/>
    <s v="343"/>
    <s v="30"/>
    <x v="4"/>
    <x v="26"/>
    <x v="1"/>
    <n v="82995.61"/>
    <n v="-1051545.17"/>
    <n v="-1266.9889045938694"/>
    <n v="-13977.560000000001"/>
    <n v="-16.84132449897049"/>
    <n v="-1065522.73"/>
    <n v="-1283.83022909284"/>
    <n v="273710.71999999997"/>
    <n v="-1035313.5"/>
    <n v="-378.25098702747198"/>
    <n v="2655.4199999999992"/>
    <n v="0.97015564461633041"/>
    <n v="-1032658.08"/>
    <n v="-377.28083138285558"/>
    <n v="-11"/>
    <n v="35297616.749999993"/>
    <n v="2.8E-3"/>
    <n v="98833.326899999971"/>
  </r>
  <r>
    <x v="4"/>
    <x v="100"/>
    <s v="311"/>
    <s v="46"/>
    <x v="3"/>
    <x v="22"/>
    <x v="4"/>
    <n v="15389.27"/>
    <n v="-8363.19"/>
    <n v="-54.344293134112277"/>
    <n v="0"/>
    <n v="0"/>
    <n v="-8363.19"/>
    <n v="-54.344293134112277"/>
    <n v="282239.45999999996"/>
    <n v="-57689.54"/>
    <n v="-20.439927145552222"/>
    <n v="0"/>
    <n v="0"/>
    <n v="-57689.54"/>
    <n v="-20.439927145552222"/>
    <n v="-4"/>
    <n v="12704431.66"/>
    <n v="8.0000000000000004E-4"/>
    <n v="10163.545328"/>
  </r>
  <r>
    <x v="4"/>
    <x v="100"/>
    <s v="311"/>
    <s v="46"/>
    <x v="3"/>
    <x v="22"/>
    <x v="0"/>
    <n v="0"/>
    <n v="0"/>
    <n v="0"/>
    <n v="0"/>
    <n v="0"/>
    <n v="0"/>
    <n v="0"/>
    <n v="282239.45999999996"/>
    <n v="-57689.54"/>
    <n v="-20.439927145552222"/>
    <n v="0"/>
    <n v="0"/>
    <n v="-57689.54"/>
    <n v="-20.439927145552222"/>
    <n v="-4"/>
    <n v="12704431.66"/>
    <n v="8.0000000000000004E-4"/>
    <n v="10163.545328"/>
  </r>
  <r>
    <x v="4"/>
    <x v="116"/>
    <s v="311"/>
    <s v="44"/>
    <x v="3"/>
    <x v="23"/>
    <x v="3"/>
    <n v="5031.83"/>
    <n v="0"/>
    <n v="0"/>
    <n v="0"/>
    <n v="0"/>
    <n v="0"/>
    <n v="0"/>
    <n v="286557.43"/>
    <n v="-145513.44"/>
    <n v="-50.779852401663426"/>
    <n v="0"/>
    <n v="0"/>
    <n v="-145513.44"/>
    <n v="-50.779852401663426"/>
    <n v="-2"/>
    <n v="63363345.660000004"/>
    <n v="2.0000000000000001E-4"/>
    <n v="12672.669132000001"/>
  </r>
  <r>
    <x v="5"/>
    <x v="32"/>
    <s v="358"/>
    <s v="00"/>
    <x v="0"/>
    <x v="0"/>
    <x v="4"/>
    <n v="289794.71000000002"/>
    <n v="-1234401.8999999999"/>
    <n v="-425.95736133347629"/>
    <n v="1575.5500000000002"/>
    <n v="0.54367797120934336"/>
    <n v="-1232826.3499999999"/>
    <n v="-425.41368336226697"/>
    <n v="289794.71000000002"/>
    <n v="-1224098.81"/>
    <n v="-422.40205488913165"/>
    <n v="1317.7500000000002"/>
    <n v="0.45471844534360206"/>
    <n v="-1222781.06"/>
    <n v="-421.94733644378806"/>
    <n v="0"/>
    <n v="7404951.0200000005"/>
    <n v="0"/>
    <n v="0"/>
  </r>
  <r>
    <x v="5"/>
    <x v="32"/>
    <s v="358"/>
    <s v="00"/>
    <x v="0"/>
    <x v="0"/>
    <x v="0"/>
    <n v="0"/>
    <n v="-2300.0399999999991"/>
    <n v="0"/>
    <n v="1525.4300000000003"/>
    <n v="0"/>
    <n v="-774.60999999999876"/>
    <n v="0"/>
    <n v="289794.71000000002"/>
    <n v="-1245114.01"/>
    <n v="-429.65380907056579"/>
    <n v="2186.7000000000007"/>
    <n v="0.75456863929641793"/>
    <n v="-1242927.31"/>
    <n v="-428.89924043126939"/>
    <n v="0"/>
    <n v="7404951.0200000005"/>
    <n v="0"/>
    <n v="0"/>
  </r>
  <r>
    <x v="5"/>
    <x v="32"/>
    <s v="358"/>
    <s v="00"/>
    <x v="0"/>
    <x v="0"/>
    <x v="1"/>
    <n v="0"/>
    <n v="-5551.2199999999993"/>
    <n v="0"/>
    <n v="-2955.2300000000005"/>
    <n v="0"/>
    <n v="-8506.4500000000007"/>
    <n v="0"/>
    <n v="289794.71000000002"/>
    <n v="-1219277.68"/>
    <n v="-420.73841858603964"/>
    <n v="1651.2999999999997"/>
    <n v="0.5698171647094592"/>
    <n v="-1217626.3799999999"/>
    <n v="-420.16860142133021"/>
    <n v="0"/>
    <n v="7404951.0200000005"/>
    <n v="0"/>
    <n v="0"/>
  </r>
  <r>
    <x v="2"/>
    <x v="115"/>
    <s v="361"/>
    <s v="00"/>
    <x v="0"/>
    <x v="0"/>
    <x v="1"/>
    <n v="21882.62"/>
    <n v="-42229.87"/>
    <n v="-192.98360982368658"/>
    <n v="0"/>
    <n v="0"/>
    <n v="-42229.87"/>
    <n v="-192.98360982368658"/>
    <n v="290361.13"/>
    <n v="-176994.74"/>
    <n v="-60.956760982435895"/>
    <n v="0"/>
    <n v="0"/>
    <n v="-176994.74"/>
    <n v="-60.956760982435895"/>
    <n v="-5"/>
    <n v="24230245.84"/>
    <n v="6.9999999999999999E-4"/>
    <n v="16961.172087999999"/>
  </r>
  <r>
    <x v="4"/>
    <x v="125"/>
    <s v="311"/>
    <s v="45"/>
    <x v="3"/>
    <x v="3"/>
    <x v="0"/>
    <n v="94197.3"/>
    <n v="-17980.009999999998"/>
    <n v="-19.087606544985896"/>
    <n v="0"/>
    <n v="0"/>
    <n v="-17980.009999999998"/>
    <n v="-19.087606544985896"/>
    <n v="291859.84999999998"/>
    <n v="-118639.01"/>
    <n v="-40.649308221051989"/>
    <n v="0"/>
    <n v="0"/>
    <n v="-118639.01"/>
    <n v="-40.649308221051989"/>
    <n v="-3"/>
    <n v="23911918.730000008"/>
    <n v="4.0000000000000002E-4"/>
    <n v="9564.7674920000045"/>
  </r>
  <r>
    <x v="2"/>
    <x v="115"/>
    <s v="361"/>
    <s v="00"/>
    <x v="0"/>
    <x v="0"/>
    <x v="0"/>
    <n v="73039.53"/>
    <n v="-28588.49"/>
    <n v="-39.141119883986114"/>
    <n v="0"/>
    <n v="0"/>
    <n v="-28588.49"/>
    <n v="-39.141119883986114"/>
    <n v="301795.17000000004"/>
    <n v="-182196.66"/>
    <n v="-60.370966175502403"/>
    <n v="0"/>
    <n v="0"/>
    <n v="-182196.66"/>
    <n v="-60.370966175502403"/>
    <n v="-5"/>
    <n v="24230245.84"/>
    <n v="6.9999999999999999E-4"/>
    <n v="16961.172087999999"/>
  </r>
  <r>
    <x v="6"/>
    <x v="111"/>
    <s v="392"/>
    <s v="13"/>
    <x v="0"/>
    <x v="0"/>
    <x v="2"/>
    <n v="0"/>
    <n v="-30409.899999999998"/>
    <n v="0"/>
    <n v="-24444.409999999996"/>
    <n v="0"/>
    <n v="-54854.31"/>
    <n v="0"/>
    <n v="314009.51"/>
    <n v="-53243.409999999996"/>
    <n v="-16.955986460410067"/>
    <n v="54833.990000000005"/>
    <n v="17.462525259187213"/>
    <n v="1590.580000000009"/>
    <n v="0.50653879877714825"/>
    <n v="10"/>
    <n v="770868.77999999991"/>
    <n v="0"/>
    <n v="0"/>
  </r>
  <r>
    <x v="1"/>
    <x v="130"/>
    <s v="345"/>
    <s v="32"/>
    <x v="4"/>
    <x v="21"/>
    <x v="2"/>
    <n v="222603.6"/>
    <n v="-412.34"/>
    <n v="-0.18523509952219999"/>
    <n v="0"/>
    <n v="0"/>
    <n v="-412.34"/>
    <n v="-0.18523509952219999"/>
    <n v="319488.25999999995"/>
    <n v="-69306.37999999999"/>
    <n v="-21.692934820202783"/>
    <n v="422.17"/>
    <n v="0.13213944074189143"/>
    <n v="-68884.209999999992"/>
    <n v="-21.560795379460892"/>
    <n v="-8"/>
    <n v="43953040.530000001"/>
    <n v="1.8E-3"/>
    <n v="79115.472953999997"/>
  </r>
  <r>
    <x v="4"/>
    <x v="24"/>
    <s v="312"/>
    <s v="47"/>
    <x v="0"/>
    <x v="0"/>
    <x v="4"/>
    <n v="320257.56"/>
    <n v="-2962.42"/>
    <n v="-0.92501173118286417"/>
    <n v="0"/>
    <n v="0"/>
    <n v="-2962.42"/>
    <n v="-0.92501173118286417"/>
    <n v="320257.56"/>
    <n v="-381897.32"/>
    <n v="-119.24693362429915"/>
    <n v="0"/>
    <n v="0"/>
    <n v="-381897.32"/>
    <n v="-119.24693362429915"/>
    <n v="0"/>
    <n v="21440068.73"/>
    <n v="0"/>
    <n v="0"/>
  </r>
  <r>
    <x v="1"/>
    <x v="131"/>
    <s v="343"/>
    <s v="83"/>
    <x v="1"/>
    <x v="6"/>
    <x v="2"/>
    <n v="131597.73000000001"/>
    <n v="1406.3000000000011"/>
    <n v="1.0686354544261523"/>
    <n v="0"/>
    <n v="0"/>
    <n v="1406.3000000000011"/>
    <n v="1.0686354544261523"/>
    <n v="322913.38"/>
    <n v="-3150.3599999999951"/>
    <n v="-0.97560528461223728"/>
    <n v="1673.59"/>
    <n v="0.51827830732811375"/>
    <n v="-1476.7699999999952"/>
    <n v="-0.45732697728412341"/>
    <n v="-9"/>
    <n v="32584058.720000003"/>
    <n v="3.2000000000000002E-3"/>
    <n v="104268.98790400001"/>
  </r>
  <r>
    <x v="1"/>
    <x v="132"/>
    <s v="346"/>
    <s v="80"/>
    <x v="1"/>
    <x v="7"/>
    <x v="2"/>
    <n v="304122.13999999996"/>
    <n v="0"/>
    <n v="0"/>
    <n v="0"/>
    <n v="0"/>
    <n v="0"/>
    <n v="0"/>
    <n v="325387.24999999994"/>
    <n v="-185.93"/>
    <n v="-5.7141144897349248E-2"/>
    <n v="0"/>
    <n v="0"/>
    <n v="-185.93"/>
    <n v="-5.7141144897349248E-2"/>
    <n v="-3"/>
    <n v="850630.8600000001"/>
    <n v="1E-3"/>
    <n v="850.6308600000001"/>
  </r>
  <r>
    <x v="0"/>
    <x v="0"/>
    <s v="391"/>
    <s v="03"/>
    <x v="0"/>
    <x v="0"/>
    <x v="3"/>
    <n v="0"/>
    <n v="-296324.15000000002"/>
    <n v="0"/>
    <n v="0"/>
    <n v="0"/>
    <n v="-296324.15000000002"/>
    <n v="0"/>
    <n v="329615.71999999997"/>
    <n v="0"/>
    <n v="0"/>
    <n v="0"/>
    <n v="0"/>
    <n v="0"/>
    <n v="0"/>
    <n v="0"/>
    <n v="0"/>
    <n v="0"/>
    <n v="0"/>
  </r>
  <r>
    <x v="1"/>
    <x v="132"/>
    <s v="346"/>
    <s v="80"/>
    <x v="1"/>
    <x v="7"/>
    <x v="3"/>
    <n v="20983.91"/>
    <n v="0"/>
    <n v="0"/>
    <n v="0"/>
    <n v="0"/>
    <n v="0"/>
    <n v="0"/>
    <n v="332833.89999999991"/>
    <n v="-185.93"/>
    <n v="-5.5862699082034631E-2"/>
    <n v="0"/>
    <n v="0"/>
    <n v="-185.93"/>
    <n v="-5.5862699082034631E-2"/>
    <n v="-3"/>
    <n v="850630.8600000001"/>
    <n v="1E-3"/>
    <n v="850.6308600000001"/>
  </r>
  <r>
    <x v="1"/>
    <x v="132"/>
    <s v="346"/>
    <s v="80"/>
    <x v="1"/>
    <x v="7"/>
    <x v="4"/>
    <n v="0"/>
    <n v="-16180.93"/>
    <n v="0"/>
    <n v="0"/>
    <n v="0"/>
    <n v="-16180.93"/>
    <n v="0"/>
    <n v="332833.89999999991"/>
    <n v="-16366.86"/>
    <n v="-4.917425779044744"/>
    <n v="0"/>
    <n v="0"/>
    <n v="-16366.86"/>
    <n v="-4.917425779044744"/>
    <n v="-3"/>
    <n v="850630.8600000001"/>
    <n v="1E-3"/>
    <n v="850.6308600000001"/>
  </r>
  <r>
    <x v="5"/>
    <x v="123"/>
    <s v="352"/>
    <s v="00"/>
    <x v="0"/>
    <x v="0"/>
    <x v="1"/>
    <n v="92095.679999999993"/>
    <n v="-136315.66"/>
    <n v="-148.01525978200064"/>
    <n v="0"/>
    <n v="0"/>
    <n v="-136315.66"/>
    <n v="-148.01525978200064"/>
    <n v="339788.7"/>
    <n v="-298258.43000000005"/>
    <n v="-87.777618855482842"/>
    <n v="252.03"/>
    <n v="7.4172566656866459E-2"/>
    <n v="-298006.40000000002"/>
    <n v="-87.703446288825972"/>
    <n v="-5"/>
    <n v="50488652.049999997"/>
    <n v="6.9999999999999999E-4"/>
    <n v="35342.056434999999"/>
  </r>
  <r>
    <x v="2"/>
    <x v="133"/>
    <s v="369"/>
    <s v="02"/>
    <x v="0"/>
    <x v="0"/>
    <x v="2"/>
    <n v="102197.04000000001"/>
    <n v="-135995.81999999998"/>
    <n v="-133.07217117051528"/>
    <n v="76365.89"/>
    <n v="74.724170093380394"/>
    <n v="-59629.929999999978"/>
    <n v="-58.348001077134896"/>
    <n v="343341.64"/>
    <n v="-363552.06999999995"/>
    <n v="-105.88639059334601"/>
    <n v="51884.2"/>
    <n v="15.111537301447036"/>
    <n v="-311667.86999999994"/>
    <n v="-90.774853291898978"/>
    <n v="-10"/>
    <n v="125873217.07000001"/>
    <n v="3.3E-3"/>
    <n v="415381.616331"/>
  </r>
  <r>
    <x v="6"/>
    <x v="111"/>
    <s v="392"/>
    <s v="13"/>
    <x v="0"/>
    <x v="0"/>
    <x v="3"/>
    <n v="43116.86"/>
    <n v="51666.159999999989"/>
    <n v="119.82820641391787"/>
    <n v="-2499.9299999999994"/>
    <n v="-5.7980335302709882"/>
    <n v="49166.229999999989"/>
    <n v="114.03017288364687"/>
    <n v="357126.37"/>
    <n v="-635.43000000000757"/>
    <n v="-0.17792861389653405"/>
    <n v="93677.34"/>
    <n v="26.230866121703645"/>
    <n v="93041.909999999989"/>
    <n v="26.052937507807105"/>
    <n v="10"/>
    <n v="770868.77999999991"/>
    <n v="0"/>
    <n v="0"/>
  </r>
  <r>
    <x v="4"/>
    <x v="125"/>
    <s v="311"/>
    <s v="45"/>
    <x v="3"/>
    <x v="3"/>
    <x v="3"/>
    <n v="20228.759999999998"/>
    <n v="0"/>
    <n v="0"/>
    <n v="0"/>
    <n v="0"/>
    <n v="0"/>
    <n v="0"/>
    <n v="360283.37"/>
    <n v="-209433.32"/>
    <n v="-58.13016570817576"/>
    <n v="6164.05"/>
    <n v="1.710889403527007"/>
    <n v="-203269.27000000002"/>
    <n v="-56.419276304648761"/>
    <n v="-3"/>
    <n v="23911918.730000008"/>
    <n v="4.0000000000000002E-4"/>
    <n v="9564.7674920000045"/>
  </r>
  <r>
    <x v="2"/>
    <x v="133"/>
    <s v="369"/>
    <s v="02"/>
    <x v="0"/>
    <x v="0"/>
    <x v="3"/>
    <n v="94973.510000000009"/>
    <n v="-795843.04"/>
    <n v="-837.96317520538094"/>
    <n v="41770.590000000011"/>
    <n v="43.98130594520515"/>
    <n v="-754072.45000000007"/>
    <n v="-793.98186926017581"/>
    <n v="367346.29000000004"/>
    <n v="-993228.75"/>
    <n v="-270.37941502008908"/>
    <n v="57575.319999999992"/>
    <n v="15.67330923636114"/>
    <n v="-935653.43"/>
    <n v="-254.70610578372793"/>
    <n v="-10"/>
    <n v="125873217.07000001"/>
    <n v="3.3E-3"/>
    <n v="415381.616331"/>
  </r>
  <r>
    <x v="7"/>
    <x v="107"/>
    <s v="397"/>
    <s v="25"/>
    <x v="0"/>
    <x v="0"/>
    <x v="0"/>
    <n v="239438.65999999997"/>
    <n v="-124434.57"/>
    <n v="-51.969289336985099"/>
    <n v="0"/>
    <n v="0"/>
    <n v="-124434.57"/>
    <n v="-51.969289336985099"/>
    <n v="372178.16"/>
    <n v="-340073.07000000007"/>
    <n v="-91.373730796025242"/>
    <n v="0"/>
    <n v="0"/>
    <n v="-340073.07000000007"/>
    <n v="-91.373730796025242"/>
    <n v="-5"/>
    <n v="30339340.439999998"/>
    <n v="1.1000000000000001E-3"/>
    <n v="33373.274484000001"/>
  </r>
  <r>
    <x v="1"/>
    <x v="127"/>
    <s v="345"/>
    <s v="82"/>
    <x v="1"/>
    <x v="17"/>
    <x v="0"/>
    <n v="143678.26"/>
    <n v="0"/>
    <n v="0"/>
    <n v="0"/>
    <n v="0"/>
    <n v="0"/>
    <n v="0"/>
    <n v="380773.02"/>
    <n v="0"/>
    <n v="0"/>
    <n v="0"/>
    <n v="0"/>
    <n v="0"/>
    <n v="0"/>
    <n v="-2"/>
    <n v="17259734.520000003"/>
    <n v="5.0000000000000001E-4"/>
    <n v="8629.8672600000027"/>
  </r>
  <r>
    <x v="1"/>
    <x v="121"/>
    <s v="342"/>
    <s v="84"/>
    <x v="1"/>
    <x v="12"/>
    <x v="1"/>
    <n v="195459.18000000002"/>
    <n v="-997.15000000000055"/>
    <n v="-0.51015767077299745"/>
    <n v="-959.08999999999992"/>
    <n v="-0.49068557434856724"/>
    <n v="-1956.2400000000005"/>
    <n v="-1.0008432451215645"/>
    <n v="382167.72"/>
    <n v="-5097.68"/>
    <n v="-1.3338855516106909"/>
    <n v="380.74"/>
    <n v="9.9626415334084215E-2"/>
    <n v="-4716.9400000000005"/>
    <n v="-1.2342591362766067"/>
    <n v="-6"/>
    <n v="2167427.8199999998"/>
    <n v="1.6999999999999999E-3"/>
    <n v="3684.6272939999994"/>
  </r>
  <r>
    <x v="1"/>
    <x v="130"/>
    <s v="345"/>
    <s v="32"/>
    <x v="4"/>
    <x v="21"/>
    <x v="3"/>
    <n v="72643.88"/>
    <n v="-35894.9"/>
    <n v="-49.412145937138817"/>
    <n v="0"/>
    <n v="0"/>
    <n v="-35894.9"/>
    <n v="-49.412145937138817"/>
    <n v="383556.48"/>
    <n v="-105201.28"/>
    <n v="-27.427845828598702"/>
    <n v="422.17"/>
    <n v="0.1100672318194181"/>
    <n v="-104779.11"/>
    <n v="-27.317778596779281"/>
    <n v="-8"/>
    <n v="43953040.530000001"/>
    <n v="1.8E-3"/>
    <n v="79115.472953999997"/>
  </r>
  <r>
    <x v="4"/>
    <x v="112"/>
    <s v="311"/>
    <s v="43"/>
    <x v="3"/>
    <x v="24"/>
    <x v="2"/>
    <n v="2783.42"/>
    <n v="0"/>
    <n v="0"/>
    <n v="0"/>
    <n v="0"/>
    <n v="0"/>
    <n v="0"/>
    <n v="401115.68999999994"/>
    <n v="-3544.51"/>
    <n v="-0.88366276572227842"/>
    <n v="0"/>
    <n v="0"/>
    <n v="-3544.51"/>
    <n v="-0.88366276572227842"/>
    <n v="-1"/>
    <n v="15325678.26"/>
    <n v="1E-4"/>
    <n v="1532.567826"/>
  </r>
  <r>
    <x v="4"/>
    <x v="112"/>
    <s v="311"/>
    <s v="43"/>
    <x v="3"/>
    <x v="24"/>
    <x v="3"/>
    <n v="0"/>
    <n v="-4075.94"/>
    <n v="0"/>
    <n v="0"/>
    <n v="0"/>
    <n v="-4075.94"/>
    <n v="0"/>
    <n v="401115.68999999994"/>
    <n v="-7620.4500000000007"/>
    <n v="-1.8998134927107941"/>
    <n v="0"/>
    <n v="0"/>
    <n v="-7620.4500000000007"/>
    <n v="-1.8998134927107941"/>
    <n v="-1"/>
    <n v="15325678.26"/>
    <n v="1E-4"/>
    <n v="1532.567826"/>
  </r>
  <r>
    <x v="1"/>
    <x v="134"/>
    <s v="345"/>
    <s v="31"/>
    <x v="4"/>
    <x v="20"/>
    <x v="2"/>
    <n v="362838.63"/>
    <n v="-2736.09"/>
    <n v="-0.7540790240554045"/>
    <n v="0"/>
    <n v="0"/>
    <n v="-2736.09"/>
    <n v="-0.7540790240554045"/>
    <n v="403279.81"/>
    <n v="-2736.09"/>
    <n v="-0.67845945473937808"/>
    <n v="0"/>
    <n v="0"/>
    <n v="-2736.09"/>
    <n v="-0.67845945473937808"/>
    <n v="-8"/>
    <n v="38933915.859999985"/>
    <n v="1.8E-3"/>
    <n v="70081.048547999977"/>
  </r>
  <r>
    <x v="1"/>
    <x v="93"/>
    <s v="343"/>
    <s v="35"/>
    <x v="4"/>
    <x v="10"/>
    <x v="1"/>
    <n v="0"/>
    <n v="-13935.150000000001"/>
    <n v="0"/>
    <n v="-7414.01"/>
    <n v="0"/>
    <n v="-21349.160000000003"/>
    <n v="0"/>
    <n v="407671.66999999993"/>
    <n v="-89991.15"/>
    <n v="-22.07441836711391"/>
    <n v="3265.3099999999995"/>
    <n v="0.80096563982481295"/>
    <n v="-86725.84"/>
    <n v="-21.273452727289101"/>
    <n v="-6"/>
    <n v="18588288.960000001"/>
    <n v="2.5000000000000001E-3"/>
    <n v="46470.722400000006"/>
  </r>
  <r>
    <x v="1"/>
    <x v="93"/>
    <s v="343"/>
    <s v="35"/>
    <x v="4"/>
    <x v="10"/>
    <x v="0"/>
    <n v="15371.66"/>
    <n v="-6042.9499999999989"/>
    <n v="-39.312279870879266"/>
    <n v="3872.2599999999993"/>
    <n v="25.190903259634933"/>
    <n v="-2170.6899999999996"/>
    <n v="-14.121376611244326"/>
    <n v="412033.6399999999"/>
    <n v="-69420.22"/>
    <n v="-16.848192298085181"/>
    <n v="10679.32"/>
    <n v="2.5918563348371273"/>
    <n v="-58740.9"/>
    <n v="-14.256335963248054"/>
    <n v="-6"/>
    <n v="18588288.960000001"/>
    <n v="2.5000000000000001E-3"/>
    <n v="46470.722400000006"/>
  </r>
  <r>
    <x v="3"/>
    <x v="39"/>
    <s v="303"/>
    <s v="02"/>
    <x v="0"/>
    <x v="0"/>
    <x v="2"/>
    <n v="0"/>
    <n v="0"/>
    <n v="0"/>
    <n v="0"/>
    <n v="0"/>
    <n v="0"/>
    <n v="0"/>
    <n v="414068.76"/>
    <n v="0"/>
    <n v="0"/>
    <n v="0"/>
    <n v="0"/>
    <n v="0"/>
    <n v="0"/>
    <n v="0"/>
    <n v="0"/>
    <n v="0"/>
    <n v="0"/>
  </r>
  <r>
    <x v="3"/>
    <x v="39"/>
    <s v="303"/>
    <s v="02"/>
    <x v="0"/>
    <x v="0"/>
    <x v="3"/>
    <n v="0"/>
    <n v="0"/>
    <n v="0"/>
    <n v="0"/>
    <n v="0"/>
    <n v="0"/>
    <n v="0"/>
    <n v="414068.76"/>
    <n v="0"/>
    <n v="0"/>
    <n v="0"/>
    <n v="0"/>
    <n v="0"/>
    <n v="0"/>
    <n v="0"/>
    <n v="0"/>
    <n v="0"/>
    <n v="0"/>
  </r>
  <r>
    <x v="1"/>
    <x v="93"/>
    <s v="343"/>
    <s v="35"/>
    <x v="4"/>
    <x v="10"/>
    <x v="4"/>
    <n v="266543.19"/>
    <n v="-390.17000000000553"/>
    <n v="-0.14638153013776323"/>
    <n v="4110.01"/>
    <n v="1.5419677388868949"/>
    <n v="3719.8399999999947"/>
    <n v="1.3955862087491318"/>
    <n v="414194.38999999996"/>
    <n v="-50174.01"/>
    <n v="-12.113638236384613"/>
    <n v="6807.06"/>
    <n v="1.6434457260514808"/>
    <n v="-43366.950000000004"/>
    <n v="-10.470192510333133"/>
    <n v="-6"/>
    <n v="18588288.960000001"/>
    <n v="2.5000000000000001E-3"/>
    <n v="46470.722400000006"/>
  </r>
  <r>
    <x v="6"/>
    <x v="135"/>
    <s v="392"/>
    <s v="12"/>
    <x v="0"/>
    <x v="0"/>
    <x v="0"/>
    <n v="189482.61"/>
    <n v="-1114.1100000000006"/>
    <n v="-0.58797480148706027"/>
    <n v="7127.09"/>
    <n v="3.7613425316444613"/>
    <n v="6012.98"/>
    <n v="3.173367730157401"/>
    <n v="423218.82"/>
    <n v="27970.130000000063"/>
    <n v="6.6089050576720725"/>
    <n v="-10750.829999999994"/>
    <n v="-2.5402532902482915"/>
    <n v="17219.300000000068"/>
    <n v="4.0686517674237805"/>
    <n v="15"/>
    <n v="2886718.0200000014"/>
    <n v="0"/>
    <n v="0"/>
  </r>
  <r>
    <x v="2"/>
    <x v="133"/>
    <s v="369"/>
    <s v="02"/>
    <x v="0"/>
    <x v="0"/>
    <x v="4"/>
    <n v="81446.06"/>
    <n v="-163730.00999999998"/>
    <n v="-201.02876676907391"/>
    <n v="73860.760000000009"/>
    <n v="90.686719529465293"/>
    <n v="-89869.249999999971"/>
    <n v="-110.3420472396086"/>
    <n v="428145.66"/>
    <n v="-899534.09000000008"/>
    <n v="-210.1000136262038"/>
    <n v="15325.589999999997"/>
    <n v="3.5795271170096634"/>
    <n v="-884208.50000000012"/>
    <n v="-206.52048650919411"/>
    <n v="-10"/>
    <n v="125873217.07000001"/>
    <n v="3.3E-3"/>
    <n v="415381.616331"/>
  </r>
  <r>
    <x v="0"/>
    <x v="120"/>
    <s v="398"/>
    <s v="00"/>
    <x v="0"/>
    <x v="0"/>
    <x v="4"/>
    <n v="435213.54"/>
    <n v="0"/>
    <n v="0"/>
    <n v="0"/>
    <n v="0"/>
    <n v="0"/>
    <n v="0"/>
    <n v="438130.22"/>
    <n v="0"/>
    <n v="0"/>
    <n v="0"/>
    <n v="0"/>
    <n v="0"/>
    <n v="0"/>
    <n v="0"/>
    <n v="1759370.43"/>
    <n v="0"/>
    <n v="0"/>
  </r>
  <r>
    <x v="0"/>
    <x v="120"/>
    <s v="398"/>
    <s v="00"/>
    <x v="0"/>
    <x v="0"/>
    <x v="0"/>
    <n v="0"/>
    <n v="0"/>
    <n v="0"/>
    <n v="0"/>
    <n v="0"/>
    <n v="0"/>
    <n v="0"/>
    <n v="438130.22"/>
    <n v="0"/>
    <n v="0"/>
    <n v="0"/>
    <n v="0"/>
    <n v="0"/>
    <n v="0"/>
    <n v="0"/>
    <n v="1759370.43"/>
    <n v="0"/>
    <n v="0"/>
  </r>
  <r>
    <x v="0"/>
    <x v="120"/>
    <s v="398"/>
    <s v="00"/>
    <x v="0"/>
    <x v="0"/>
    <x v="1"/>
    <n v="0"/>
    <n v="0"/>
    <n v="0"/>
    <n v="0"/>
    <n v="0"/>
    <n v="0"/>
    <n v="0"/>
    <n v="438130.22"/>
    <n v="0"/>
    <n v="0"/>
    <n v="0"/>
    <n v="0"/>
    <n v="0"/>
    <n v="0"/>
    <n v="0"/>
    <n v="1759370.43"/>
    <n v="0"/>
    <n v="0"/>
  </r>
  <r>
    <x v="1"/>
    <x v="136"/>
    <s v="341"/>
    <s v="31"/>
    <x v="4"/>
    <x v="20"/>
    <x v="1"/>
    <n v="0"/>
    <n v="-366.64"/>
    <n v="0"/>
    <n v="0"/>
    <n v="0"/>
    <n v="-366.64"/>
    <n v="0"/>
    <n v="441328.36999999994"/>
    <n v="-166264.87"/>
    <n v="-37.673732599606055"/>
    <n v="0"/>
    <n v="0"/>
    <n v="-166264.87"/>
    <n v="-37.673732599606055"/>
    <n v="-1"/>
    <n v="21609094.940000009"/>
    <n v="2.0000000000000001E-4"/>
    <n v="4321.8189880000018"/>
  </r>
  <r>
    <x v="6"/>
    <x v="135"/>
    <s v="392"/>
    <s v="12"/>
    <x v="0"/>
    <x v="0"/>
    <x v="4"/>
    <n v="59660.01"/>
    <n v="310.0600000000004"/>
    <n v="0.51971161251900633"/>
    <n v="4791.3900000000003"/>
    <n v="8.0311585599801276"/>
    <n v="5101.4500000000007"/>
    <n v="8.5508701724991329"/>
    <n v="442457.8"/>
    <n v="4949.5200000000514"/>
    <n v="1.1186422750373146"/>
    <n v="33506.570000000007"/>
    <n v="7.5728284143708189"/>
    <n v="38456.090000000055"/>
    <n v="8.6914706894081331"/>
    <n v="15"/>
    <n v="2886718.0200000014"/>
    <n v="0"/>
    <n v="0"/>
  </r>
  <r>
    <x v="4"/>
    <x v="112"/>
    <s v="311"/>
    <s v="43"/>
    <x v="3"/>
    <x v="24"/>
    <x v="4"/>
    <n v="45000"/>
    <n v="0"/>
    <n v="0"/>
    <n v="0"/>
    <n v="0"/>
    <n v="0"/>
    <n v="0"/>
    <n v="446115.68999999994"/>
    <n v="-7620.4500000000007"/>
    <n v="-1.7081779840561091"/>
    <n v="0"/>
    <n v="0"/>
    <n v="-7620.4500000000007"/>
    <n v="-1.7081779840561091"/>
    <n v="-1"/>
    <n v="15325678.26"/>
    <n v="1E-4"/>
    <n v="1532.567826"/>
  </r>
  <r>
    <x v="0"/>
    <x v="0"/>
    <s v="391"/>
    <s v="03"/>
    <x v="0"/>
    <x v="0"/>
    <x v="2"/>
    <n v="102505.54000000001"/>
    <n v="0"/>
    <n v="0"/>
    <n v="0"/>
    <n v="0"/>
    <n v="0"/>
    <n v="0"/>
    <n v="451350.8"/>
    <n v="296324.15000000002"/>
    <n v="65.65273618657595"/>
    <n v="0"/>
    <n v="0"/>
    <n v="296324.15000000002"/>
    <n v="65.65273618657595"/>
    <n v="0"/>
    <n v="0"/>
    <n v="0"/>
    <n v="0"/>
  </r>
  <r>
    <x v="2"/>
    <x v="137"/>
    <s v="366"/>
    <s v="00"/>
    <x v="0"/>
    <x v="0"/>
    <x v="2"/>
    <n v="122354.29999999999"/>
    <n v="-196220.53999999995"/>
    <n v="-160.37077568994303"/>
    <n v="416458.25"/>
    <n v="340.37075117098465"/>
    <n v="220237.71000000005"/>
    <n v="179.99997548104159"/>
    <n v="455419.33"/>
    <n v="-564477.83000000007"/>
    <n v="-123.94683159364361"/>
    <n v="372332.28"/>
    <n v="81.755923711011576"/>
    <n v="-192145.55000000005"/>
    <n v="-42.190907882632047"/>
    <n v="-5"/>
    <n v="286362213.31999999"/>
    <n v="1.2999999999999999E-3"/>
    <n v="372270.877316"/>
  </r>
  <r>
    <x v="4"/>
    <x v="138"/>
    <s v="311"/>
    <s v="41"/>
    <x v="3"/>
    <x v="15"/>
    <x v="1"/>
    <n v="0"/>
    <n v="0"/>
    <n v="0"/>
    <n v="0"/>
    <n v="0"/>
    <n v="0"/>
    <n v="0"/>
    <n v="460009.19"/>
    <n v="-20381.129999999997"/>
    <n v="-4.4305919192614382"/>
    <n v="0"/>
    <n v="0"/>
    <n v="-20381.129999999997"/>
    <n v="-4.4305919192614382"/>
    <n v="-1"/>
    <n v="7287126.2399999993"/>
    <n v="1E-4"/>
    <n v="728.71262400000001"/>
  </r>
  <r>
    <x v="1"/>
    <x v="119"/>
    <s v="346"/>
    <s v="37"/>
    <x v="0"/>
    <x v="0"/>
    <x v="4"/>
    <n v="281725.33999999997"/>
    <n v="0"/>
    <n v="0"/>
    <n v="0"/>
    <n v="0"/>
    <n v="0"/>
    <n v="0"/>
    <n v="463039.86"/>
    <n v="0"/>
    <n v="0"/>
    <n v="0"/>
    <n v="0"/>
    <n v="0"/>
    <n v="0"/>
    <n v="0"/>
    <n v="702614.98999999987"/>
    <n v="0"/>
    <n v="0"/>
  </r>
  <r>
    <x v="1"/>
    <x v="119"/>
    <s v="346"/>
    <s v="37"/>
    <x v="0"/>
    <x v="0"/>
    <x v="0"/>
    <n v="0"/>
    <n v="0"/>
    <n v="0"/>
    <n v="0"/>
    <n v="0"/>
    <n v="0"/>
    <n v="0"/>
    <n v="463039.86"/>
    <n v="0"/>
    <n v="0"/>
    <n v="0"/>
    <n v="0"/>
    <n v="0"/>
    <n v="0"/>
    <n v="0"/>
    <n v="702614.98999999987"/>
    <n v="0"/>
    <n v="0"/>
  </r>
  <r>
    <x v="1"/>
    <x v="119"/>
    <s v="346"/>
    <s v="37"/>
    <x v="0"/>
    <x v="0"/>
    <x v="1"/>
    <n v="3814.44"/>
    <n v="0"/>
    <n v="0"/>
    <n v="0"/>
    <n v="0"/>
    <n v="0"/>
    <n v="0"/>
    <n v="466854.29999999993"/>
    <n v="0"/>
    <n v="0"/>
    <n v="0"/>
    <n v="0"/>
    <n v="0"/>
    <n v="0"/>
    <n v="0"/>
    <n v="702614.98999999987"/>
    <n v="0"/>
    <n v="0"/>
  </r>
  <r>
    <x v="1"/>
    <x v="127"/>
    <s v="345"/>
    <s v="82"/>
    <x v="1"/>
    <x v="17"/>
    <x v="1"/>
    <n v="105480.68000000001"/>
    <n v="0"/>
    <n v="0"/>
    <n v="0"/>
    <n v="0"/>
    <n v="0"/>
    <n v="0"/>
    <n v="472708.37"/>
    <n v="0"/>
    <n v="0"/>
    <n v="0"/>
    <n v="0"/>
    <n v="0"/>
    <n v="0"/>
    <n v="-2"/>
    <n v="17259734.520000003"/>
    <n v="5.0000000000000001E-4"/>
    <n v="8629.8672600000027"/>
  </r>
  <r>
    <x v="4"/>
    <x v="113"/>
    <s v="314"/>
    <s v="40"/>
    <x v="3"/>
    <x v="25"/>
    <x v="1"/>
    <n v="444538.91"/>
    <n v="-649733.54"/>
    <n v="-146.15898077403395"/>
    <n v="14937.759999999998"/>
    <n v="3.3602817805082572"/>
    <n v="-634795.78"/>
    <n v="-142.79869899352568"/>
    <n v="473670.11999999994"/>
    <n v="-1236861.55"/>
    <n v="-261.1229836494648"/>
    <n v="14633.86"/>
    <n v="3.0894623456510204"/>
    <n v="-1222227.69"/>
    <n v="-258.03352130381376"/>
    <n v="-6"/>
    <n v="8810869.1900000013"/>
    <n v="1E-3"/>
    <n v="8810.8691900000013"/>
  </r>
  <r>
    <x v="4"/>
    <x v="24"/>
    <s v="312"/>
    <s v="47"/>
    <x v="0"/>
    <x v="0"/>
    <x v="0"/>
    <n v="154550.58000000002"/>
    <n v="-103450.38"/>
    <n v="-66.936261255053196"/>
    <n v="0"/>
    <n v="0"/>
    <n v="-103450.38"/>
    <n v="-66.936261255053196"/>
    <n v="474808.14"/>
    <n v="-485347.7"/>
    <n v="-102.21975132945278"/>
    <n v="0"/>
    <n v="0"/>
    <n v="-485347.7"/>
    <n v="-102.21975132945278"/>
    <n v="0"/>
    <n v="21440068.73"/>
    <n v="0"/>
    <n v="0"/>
  </r>
  <r>
    <x v="2"/>
    <x v="139"/>
    <s v="369"/>
    <s v="00"/>
    <x v="0"/>
    <x v="0"/>
    <x v="1"/>
    <n v="78876.390000000014"/>
    <n v="-329990.67"/>
    <n v="-418.3643166225026"/>
    <n v="36989.369999999995"/>
    <n v="46.895363745729227"/>
    <n v="-293001.3"/>
    <n v="-371.4689528767733"/>
    <n v="476753.28"/>
    <n v="-772509.75"/>
    <n v="-162.03553964012579"/>
    <n v="235484.19000000003"/>
    <n v="49.393302548437632"/>
    <n v="-537025.55999999994"/>
    <n v="-112.64223709168817"/>
    <n v="-20"/>
    <n v="77275952.74999997"/>
    <n v="2.7000000000000001E-3"/>
    <n v="208645.07242499993"/>
  </r>
  <r>
    <x v="1"/>
    <x v="134"/>
    <s v="345"/>
    <s v="31"/>
    <x v="4"/>
    <x v="20"/>
    <x v="3"/>
    <n v="84558.209999999992"/>
    <n v="-11298.13"/>
    <n v="-13.361363728016476"/>
    <n v="0"/>
    <n v="0"/>
    <n v="-11298.13"/>
    <n v="-13.361363728016476"/>
    <n v="487838.01999999996"/>
    <n v="-14034.22"/>
    <n v="-2.8768196459964317"/>
    <n v="0"/>
    <n v="0"/>
    <n v="-14034.22"/>
    <n v="-2.8768196459964317"/>
    <n v="-8"/>
    <n v="38933915.859999985"/>
    <n v="1.8E-3"/>
    <n v="70081.048547999977"/>
  </r>
  <r>
    <x v="4"/>
    <x v="125"/>
    <s v="311"/>
    <s v="45"/>
    <x v="3"/>
    <x v="3"/>
    <x v="2"/>
    <n v="20033.55"/>
    <n v="-68578.289999999994"/>
    <n v="-342.31721287540154"/>
    <n v="0"/>
    <n v="0"/>
    <n v="-68578.289999999994"/>
    <n v="-342.31721287540154"/>
    <n v="488552.98"/>
    <n v="-233165.35"/>
    <n v="-47.725704180537392"/>
    <n v="6164.05"/>
    <n v="1.2616953027284781"/>
    <n v="-227001.30000000002"/>
    <n v="-46.464008877808915"/>
    <n v="-3"/>
    <n v="23911918.730000008"/>
    <n v="4.0000000000000002E-4"/>
    <n v="9564.7674920000045"/>
  </r>
  <r>
    <x v="4"/>
    <x v="140"/>
    <s v="311"/>
    <s v="42"/>
    <x v="3"/>
    <x v="16"/>
    <x v="2"/>
    <n v="0"/>
    <n v="0"/>
    <n v="0"/>
    <n v="0"/>
    <n v="0"/>
    <n v="0"/>
    <n v="0"/>
    <n v="505651.9800000001"/>
    <n v="-20719.8"/>
    <n v="-4.0976404364124104"/>
    <n v="19698.009999999998"/>
    <n v="3.8955666701829177"/>
    <n v="-1021.7900000000009"/>
    <n v="-0.20207376622949258"/>
    <n v="-1"/>
    <n v="7047809.8900000006"/>
    <n v="1E-4"/>
    <n v="704.78098900000009"/>
  </r>
  <r>
    <x v="4"/>
    <x v="138"/>
    <s v="311"/>
    <s v="41"/>
    <x v="3"/>
    <x v="15"/>
    <x v="0"/>
    <n v="7640.33"/>
    <n v="-552.21"/>
    <n v="-7.2275673956491415"/>
    <n v="0"/>
    <n v="0"/>
    <n v="-552.21"/>
    <n v="-7.2275673956491415"/>
    <n v="506362.19"/>
    <n v="-20381.129999999997"/>
    <n v="-4.0250102401998058"/>
    <n v="0"/>
    <n v="0"/>
    <n v="-20381.129999999997"/>
    <n v="-4.0250102401998058"/>
    <n v="-1"/>
    <n v="7287126.2399999993"/>
    <n v="1E-4"/>
    <n v="728.71262400000001"/>
  </r>
  <r>
    <x v="4"/>
    <x v="100"/>
    <s v="311"/>
    <s v="46"/>
    <x v="3"/>
    <x v="22"/>
    <x v="2"/>
    <n v="34256.82"/>
    <n v="-5951.1"/>
    <n v="-17.372015265865308"/>
    <n v="0"/>
    <n v="0"/>
    <n v="-5951.1"/>
    <n v="-17.372015265865308"/>
    <n v="506407.86"/>
    <n v="-64282.909999999996"/>
    <n v="-12.693900525161675"/>
    <n v="0"/>
    <n v="0"/>
    <n v="-64282.909999999996"/>
    <n v="-12.693900525161675"/>
    <n v="-4"/>
    <n v="12704431.66"/>
    <n v="8.0000000000000004E-4"/>
    <n v="10163.545328"/>
  </r>
  <r>
    <x v="4"/>
    <x v="112"/>
    <s v="311"/>
    <s v="43"/>
    <x v="3"/>
    <x v="24"/>
    <x v="0"/>
    <n v="64819.08"/>
    <n v="-626.52"/>
    <n v="-0.96656725149446743"/>
    <n v="0"/>
    <n v="0"/>
    <n v="-626.52"/>
    <n v="-0.96656725149446743"/>
    <n v="510934.76999999996"/>
    <n v="-8246.9700000000012"/>
    <n v="-1.6140944958590315"/>
    <n v="0"/>
    <n v="0"/>
    <n v="-8246.9700000000012"/>
    <n v="-1.6140944958590315"/>
    <n v="-1"/>
    <n v="15325678.26"/>
    <n v="1E-4"/>
    <n v="1532.567826"/>
  </r>
  <r>
    <x v="6"/>
    <x v="135"/>
    <s v="392"/>
    <s v="12"/>
    <x v="0"/>
    <x v="0"/>
    <x v="3"/>
    <n v="127951.89"/>
    <n v="148241.89000000004"/>
    <n v="115.85752269857056"/>
    <n v="-4597.82"/>
    <n v="-3.5933974871336405"/>
    <n v="143644.07000000004"/>
    <n v="112.26412521143692"/>
    <n v="512519.66000000003"/>
    <n v="26.220000000053915"/>
    <n v="5.1159013100207538E-3"/>
    <n v="44929.400000000009"/>
    <n v="8.7663759083895432"/>
    <n v="44955.620000000061"/>
    <n v="8.7714918096995653"/>
    <n v="15"/>
    <n v="2886718.0200000014"/>
    <n v="0"/>
    <n v="0"/>
  </r>
  <r>
    <x v="4"/>
    <x v="141"/>
    <s v="315"/>
    <s v="41"/>
    <x v="3"/>
    <x v="15"/>
    <x v="1"/>
    <n v="0"/>
    <n v="0"/>
    <n v="0"/>
    <n v="0"/>
    <n v="0"/>
    <n v="0"/>
    <n v="0"/>
    <n v="513373.93999999994"/>
    <n v="-163964.50999999998"/>
    <n v="-31.938611843055376"/>
    <n v="0"/>
    <n v="0"/>
    <n v="-163964.50999999998"/>
    <n v="-31.938611843055376"/>
    <n v="-3"/>
    <n v="17018634.02"/>
    <n v="6.9999999999999999E-4"/>
    <n v="11913.043813999999"/>
  </r>
  <r>
    <x v="1"/>
    <x v="142"/>
    <s v="346"/>
    <s v="87"/>
    <x v="0"/>
    <x v="0"/>
    <x v="0"/>
    <n v="115244.60999999999"/>
    <n v="0"/>
    <n v="0"/>
    <n v="0"/>
    <n v="0"/>
    <n v="0"/>
    <n v="0"/>
    <n v="516284.09"/>
    <n v="0"/>
    <n v="0"/>
    <n v="0"/>
    <n v="0"/>
    <n v="0"/>
    <n v="0"/>
    <n v="0"/>
    <n v="1206560.4700000002"/>
    <n v="0"/>
    <n v="0"/>
  </r>
  <r>
    <x v="1"/>
    <x v="142"/>
    <s v="346"/>
    <s v="87"/>
    <x v="0"/>
    <x v="0"/>
    <x v="1"/>
    <n v="105182.15"/>
    <n v="0"/>
    <n v="0"/>
    <n v="0"/>
    <n v="0"/>
    <n v="0"/>
    <n v="0"/>
    <n v="525248.47"/>
    <n v="0"/>
    <n v="0"/>
    <n v="0"/>
    <n v="0"/>
    <n v="0"/>
    <n v="0"/>
    <n v="0"/>
    <n v="1206560.4700000002"/>
    <n v="0"/>
    <n v="0"/>
  </r>
  <r>
    <x v="1"/>
    <x v="142"/>
    <s v="346"/>
    <s v="87"/>
    <x v="0"/>
    <x v="0"/>
    <x v="4"/>
    <n v="103700.19"/>
    <n v="0"/>
    <n v="0"/>
    <n v="0"/>
    <n v="0"/>
    <n v="0"/>
    <n v="0"/>
    <n v="541480.88"/>
    <n v="0"/>
    <n v="0"/>
    <n v="0"/>
    <n v="0"/>
    <n v="0"/>
    <n v="0"/>
    <n v="0"/>
    <n v="1206560.4700000002"/>
    <n v="0"/>
    <n v="0"/>
  </r>
  <r>
    <x v="1"/>
    <x v="142"/>
    <s v="346"/>
    <s v="87"/>
    <x v="0"/>
    <x v="0"/>
    <x v="2"/>
    <n v="83562.33"/>
    <n v="0"/>
    <n v="0"/>
    <n v="0"/>
    <n v="0"/>
    <n v="0"/>
    <n v="0"/>
    <n v="553517.72"/>
    <n v="0"/>
    <n v="0"/>
    <n v="649.41999999999996"/>
    <n v="0.11732596383725528"/>
    <n v="649.41999999999996"/>
    <n v="0.11732596383725528"/>
    <n v="0"/>
    <n v="1206560.4700000002"/>
    <n v="0"/>
    <n v="0"/>
  </r>
  <r>
    <x v="4"/>
    <x v="143"/>
    <s v="315"/>
    <s v="45"/>
    <x v="3"/>
    <x v="3"/>
    <x v="1"/>
    <n v="0"/>
    <n v="-110680.16"/>
    <n v="0"/>
    <n v="0"/>
    <n v="0"/>
    <n v="-110680.16"/>
    <n v="0"/>
    <n v="553738.80000000005"/>
    <n v="-213007.84"/>
    <n v="-38.467205115480432"/>
    <n v="0"/>
    <n v="0"/>
    <n v="-213007.84"/>
    <n v="-38.467205115480432"/>
    <n v="-7"/>
    <n v="26927793.559999995"/>
    <n v="1.1999999999999999E-3"/>
    <n v="32313.352271999993"/>
  </r>
  <r>
    <x v="2"/>
    <x v="137"/>
    <s v="366"/>
    <s v="00"/>
    <x v="0"/>
    <x v="0"/>
    <x v="3"/>
    <n v="167338.14000000001"/>
    <n v="-127538.04000000001"/>
    <n v="-76.215762885854957"/>
    <n v="-100971.48000000001"/>
    <n v="-60.33978864591181"/>
    <n v="-228509.52000000002"/>
    <n v="-136.55555153176675"/>
    <n v="556678.69999999995"/>
    <n v="-544362.09"/>
    <n v="-97.78748315680123"/>
    <n v="235246.06000000008"/>
    <n v="42.258857757625741"/>
    <n v="-309116.02999999991"/>
    <n v="-55.528625399175489"/>
    <n v="-5"/>
    <n v="286362213.31999999"/>
    <n v="1.2999999999999999E-3"/>
    <n v="372270.877316"/>
  </r>
  <r>
    <x v="1"/>
    <x v="132"/>
    <s v="346"/>
    <s v="80"/>
    <x v="1"/>
    <x v="7"/>
    <x v="1"/>
    <n v="0"/>
    <n v="0"/>
    <n v="0"/>
    <n v="0"/>
    <n v="0"/>
    <n v="0"/>
    <n v="0"/>
    <n v="560788.66999999993"/>
    <n v="-16180.93"/>
    <n v="-2.8853881801855952"/>
    <n v="0"/>
    <n v="0"/>
    <n v="-16180.93"/>
    <n v="-2.8853881801855952"/>
    <n v="-3"/>
    <n v="850630.8600000001"/>
    <n v="1E-3"/>
    <n v="850.6308600000001"/>
  </r>
  <r>
    <x v="1"/>
    <x v="144"/>
    <s v="343"/>
    <s v="82"/>
    <x v="1"/>
    <x v="17"/>
    <x v="2"/>
    <n v="0"/>
    <n v="1015.9900000000016"/>
    <n v="0"/>
    <n v="0"/>
    <n v="0"/>
    <n v="1015.9900000000016"/>
    <n v="0"/>
    <n v="561408.72"/>
    <n v="66430.710000000006"/>
    <n v="11.832860380223522"/>
    <n v="1526.13"/>
    <n v="0.27183938290092824"/>
    <n v="67956.840000000011"/>
    <n v="12.104699763124453"/>
    <n v="-8"/>
    <n v="24943446.119999997"/>
    <n v="2.5000000000000001E-3"/>
    <n v="62358.615299999998"/>
  </r>
  <r>
    <x v="1"/>
    <x v="130"/>
    <s v="345"/>
    <s v="32"/>
    <x v="4"/>
    <x v="21"/>
    <x v="4"/>
    <n v="178663.6"/>
    <n v="-15998.239999999998"/>
    <n v="-8.9543925007668026"/>
    <n v="0"/>
    <n v="0"/>
    <n v="-15998.239999999998"/>
    <n v="-8.9543925007668026"/>
    <n v="562220.08000000007"/>
    <n v="-121199.51999999999"/>
    <n v="-21.557309016782177"/>
    <n v="422.17"/>
    <n v="7.5089811804658402E-2"/>
    <n v="-120777.34999999999"/>
    <n v="-21.482219204977522"/>
    <n v="-8"/>
    <n v="43953040.530000001"/>
    <n v="1.8E-3"/>
    <n v="79115.472953999997"/>
  </r>
  <r>
    <x v="1"/>
    <x v="132"/>
    <s v="346"/>
    <s v="80"/>
    <x v="1"/>
    <x v="7"/>
    <x v="0"/>
    <n v="235682.62"/>
    <n v="0"/>
    <n v="0"/>
    <n v="0"/>
    <n v="0"/>
    <n v="0"/>
    <n v="0"/>
    <n v="568516.5199999999"/>
    <n v="-16366.86"/>
    <n v="-2.8788714882023134"/>
    <n v="0"/>
    <n v="0"/>
    <n v="-16366.86"/>
    <n v="-2.8788714882023134"/>
    <n v="-3"/>
    <n v="850630.8600000001"/>
    <n v="1E-3"/>
    <n v="850.6308600000001"/>
  </r>
  <r>
    <x v="1"/>
    <x v="145"/>
    <s v="343"/>
    <s v="84"/>
    <x v="1"/>
    <x v="12"/>
    <x v="2"/>
    <n v="378457.3"/>
    <n v="1004.0600000000013"/>
    <n v="0.26530337768620171"/>
    <n v="0"/>
    <n v="0"/>
    <n v="1004.0600000000013"/>
    <n v="0.26530337768620171"/>
    <n v="577791.24"/>
    <n v="989.8400000000056"/>
    <n v="0.17131446991131358"/>
    <n v="1231.3900000000001"/>
    <n v="0.21312022660641239"/>
    <n v="2221.2300000000059"/>
    <n v="0.38443469651772599"/>
    <n v="-6"/>
    <n v="22033275.419999998"/>
    <n v="2.3E-3"/>
    <n v="50676.533465999993"/>
  </r>
  <r>
    <x v="6"/>
    <x v="135"/>
    <s v="392"/>
    <s v="12"/>
    <x v="0"/>
    <x v="0"/>
    <x v="1"/>
    <n v="166809.71999999997"/>
    <n v="-2725.579999999999"/>
    <n v="-1.6339455518539325"/>
    <n v="95517.41"/>
    <n v="57.261297483144283"/>
    <n v="92791.83"/>
    <n v="55.627351931290349"/>
    <n v="590028.54"/>
    <n v="44752.890000000043"/>
    <n v="7.584868691267042"/>
    <n v="49675.97"/>
    <n v="8.4192486688864232"/>
    <n v="94428.860000000044"/>
    <n v="16.004117360153465"/>
    <n v="15"/>
    <n v="2886718.0200000014"/>
    <n v="0"/>
    <n v="0"/>
  </r>
  <r>
    <x v="6"/>
    <x v="135"/>
    <s v="392"/>
    <s v="12"/>
    <x v="0"/>
    <x v="0"/>
    <x v="2"/>
    <n v="46124.31"/>
    <n v="-99959.37"/>
    <n v="-216.71732325101451"/>
    <n v="-53162.100000000006"/>
    <n v="-115.25830955519987"/>
    <n v="-153121.47"/>
    <n v="-331.97563280621438"/>
    <n v="604277.54"/>
    <n v="-150320.78999999998"/>
    <n v="-24.87611735494918"/>
    <n v="-72248.739999999991"/>
    <n v="-11.956217998769239"/>
    <n v="-222569.52999999997"/>
    <n v="-36.83233535371842"/>
    <n v="15"/>
    <n v="2886718.0200000014"/>
    <n v="0"/>
    <n v="0"/>
  </r>
  <r>
    <x v="2"/>
    <x v="133"/>
    <s v="369"/>
    <s v="02"/>
    <x v="0"/>
    <x v="0"/>
    <x v="0"/>
    <n v="273906.01999999996"/>
    <n v="-308035.91000000003"/>
    <n v="-112.46043807288358"/>
    <n v="94034.03"/>
    <n v="34.33076425264403"/>
    <n v="-214001.88000000003"/>
    <n v="-78.129673820239532"/>
    <n v="609853.24"/>
    <n v="-1490201.94"/>
    <n v="-244.35418921444113"/>
    <n v="-54664.109999999986"/>
    <n v="-8.9634860347712486"/>
    <n v="-1544866.0499999998"/>
    <n v="-253.31767524921239"/>
    <n v="-10"/>
    <n v="125873217.07000001"/>
    <n v="3.3E-3"/>
    <n v="415381.616331"/>
  </r>
  <r>
    <x v="4"/>
    <x v="116"/>
    <s v="311"/>
    <s v="44"/>
    <x v="3"/>
    <x v="23"/>
    <x v="2"/>
    <n v="61174.58"/>
    <n v="-5061.9800000000005"/>
    <n v="-8.2746461030055301"/>
    <n v="0"/>
    <n v="0"/>
    <n v="-5061.9800000000005"/>
    <n v="-8.2746461030055301"/>
    <n v="616748.07999999996"/>
    <n v="-265548.05"/>
    <n v="-43.056161601670489"/>
    <n v="1981.1"/>
    <n v="0.32121705186337995"/>
    <n v="-263566.95"/>
    <n v="-42.734944549807111"/>
    <n v="-2"/>
    <n v="63363345.660000004"/>
    <n v="2.0000000000000001E-4"/>
    <n v="12672.669132000001"/>
  </r>
  <r>
    <x v="1"/>
    <x v="142"/>
    <s v="346"/>
    <s v="87"/>
    <x v="0"/>
    <x v="0"/>
    <x v="3"/>
    <n v="117559.19"/>
    <n v="0"/>
    <n v="0"/>
    <n v="0"/>
    <n v="0"/>
    <n v="0"/>
    <n v="0"/>
    <n v="630373.26"/>
    <n v="0"/>
    <n v="0"/>
    <n v="0"/>
    <n v="0"/>
    <n v="0"/>
    <n v="0"/>
    <n v="0"/>
    <n v="1206560.4700000002"/>
    <n v="0"/>
    <n v="0"/>
  </r>
  <r>
    <x v="1"/>
    <x v="146"/>
    <s v="346"/>
    <s v="28"/>
    <x v="0"/>
    <x v="0"/>
    <x v="2"/>
    <n v="653047.13"/>
    <n v="0"/>
    <n v="0"/>
    <n v="0"/>
    <n v="0"/>
    <n v="0"/>
    <n v="0"/>
    <n v="653047.13"/>
    <n v="0"/>
    <n v="0"/>
    <n v="0"/>
    <n v="0"/>
    <n v="0"/>
    <n v="0"/>
    <n v="0"/>
    <n v="0"/>
    <n v="4.0000000000000002E-4"/>
    <n v="0"/>
  </r>
  <r>
    <x v="1"/>
    <x v="146"/>
    <s v="346"/>
    <s v="28"/>
    <x v="0"/>
    <x v="0"/>
    <x v="3"/>
    <n v="0"/>
    <n v="0"/>
    <n v="0"/>
    <n v="0"/>
    <n v="0"/>
    <n v="0"/>
    <n v="0"/>
    <n v="653047.13"/>
    <n v="0"/>
    <n v="0"/>
    <n v="0"/>
    <n v="0"/>
    <n v="0"/>
    <n v="0"/>
    <n v="0"/>
    <n v="0"/>
    <n v="4.0000000000000002E-4"/>
    <n v="0"/>
  </r>
  <r>
    <x v="1"/>
    <x v="146"/>
    <s v="346"/>
    <s v="28"/>
    <x v="0"/>
    <x v="0"/>
    <x v="4"/>
    <n v="0"/>
    <n v="0"/>
    <n v="0"/>
    <n v="0"/>
    <n v="0"/>
    <n v="0"/>
    <n v="0"/>
    <n v="653047.13"/>
    <n v="0"/>
    <n v="0"/>
    <n v="0"/>
    <n v="0"/>
    <n v="0"/>
    <n v="0"/>
    <n v="0"/>
    <n v="0"/>
    <n v="4.0000000000000002E-4"/>
    <n v="0"/>
  </r>
  <r>
    <x v="1"/>
    <x v="146"/>
    <s v="346"/>
    <s v="28"/>
    <x v="0"/>
    <x v="0"/>
    <x v="0"/>
    <n v="0"/>
    <n v="0"/>
    <n v="0"/>
    <n v="0"/>
    <n v="0"/>
    <n v="0"/>
    <n v="0"/>
    <n v="653047.13"/>
    <n v="0"/>
    <n v="0"/>
    <n v="0"/>
    <n v="0"/>
    <n v="0"/>
    <n v="0"/>
    <n v="0"/>
    <n v="0"/>
    <n v="4.0000000000000002E-4"/>
    <n v="0"/>
  </r>
  <r>
    <x v="1"/>
    <x v="146"/>
    <s v="346"/>
    <s v="28"/>
    <x v="0"/>
    <x v="0"/>
    <x v="1"/>
    <n v="0"/>
    <n v="0"/>
    <n v="0"/>
    <n v="0"/>
    <n v="0"/>
    <n v="0"/>
    <n v="0"/>
    <n v="653047.13"/>
    <n v="0"/>
    <n v="0"/>
    <n v="0"/>
    <n v="0"/>
    <n v="0"/>
    <n v="0"/>
    <n v="0"/>
    <n v="0"/>
    <n v="4.0000000000000002E-4"/>
    <n v="0"/>
  </r>
  <r>
    <x v="2"/>
    <x v="137"/>
    <s v="366"/>
    <s v="00"/>
    <x v="0"/>
    <x v="0"/>
    <x v="4"/>
    <n v="194165.26"/>
    <n v="26749.049999999985"/>
    <n v="13.776434569191204"/>
    <n v="56282.19"/>
    <n v="28.986745620715055"/>
    <n v="83031.239999999991"/>
    <n v="42.763180189906265"/>
    <n v="669188.59000000008"/>
    <n v="-108956.53000000003"/>
    <n v="-16.281886993919013"/>
    <n v="109570.23000000004"/>
    <n v="16.373595072803024"/>
    <n v="613.70000000001164"/>
    <n v="9.1708078884012584E-2"/>
    <n v="-5"/>
    <n v="286362213.31999999"/>
    <n v="1.2999999999999999E-3"/>
    <n v="372270.877316"/>
  </r>
  <r>
    <x v="4"/>
    <x v="140"/>
    <s v="311"/>
    <s v="42"/>
    <x v="3"/>
    <x v="16"/>
    <x v="1"/>
    <n v="89874.53"/>
    <n v="0"/>
    <n v="0"/>
    <n v="0"/>
    <n v="0"/>
    <n v="0"/>
    <n v="0"/>
    <n v="709509.40999999992"/>
    <n v="-57329.43"/>
    <n v="-8.0801507622006046"/>
    <n v="0"/>
    <n v="0"/>
    <n v="-57329.43"/>
    <n v="-8.0801507622006046"/>
    <n v="-1"/>
    <n v="7047809.8900000006"/>
    <n v="1E-4"/>
    <n v="704.78098900000009"/>
  </r>
  <r>
    <x v="1"/>
    <x v="147"/>
    <s v="346"/>
    <s v="30"/>
    <x v="4"/>
    <x v="26"/>
    <x v="1"/>
    <n v="14754.08"/>
    <n v="-2143.66"/>
    <n v="-14.529269191979438"/>
    <n v="0"/>
    <n v="0"/>
    <n v="-2143.66"/>
    <n v="-14.529269191979438"/>
    <n v="725918.46"/>
    <n v="-92380.25"/>
    <n v="-12.725981648131665"/>
    <n v="0"/>
    <n v="0"/>
    <n v="-92380.25"/>
    <n v="-12.725981648131665"/>
    <n v="-6"/>
    <n v="10878706.539999999"/>
    <n v="1.4E-3"/>
    <n v="15230.189155999999"/>
  </r>
  <r>
    <x v="1"/>
    <x v="148"/>
    <s v="346"/>
    <s v="81"/>
    <x v="1"/>
    <x v="27"/>
    <x v="1"/>
    <n v="12212.13"/>
    <n v="0"/>
    <n v="0"/>
    <n v="0"/>
    <n v="0"/>
    <n v="0"/>
    <n v="0"/>
    <n v="758866.33000000007"/>
    <n v="0"/>
    <n v="0"/>
    <n v="14339.55"/>
    <n v="1.8896015586829364"/>
    <n v="14339.55"/>
    <n v="1.8896015586829364"/>
    <n v="-5"/>
    <n v="6060776.8499999987"/>
    <n v="8.9999999999999998E-4"/>
    <n v="5454.6991649999991"/>
  </r>
  <r>
    <x v="4"/>
    <x v="24"/>
    <s v="312"/>
    <s v="47"/>
    <x v="0"/>
    <x v="0"/>
    <x v="1"/>
    <n v="284445.97000000003"/>
    <n v="-21854.52"/>
    <n v="-7.6831884803992816"/>
    <n v="0"/>
    <n v="0"/>
    <n v="-21854.52"/>
    <n v="-7.6831884803992816"/>
    <n v="759254.1100000001"/>
    <n v="-507202.22000000003"/>
    <n v="-66.802696662386182"/>
    <n v="0"/>
    <n v="0"/>
    <n v="-507202.22000000003"/>
    <n v="-66.802696662386182"/>
    <n v="0"/>
    <n v="21440068.73"/>
    <n v="0"/>
    <n v="0"/>
  </r>
  <r>
    <x v="2"/>
    <x v="139"/>
    <s v="369"/>
    <s v="00"/>
    <x v="0"/>
    <x v="0"/>
    <x v="0"/>
    <n v="162892.04999999999"/>
    <n v="-128614.42999999998"/>
    <n v="-78.956849029771547"/>
    <n v="41640.07"/>
    <n v="25.562984811106499"/>
    <n v="-86974.359999999986"/>
    <n v="-53.393864218665058"/>
    <n v="771526.27"/>
    <n v="-633976.91999999993"/>
    <n v="-82.171786580902804"/>
    <n v="-25054.549999999988"/>
    <n v="-3.2474007657574626"/>
    <n v="-659031.47"/>
    <n v="-85.41918734666028"/>
    <n v="-20"/>
    <n v="77275952.74999997"/>
    <n v="2.7000000000000001E-3"/>
    <n v="208645.07242499993"/>
  </r>
  <r>
    <x v="2"/>
    <x v="137"/>
    <s v="366"/>
    <s v="00"/>
    <x v="0"/>
    <x v="0"/>
    <x v="0"/>
    <n v="218151.16000000003"/>
    <n v="-97555.85"/>
    <n v="-44.719381735123477"/>
    <n v="61667.199999999997"/>
    <n v="28.268105473287413"/>
    <n v="-35888.650000000009"/>
    <n v="-16.45127626183606"/>
    <n v="775890.3"/>
    <n v="-563974.71"/>
    <n v="-72.687428880087808"/>
    <n v="-101258.51999999996"/>
    <n v="-13.050623264654803"/>
    <n v="-665233.23"/>
    <n v="-85.73805214474261"/>
    <n v="-5"/>
    <n v="286362213.31999999"/>
    <n v="1.2999999999999999E-3"/>
    <n v="372270.877316"/>
  </r>
  <r>
    <x v="2"/>
    <x v="133"/>
    <s v="369"/>
    <s v="02"/>
    <x v="0"/>
    <x v="0"/>
    <x v="1"/>
    <n v="261138.19"/>
    <n v="-289050.65000000002"/>
    <n v="-110.68876980421747"/>
    <n v="97460.800000000003"/>
    <n v="37.321542283800007"/>
    <n v="-191589.85000000003"/>
    <n v="-73.367227520417458"/>
    <n v="813660.82000000007"/>
    <n v="-1692655.4300000002"/>
    <n v="-208.02960993009347"/>
    <n v="383492.07000000007"/>
    <n v="47.131686886435062"/>
    <n v="-1309163.3600000001"/>
    <n v="-160.89792304365841"/>
    <n v="-10"/>
    <n v="125873217.07000001"/>
    <n v="3.3E-3"/>
    <n v="415381.616331"/>
  </r>
  <r>
    <x v="2"/>
    <x v="137"/>
    <s v="366"/>
    <s v="00"/>
    <x v="0"/>
    <x v="0"/>
    <x v="1"/>
    <n v="135000.66"/>
    <n v="-281064.03999999992"/>
    <n v="-208.1945673450781"/>
    <n v="-103164.88"/>
    <n v="-76.4180560302446"/>
    <n v="-384228.91999999993"/>
    <n v="-284.6126233753227"/>
    <n v="837009.52"/>
    <n v="-675629.41999999981"/>
    <n v="-80.719442713148567"/>
    <n v="330271.27999999997"/>
    <n v="39.458485490105296"/>
    <n v="-345358.13999999984"/>
    <n v="-41.26095722304327"/>
    <n v="-5"/>
    <n v="286362213.31999999"/>
    <n v="1.2999999999999999E-3"/>
    <n v="372270.877316"/>
  </r>
  <r>
    <x v="1"/>
    <x v="149"/>
    <s v="345"/>
    <s v="30"/>
    <x v="4"/>
    <x v="26"/>
    <x v="2"/>
    <n v="266208.69"/>
    <n v="-12375"/>
    <n v="-4.6486085784802889"/>
    <n v="0"/>
    <n v="0"/>
    <n v="-12375"/>
    <n v="-4.6486085784802889"/>
    <n v="847179.78999999992"/>
    <n v="-12375"/>
    <n v="-1.4607288967551977"/>
    <n v="0"/>
    <n v="0"/>
    <n v="-12375"/>
    <n v="-1.4607288967551977"/>
    <n v="-8"/>
    <n v="28880279.999999996"/>
    <n v="2.3E-3"/>
    <n v="66424.643999999986"/>
  </r>
  <r>
    <x v="4"/>
    <x v="138"/>
    <s v="311"/>
    <s v="41"/>
    <x v="3"/>
    <x v="15"/>
    <x v="3"/>
    <n v="0"/>
    <n v="0"/>
    <n v="0"/>
    <n v="0"/>
    <n v="0"/>
    <n v="0"/>
    <n v="0"/>
    <n v="847301.13"/>
    <n v="-91733.97"/>
    <n v="-10.826607772846945"/>
    <n v="0"/>
    <n v="0"/>
    <n v="-91733.97"/>
    <n v="-10.826607772846945"/>
    <n v="-1"/>
    <n v="7287126.2399999993"/>
    <n v="1E-4"/>
    <n v="728.71262400000001"/>
  </r>
  <r>
    <x v="4"/>
    <x v="138"/>
    <s v="311"/>
    <s v="41"/>
    <x v="3"/>
    <x v="15"/>
    <x v="4"/>
    <n v="0"/>
    <n v="0"/>
    <n v="0"/>
    <n v="0"/>
    <n v="0"/>
    <n v="0"/>
    <n v="0"/>
    <n v="847301.13"/>
    <n v="-57067.649999999994"/>
    <n v="-6.7352264713726973"/>
    <n v="0"/>
    <n v="0"/>
    <n v="-57067.649999999994"/>
    <n v="-6.7352264713726973"/>
    <n v="-1"/>
    <n v="7287126.2399999993"/>
    <n v="1E-4"/>
    <n v="728.71262400000001"/>
  </r>
  <r>
    <x v="1"/>
    <x v="148"/>
    <s v="346"/>
    <s v="81"/>
    <x v="1"/>
    <x v="27"/>
    <x v="3"/>
    <n v="57984.160000000003"/>
    <n v="0"/>
    <n v="0"/>
    <n v="0"/>
    <n v="0"/>
    <n v="0"/>
    <n v="0"/>
    <n v="860221.2300000001"/>
    <n v="-21565.399999999998"/>
    <n v="-2.5069597503423622"/>
    <n v="0"/>
    <n v="0"/>
    <n v="-21565.399999999998"/>
    <n v="-2.5069597503423622"/>
    <n v="-5"/>
    <n v="6060776.8499999987"/>
    <n v="8.9999999999999998E-4"/>
    <n v="5454.6991649999991"/>
  </r>
  <r>
    <x v="1"/>
    <x v="148"/>
    <s v="346"/>
    <s v="81"/>
    <x v="1"/>
    <x v="27"/>
    <x v="2"/>
    <n v="469954.53"/>
    <n v="0"/>
    <n v="0"/>
    <n v="0"/>
    <n v="0"/>
    <n v="0"/>
    <n v="0"/>
    <n v="860416.59000000008"/>
    <n v="-21565.399999999998"/>
    <n v="-2.5063905380996889"/>
    <n v="0"/>
    <n v="0"/>
    <n v="-21565.399999999998"/>
    <n v="-2.5063905380996889"/>
    <n v="-5"/>
    <n v="6060776.8499999987"/>
    <n v="8.9999999999999998E-4"/>
    <n v="5454.6991649999991"/>
  </r>
  <r>
    <x v="4"/>
    <x v="141"/>
    <s v="315"/>
    <s v="41"/>
    <x v="3"/>
    <x v="15"/>
    <x v="0"/>
    <n v="6555.29"/>
    <n v="-7082.58"/>
    <n v="-108.04373261899931"/>
    <n v="0"/>
    <n v="0"/>
    <n v="-7082.58"/>
    <n v="-108.04373261899931"/>
    <n v="863444.09"/>
    <n v="-172729.96999999997"/>
    <n v="-20.004766029494739"/>
    <n v="0"/>
    <n v="0"/>
    <n v="-172729.96999999997"/>
    <n v="-20.004766029494739"/>
    <n v="-3"/>
    <n v="17018634.02"/>
    <n v="6.9999999999999999E-4"/>
    <n v="11913.043813999999"/>
  </r>
  <r>
    <x v="4"/>
    <x v="138"/>
    <s v="311"/>
    <s v="41"/>
    <x v="3"/>
    <x v="15"/>
    <x v="2"/>
    <n v="452368.86"/>
    <n v="-19828.919999999998"/>
    <n v="-4.3833521166775267"/>
    <n v="0"/>
    <n v="0"/>
    <n v="-19828.919999999998"/>
    <n v="-4.3833521166775267"/>
    <n v="869829.98"/>
    <n v="-277932.03000000003"/>
    <n v="-31.952454662461744"/>
    <n v="0"/>
    <n v="0"/>
    <n v="-277932.03000000003"/>
    <n v="-31.952454662461744"/>
    <n v="-1"/>
    <n v="7287126.2399999993"/>
    <n v="1E-4"/>
    <n v="728.71262400000001"/>
  </r>
  <r>
    <x v="1"/>
    <x v="148"/>
    <s v="346"/>
    <s v="81"/>
    <x v="1"/>
    <x v="27"/>
    <x v="4"/>
    <n v="116005.29000000001"/>
    <n v="0"/>
    <n v="0"/>
    <n v="14339.55"/>
    <n v="12.361117324908198"/>
    <n v="14339.55"/>
    <n v="12.361117324908198"/>
    <n v="918364.4"/>
    <n v="-14756.779999999999"/>
    <n v="-1.6068545339954377"/>
    <n v="14339.55"/>
    <n v="1.561422677098546"/>
    <n v="-417.22999999999956"/>
    <n v="-4.5431856896891859E-2"/>
    <n v="-5"/>
    <n v="6060776.8499999987"/>
    <n v="8.9999999999999998E-4"/>
    <n v="5454.6991649999991"/>
  </r>
  <r>
    <x v="1"/>
    <x v="148"/>
    <s v="346"/>
    <s v="81"/>
    <x v="1"/>
    <x v="27"/>
    <x v="0"/>
    <n v="102710.22"/>
    <n v="0"/>
    <n v="0"/>
    <n v="0"/>
    <n v="0"/>
    <n v="0"/>
    <n v="0"/>
    <n v="923210.10000000009"/>
    <n v="-5544.29"/>
    <n v="-0.60054477306953202"/>
    <n v="14339.55"/>
    <n v="1.5532271581517574"/>
    <n v="8795.2599999999984"/>
    <n v="0.95268238508222536"/>
    <n v="-5"/>
    <n v="6060776.8499999987"/>
    <n v="8.9999999999999998E-4"/>
    <n v="5454.6991649999991"/>
  </r>
  <r>
    <x v="4"/>
    <x v="140"/>
    <s v="311"/>
    <s v="42"/>
    <x v="3"/>
    <x v="16"/>
    <x v="4"/>
    <n v="0"/>
    <n v="-56337.02"/>
    <n v="0"/>
    <n v="0"/>
    <n v="0"/>
    <n v="-56337.02"/>
    <n v="0"/>
    <n v="948998.82000000007"/>
    <n v="-63899.579999999994"/>
    <n v="-6.7333676979703716"/>
    <n v="0"/>
    <n v="0"/>
    <n v="-63899.579999999994"/>
    <n v="-6.7333676979703716"/>
    <n v="-1"/>
    <n v="7047809.8900000006"/>
    <n v="1E-4"/>
    <n v="704.78098900000009"/>
  </r>
  <r>
    <x v="4"/>
    <x v="140"/>
    <s v="311"/>
    <s v="42"/>
    <x v="3"/>
    <x v="16"/>
    <x v="3"/>
    <n v="615358.57999999996"/>
    <n v="0"/>
    <n v="0"/>
    <n v="0"/>
    <n v="0"/>
    <n v="0"/>
    <n v="0"/>
    <n v="950307.91"/>
    <n v="-7562.56"/>
    <n v="-0.79580101569395545"/>
    <n v="0"/>
    <n v="0"/>
    <n v="-7562.56"/>
    <n v="-0.79580101569395545"/>
    <n v="-1"/>
    <n v="7047809.8900000006"/>
    <n v="1E-4"/>
    <n v="704.78098900000009"/>
  </r>
  <r>
    <x v="4"/>
    <x v="140"/>
    <s v="311"/>
    <s v="42"/>
    <x v="3"/>
    <x v="16"/>
    <x v="0"/>
    <n v="4276.3"/>
    <n v="-992.41"/>
    <n v="-23.207211842012953"/>
    <n v="0"/>
    <n v="0"/>
    <n v="-992.41"/>
    <n v="-23.207211842012953"/>
    <n v="953275.12000000011"/>
    <n v="-64891.99"/>
    <n v="-6.8072677696654873"/>
    <n v="0"/>
    <n v="0"/>
    <n v="-64891.99"/>
    <n v="-6.8072677696654873"/>
    <n v="-1"/>
    <n v="7047809.8900000006"/>
    <n v="1E-4"/>
    <n v="704.78098900000009"/>
  </r>
  <r>
    <x v="4"/>
    <x v="141"/>
    <s v="315"/>
    <s v="41"/>
    <x v="3"/>
    <x v="15"/>
    <x v="4"/>
    <n v="28915.97"/>
    <n v="0"/>
    <n v="0"/>
    <n v="0"/>
    <n v="0"/>
    <n v="0"/>
    <n v="0"/>
    <n v="967765.21"/>
    <n v="-208206.63"/>
    <n v="-21.514167677095976"/>
    <n v="0"/>
    <n v="0"/>
    <n v="-208206.63"/>
    <n v="-21.514167677095976"/>
    <n v="-3"/>
    <n v="17018634.02"/>
    <n v="6.9999999999999999E-4"/>
    <n v="11913.043813999999"/>
  </r>
  <r>
    <x v="7"/>
    <x v="107"/>
    <s v="397"/>
    <s v="25"/>
    <x v="0"/>
    <x v="0"/>
    <x v="1"/>
    <n v="623576.65"/>
    <n v="-107797.78"/>
    <n v="-17.287013553185481"/>
    <n v="17632.12"/>
    <n v="2.8275786144333659"/>
    <n v="-90165.66"/>
    <n v="-14.459434938752116"/>
    <n v="969023.37000000011"/>
    <n v="-411488.35000000003"/>
    <n v="-42.464233860531145"/>
    <n v="17632.12"/>
    <n v="1.8195763431381431"/>
    <n v="-393856.23000000004"/>
    <n v="-40.644657517393"/>
    <n v="-5"/>
    <n v="30339340.439999998"/>
    <n v="1.1000000000000001E-3"/>
    <n v="33373.274484000001"/>
  </r>
  <r>
    <x v="1"/>
    <x v="149"/>
    <s v="345"/>
    <s v="30"/>
    <x v="4"/>
    <x v="26"/>
    <x v="4"/>
    <n v="55500"/>
    <n v="-2526.58"/>
    <n v="-4.5523963963963965"/>
    <n v="0"/>
    <n v="0"/>
    <n v="-2526.58"/>
    <n v="-4.5523963963963965"/>
    <n v="971082.15000000014"/>
    <n v="-16238.04"/>
    <n v="-1.6721592503785594"/>
    <n v="0"/>
    <n v="0"/>
    <n v="-16238.04"/>
    <n v="-1.6721592503785594"/>
    <n v="-8"/>
    <n v="28880279.999999996"/>
    <n v="2.3E-3"/>
    <n v="66424.643999999986"/>
  </r>
  <r>
    <x v="1"/>
    <x v="149"/>
    <s v="345"/>
    <s v="30"/>
    <x v="4"/>
    <x v="26"/>
    <x v="0"/>
    <n v="63139.3"/>
    <n v="-4780.8599999999997"/>
    <n v="-7.571924300712868"/>
    <n v="0"/>
    <n v="0"/>
    <n v="-4780.8599999999997"/>
    <n v="-7.571924300712868"/>
    <n v="971169.40000000014"/>
    <n v="-21018.9"/>
    <n v="-2.1642877133484641"/>
    <n v="0"/>
    <n v="0"/>
    <n v="-21018.9"/>
    <n v="-2.1642877133484641"/>
    <n v="-8"/>
    <n v="28880279.999999996"/>
    <n v="2.3E-3"/>
    <n v="66424.643999999986"/>
  </r>
  <r>
    <x v="2"/>
    <x v="139"/>
    <s v="369"/>
    <s v="00"/>
    <x v="0"/>
    <x v="0"/>
    <x v="4"/>
    <n v="73226.97"/>
    <n v="-130465.50000000001"/>
    <n v="-178.16591346057336"/>
    <n v="78177.460000000006"/>
    <n v="106.76047363423613"/>
    <n v="-52288.040000000008"/>
    <n v="-71.405439826337215"/>
    <n v="999604.24"/>
    <n v="-543590.84"/>
    <n v="-54.380605668499356"/>
    <n v="36168.17"/>
    <n v="3.6182489582077002"/>
    <n v="-507422.67"/>
    <n v="-50.76235671029167"/>
    <n v="-20"/>
    <n v="77275952.74999997"/>
    <n v="2.7000000000000001E-3"/>
    <n v="208645.07242499993"/>
  </r>
  <r>
    <x v="1"/>
    <x v="134"/>
    <s v="345"/>
    <s v="31"/>
    <x v="4"/>
    <x v="20"/>
    <x v="4"/>
    <n v="522671.82"/>
    <n v="-7710.5499999999993"/>
    <n v="-1.4752182354120409"/>
    <n v="0"/>
    <n v="0"/>
    <n v="-7710.5499999999993"/>
    <n v="-1.4752182354120409"/>
    <n v="1000164.8400000001"/>
    <n v="-21744.77"/>
    <n v="-2.1741186182869616"/>
    <n v="0"/>
    <n v="0"/>
    <n v="-21744.77"/>
    <n v="-2.1741186182869616"/>
    <n v="-8"/>
    <n v="38933915.859999985"/>
    <n v="1.8E-3"/>
    <n v="70081.048547999977"/>
  </r>
  <r>
    <x v="1"/>
    <x v="136"/>
    <s v="341"/>
    <s v="31"/>
    <x v="4"/>
    <x v="20"/>
    <x v="2"/>
    <n v="52218.76"/>
    <n v="0"/>
    <n v="0"/>
    <n v="0"/>
    <n v="0"/>
    <n v="0"/>
    <n v="0"/>
    <n v="1028057.52"/>
    <n v="0"/>
    <n v="0"/>
    <n v="0"/>
    <n v="0"/>
    <n v="0"/>
    <n v="0"/>
    <n v="-1"/>
    <n v="21609094.940000009"/>
    <n v="2.0000000000000001E-4"/>
    <n v="4321.8189880000018"/>
  </r>
  <r>
    <x v="1"/>
    <x v="136"/>
    <s v="341"/>
    <s v="31"/>
    <x v="4"/>
    <x v="20"/>
    <x v="3"/>
    <n v="55791.11"/>
    <n v="-1366.61"/>
    <n v="-2.4495121176115688"/>
    <n v="0"/>
    <n v="0"/>
    <n v="-1366.61"/>
    <n v="-2.4495121176115688"/>
    <n v="1079870.5899999999"/>
    <n v="-1366.61"/>
    <n v="-0.12655312707423583"/>
    <n v="0"/>
    <n v="0"/>
    <n v="-1366.61"/>
    <n v="-0.12655312707423583"/>
    <n v="-1"/>
    <n v="21609094.940000009"/>
    <n v="2.0000000000000001E-4"/>
    <n v="4321.8189880000018"/>
  </r>
  <r>
    <x v="1"/>
    <x v="134"/>
    <s v="345"/>
    <s v="31"/>
    <x v="4"/>
    <x v="20"/>
    <x v="0"/>
    <n v="111950.45000000001"/>
    <n v="-257549.25"/>
    <n v="-230.05646694586756"/>
    <n v="0"/>
    <n v="0"/>
    <n v="-257549.25"/>
    <n v="-230.05646694586756"/>
    <n v="1112115.2899999998"/>
    <n v="-279294.02"/>
    <n v="-25.113764958667197"/>
    <n v="0"/>
    <n v="0"/>
    <n v="-279294.02"/>
    <n v="-25.113764958667197"/>
    <n v="-8"/>
    <n v="38933915.859999985"/>
    <n v="1.8E-3"/>
    <n v="70081.048547999977"/>
  </r>
  <r>
    <x v="1"/>
    <x v="134"/>
    <s v="345"/>
    <s v="31"/>
    <x v="4"/>
    <x v="20"/>
    <x v="1"/>
    <n v="44210.14"/>
    <n v="-150184.25"/>
    <n v="-339.70543861657075"/>
    <n v="0"/>
    <n v="0"/>
    <n v="-150184.25"/>
    <n v="-339.70543861657075"/>
    <n v="1126229.25"/>
    <n v="-429478.27"/>
    <n v="-38.134178276758483"/>
    <n v="0"/>
    <n v="0"/>
    <n v="-429478.27"/>
    <n v="-38.134178276758483"/>
    <n v="-8"/>
    <n v="38933915.859999985"/>
    <n v="1.8E-3"/>
    <n v="70081.048547999977"/>
  </r>
  <r>
    <x v="2"/>
    <x v="139"/>
    <s v="369"/>
    <s v="00"/>
    <x v="0"/>
    <x v="0"/>
    <x v="3"/>
    <n v="90295.099999999991"/>
    <n v="-102293.40999999999"/>
    <n v="-113.28788605361753"/>
    <n v="15894.010000000002"/>
    <n v="17.602295141153842"/>
    <n v="-86399.4"/>
    <n v="-95.685590912463695"/>
    <n v="1140301.83"/>
    <n v="-694899.72"/>
    <n v="-60.939981127628286"/>
    <n v="39784.180000000008"/>
    <n v="3.4889166142967607"/>
    <n v="-655115.53999999992"/>
    <n v="-57.451064513331517"/>
    <n v="-20"/>
    <n v="77275952.74999997"/>
    <n v="2.7000000000000001E-3"/>
    <n v="208645.07242499993"/>
  </r>
  <r>
    <x v="1"/>
    <x v="149"/>
    <s v="345"/>
    <s v="30"/>
    <x v="4"/>
    <x v="26"/>
    <x v="1"/>
    <n v="239644.84999999998"/>
    <n v="-49152.439999999995"/>
    <n v="-20.510534651589634"/>
    <n v="0"/>
    <n v="0"/>
    <n v="-49152.439999999995"/>
    <n v="-20.510534651589634"/>
    <n v="1148849.77"/>
    <n v="-70171.34"/>
    <n v="-6.1079648386054854"/>
    <n v="0"/>
    <n v="0"/>
    <n v="-70171.34"/>
    <n v="-6.1079648386054854"/>
    <n v="-8"/>
    <n v="28880279.999999996"/>
    <n v="2.3E-3"/>
    <n v="66424.643999999986"/>
  </r>
  <r>
    <x v="4"/>
    <x v="150"/>
    <s v="312"/>
    <s v="52"/>
    <x v="3"/>
    <x v="5"/>
    <x v="2"/>
    <n v="1182927.1700000002"/>
    <n v="-176083.5"/>
    <n v="-14.885404990740044"/>
    <n v="0"/>
    <n v="0"/>
    <n v="-176083.5"/>
    <n v="-14.885404990740044"/>
    <n v="1182927.1700000002"/>
    <n v="-176083.5"/>
    <n v="-14.885404990740044"/>
    <n v="0"/>
    <n v="0"/>
    <n v="-176083.5"/>
    <n v="-14.885404990740044"/>
    <n v="-3"/>
    <n v="51260286.850000009"/>
    <n v="1.4E-3"/>
    <n v="71764.401590000009"/>
  </r>
  <r>
    <x v="4"/>
    <x v="150"/>
    <s v="312"/>
    <s v="52"/>
    <x v="3"/>
    <x v="5"/>
    <x v="3"/>
    <n v="0"/>
    <n v="0"/>
    <n v="0"/>
    <n v="0"/>
    <n v="0"/>
    <n v="0"/>
    <n v="0"/>
    <n v="1182927.1700000002"/>
    <n v="-176083.5"/>
    <n v="-14.885404990740044"/>
    <n v="0"/>
    <n v="0"/>
    <n v="-176083.5"/>
    <n v="-14.885404990740044"/>
    <n v="-3"/>
    <n v="51260286.850000009"/>
    <n v="1.4E-3"/>
    <n v="71764.401590000009"/>
  </r>
  <r>
    <x v="1"/>
    <x v="149"/>
    <s v="345"/>
    <s v="30"/>
    <x v="4"/>
    <x v="26"/>
    <x v="3"/>
    <n v="524356.93000000005"/>
    <n v="-1336.46"/>
    <n v="-0.2548760059297776"/>
    <n v="0"/>
    <n v="0"/>
    <n v="-1336.46"/>
    <n v="-0.2548760059297776"/>
    <n v="1204892.8400000001"/>
    <n v="-13711.46"/>
    <n v="-1.1379816980238673"/>
    <n v="0"/>
    <n v="0"/>
    <n v="-13711.46"/>
    <n v="-1.1379816980238673"/>
    <n v="-8"/>
    <n v="28880279.999999996"/>
    <n v="2.3E-3"/>
    <n v="66424.643999999986"/>
  </r>
  <r>
    <x v="1"/>
    <x v="136"/>
    <s v="341"/>
    <s v="31"/>
    <x v="4"/>
    <x v="20"/>
    <x v="4"/>
    <n v="150286.77999999997"/>
    <n v="-124982.27"/>
    <n v="-83.162517687849885"/>
    <n v="0"/>
    <n v="0"/>
    <n v="-124982.27"/>
    <n v="-83.162517687849885"/>
    <n v="1230157.3699999999"/>
    <n v="-126348.88"/>
    <n v="-10.270952569263558"/>
    <n v="0"/>
    <n v="0"/>
    <n v="-126348.88"/>
    <n v="-10.270952569263558"/>
    <n v="-1"/>
    <n v="21609094.940000009"/>
    <n v="2.0000000000000001E-4"/>
    <n v="4321.8189880000018"/>
  </r>
  <r>
    <x v="1"/>
    <x v="96"/>
    <s v="343"/>
    <s v="44"/>
    <x v="3"/>
    <x v="19"/>
    <x v="1"/>
    <n v="1230706.78"/>
    <n v="-52795.89"/>
    <n v="-4.2898837365631479"/>
    <n v="-7651.93"/>
    <n v="-0.62175086091587151"/>
    <n v="-60447.82"/>
    <n v="-4.9116345974790194"/>
    <n v="1255369.33"/>
    <n v="-111751.84"/>
    <n v="-8.9019093687751631"/>
    <n v="3469.1900000000005"/>
    <n v="0.27634815644253474"/>
    <n v="-108282.65"/>
    <n v="-8.6255612123326273"/>
    <n v="-6"/>
    <n v="19748806.030000001"/>
    <n v="2.5000000000000001E-3"/>
    <n v="49372.015075000003"/>
  </r>
  <r>
    <x v="2"/>
    <x v="139"/>
    <s v="369"/>
    <s v="00"/>
    <x v="0"/>
    <x v="0"/>
    <x v="2"/>
    <n v="71462.77"/>
    <n v="-81145.739999999991"/>
    <n v="-113.54967068866766"/>
    <n v="62783.28"/>
    <n v="87.854529008601261"/>
    <n v="-18362.459999999992"/>
    <n v="-25.695141680066403"/>
    <n v="1285897.75"/>
    <n v="-846037.03999999992"/>
    <n v="-65.79349252302525"/>
    <n v="50031.45"/>
    <n v="3.8907798073369362"/>
    <n v="-796005.59"/>
    <n v="-61.90271271568831"/>
    <n v="-20"/>
    <n v="77275952.74999997"/>
    <n v="2.7000000000000001E-3"/>
    <n v="208645.07242499993"/>
  </r>
  <r>
    <x v="1"/>
    <x v="151"/>
    <s v="341"/>
    <s v="80"/>
    <x v="1"/>
    <x v="7"/>
    <x v="2"/>
    <n v="987247.89"/>
    <n v="-3333.39"/>
    <n v="-0.33764468212740367"/>
    <n v="0"/>
    <n v="0"/>
    <n v="-3333.39"/>
    <n v="-0.33764468212740367"/>
    <n v="1286294.43"/>
    <n v="-93006.51"/>
    <n v="-7.2305770615830154"/>
    <n v="3344.43"/>
    <n v="0.26000501300468198"/>
    <n v="-89662.080000000002"/>
    <n v="-6.970572048578334"/>
    <n v="-1"/>
    <n v="190101667.59000006"/>
    <n v="2.0000000000000001E-4"/>
    <n v="38020.333518000014"/>
  </r>
  <r>
    <x v="4"/>
    <x v="152"/>
    <s v="314"/>
    <s v="44"/>
    <x v="3"/>
    <x v="23"/>
    <x v="1"/>
    <n v="554910.38"/>
    <n v="-840367.94000000006"/>
    <n v="-151.44210133535438"/>
    <n v="-38462"/>
    <n v="-6.9312093242876447"/>
    <n v="-878829.94000000006"/>
    <n v="-158.37331065964202"/>
    <n v="1302889.68"/>
    <n v="1602899.28"/>
    <n v="123.0264775755995"/>
    <n v="-28077.619999999995"/>
    <n v="-2.1550266635007804"/>
    <n v="1574821.6600000001"/>
    <n v="120.87145091209872"/>
    <n v="-7"/>
    <n v="97781084.499999955"/>
    <n v="1.1000000000000001E-3"/>
    <n v="107559.19294999995"/>
  </r>
  <r>
    <x v="4"/>
    <x v="150"/>
    <s v="312"/>
    <s v="52"/>
    <x v="3"/>
    <x v="5"/>
    <x v="4"/>
    <n v="122697.78"/>
    <n v="-5998.05"/>
    <n v="-4.8884747547999643"/>
    <n v="0"/>
    <n v="0"/>
    <n v="-5998.05"/>
    <n v="-4.8884747547999643"/>
    <n v="1305624.9500000002"/>
    <n v="-182081.55"/>
    <n v="-13.945930644171586"/>
    <n v="0"/>
    <n v="0"/>
    <n v="-182081.55"/>
    <n v="-13.945930644171586"/>
    <n v="-3"/>
    <n v="51260286.850000009"/>
    <n v="1.4E-3"/>
    <n v="71764.401590000009"/>
  </r>
  <r>
    <x v="4"/>
    <x v="153"/>
    <s v="314"/>
    <s v="43"/>
    <x v="3"/>
    <x v="24"/>
    <x v="1"/>
    <n v="241632.92"/>
    <n v="-641440.56999999995"/>
    <n v="-265.46075344369461"/>
    <n v="-20434.239999999998"/>
    <n v="-8.4567284954384512"/>
    <n v="-661874.80999999994"/>
    <n v="-273.9174819391331"/>
    <n v="1316319.79"/>
    <n v="-822087.29"/>
    <n v="-62.453462771383236"/>
    <n v="-10807.519999999997"/>
    <n v="-0.82104060746515073"/>
    <n v="-832894.81"/>
    <n v="-63.274503378848394"/>
    <n v="-5"/>
    <n v="51936423.43999999"/>
    <n v="8.9999999999999998E-4"/>
    <n v="46742.781095999992"/>
  </r>
  <r>
    <x v="4"/>
    <x v="69"/>
    <s v="312"/>
    <s v="53"/>
    <x v="3"/>
    <x v="13"/>
    <x v="4"/>
    <n v="1326300.46"/>
    <n v="-204683.74"/>
    <n v="-15.432682576314571"/>
    <n v="0"/>
    <n v="0"/>
    <n v="-204683.74"/>
    <n v="-15.432682576314571"/>
    <n v="1327442.47"/>
    <n v="-204683.74"/>
    <n v="-15.419405708783747"/>
    <n v="0"/>
    <n v="0"/>
    <n v="-204683.74"/>
    <n v="-15.419405708783747"/>
    <n v="-6"/>
    <n v="44040159.469999999"/>
    <n v="2.2000000000000001E-3"/>
    <n v="96888.350833999997"/>
  </r>
  <r>
    <x v="4"/>
    <x v="69"/>
    <s v="312"/>
    <s v="53"/>
    <x v="3"/>
    <x v="13"/>
    <x v="0"/>
    <n v="0"/>
    <n v="0"/>
    <n v="0"/>
    <n v="0"/>
    <n v="0"/>
    <n v="0"/>
    <n v="0"/>
    <n v="1327442.47"/>
    <n v="-204683.74"/>
    <n v="-15.419405708783747"/>
    <n v="0"/>
    <n v="0"/>
    <n v="-204683.74"/>
    <n v="-15.419405708783747"/>
    <n v="-6"/>
    <n v="44040159.469999999"/>
    <n v="2.2000000000000001E-3"/>
    <n v="96888.350833999997"/>
  </r>
  <r>
    <x v="4"/>
    <x v="69"/>
    <s v="312"/>
    <s v="53"/>
    <x v="3"/>
    <x v="13"/>
    <x v="1"/>
    <n v="0"/>
    <n v="0"/>
    <n v="0"/>
    <n v="0"/>
    <n v="0"/>
    <n v="0"/>
    <n v="0"/>
    <n v="1327442.47"/>
    <n v="-204683.74"/>
    <n v="-15.419405708783747"/>
    <n v="0"/>
    <n v="0"/>
    <n v="-204683.74"/>
    <n v="-15.419405708783747"/>
    <n v="-6"/>
    <n v="44040159.469999999"/>
    <n v="2.2000000000000001E-3"/>
    <n v="96888.350833999997"/>
  </r>
  <r>
    <x v="1"/>
    <x v="151"/>
    <s v="341"/>
    <s v="80"/>
    <x v="1"/>
    <x v="7"/>
    <x v="3"/>
    <n v="221001.97"/>
    <n v="-5000"/>
    <n v="-2.2624232716115609"/>
    <n v="0"/>
    <n v="0"/>
    <n v="-5000"/>
    <n v="-2.2624232716115609"/>
    <n v="1393982.5100000002"/>
    <n v="-42551.67"/>
    <n v="-3.0525253864196613"/>
    <n v="3344.43"/>
    <n v="0.23991907904210358"/>
    <n v="-39207.24"/>
    <n v="-2.8126063073775578"/>
    <n v="-1"/>
    <n v="190101667.59000006"/>
    <n v="2.0000000000000001E-4"/>
    <n v="38020.333518000014"/>
  </r>
  <r>
    <x v="4"/>
    <x v="141"/>
    <s v="315"/>
    <s v="41"/>
    <x v="3"/>
    <x v="15"/>
    <x v="3"/>
    <n v="0"/>
    <n v="-155407.1"/>
    <n v="0"/>
    <n v="0"/>
    <n v="0"/>
    <n v="-155407.1"/>
    <n v="0"/>
    <n v="1399558.73"/>
    <n v="-342514.42000000004"/>
    <n v="-24.473029438357337"/>
    <n v="0"/>
    <n v="0"/>
    <n v="-342514.42000000004"/>
    <n v="-24.473029438357337"/>
    <n v="-3"/>
    <n v="17018634.02"/>
    <n v="6.9999999999999999E-4"/>
    <n v="11913.043813999999"/>
  </r>
  <r>
    <x v="1"/>
    <x v="136"/>
    <s v="341"/>
    <s v="31"/>
    <x v="4"/>
    <x v="20"/>
    <x v="0"/>
    <n v="183031.71999999997"/>
    <n v="-39549.35"/>
    <n v="-21.607921293642438"/>
    <n v="0"/>
    <n v="0"/>
    <n v="-39549.35"/>
    <n v="-21.607921293642438"/>
    <n v="1413189.0899999999"/>
    <n v="-165898.22999999998"/>
    <n v="-11.739280410097138"/>
    <n v="0"/>
    <n v="0"/>
    <n v="-165898.22999999998"/>
    <n v="-11.739280410097138"/>
    <n v="-1"/>
    <n v="21609094.940000009"/>
    <n v="2.0000000000000001E-4"/>
    <n v="4321.8189880000018"/>
  </r>
  <r>
    <x v="1"/>
    <x v="128"/>
    <s v="342"/>
    <s v="30"/>
    <x v="4"/>
    <x v="26"/>
    <x v="2"/>
    <n v="91158.69"/>
    <n v="131308.77000000005"/>
    <n v="144.04416079256958"/>
    <n v="-2008.97"/>
    <n v="-2.2038162242129631"/>
    <n v="129299.80000000005"/>
    <n v="141.84034456835661"/>
    <n v="1488132.14"/>
    <n v="274615.25"/>
    <n v="18.453687183988919"/>
    <n v="978.83000000000015"/>
    <n v="6.5775744887816234E-2"/>
    <n v="275594.08"/>
    <n v="18.519462928876735"/>
    <n v="-4"/>
    <n v="22466368.349999998"/>
    <n v="8.0000000000000004E-4"/>
    <n v="17973.094679999998"/>
  </r>
  <r>
    <x v="4"/>
    <x v="129"/>
    <s v="315"/>
    <s v="46"/>
    <x v="3"/>
    <x v="22"/>
    <x v="2"/>
    <n v="747.48"/>
    <n v="-3216.02"/>
    <n v="-430.24830095788514"/>
    <n v="0"/>
    <n v="0"/>
    <n v="-3216.02"/>
    <n v="-430.24830095788514"/>
    <n v="1505096.7699999998"/>
    <n v="-7316.6200000000008"/>
    <n v="-0.48612289560624078"/>
    <n v="0"/>
    <n v="0"/>
    <n v="-7316.6200000000008"/>
    <n v="-0.48612289560624078"/>
    <n v="-5"/>
    <n v="9765956.1899999995"/>
    <n v="1.1999999999999999E-3"/>
    <n v="11719.147427999998"/>
  </r>
  <r>
    <x v="1"/>
    <x v="128"/>
    <s v="342"/>
    <s v="30"/>
    <x v="4"/>
    <x v="26"/>
    <x v="3"/>
    <n v="21278.17"/>
    <n v="-1239032.0699999998"/>
    <n v="-5823.0198837588005"/>
    <n v="3004.08"/>
    <n v="14.118131399457756"/>
    <n v="-1236027.9899999998"/>
    <n v="-5808.901752359342"/>
    <n v="1509410.31"/>
    <n v="-1281377.4099999999"/>
    <n v="-84.892583647451019"/>
    <n v="3086.52"/>
    <n v="0.20448515420568447"/>
    <n v="-1278290.8899999999"/>
    <n v="-84.688098493245349"/>
    <n v="-4"/>
    <n v="22466368.349999998"/>
    <n v="8.0000000000000004E-4"/>
    <n v="17973.094679999998"/>
  </r>
  <r>
    <x v="1"/>
    <x v="128"/>
    <s v="342"/>
    <s v="30"/>
    <x v="4"/>
    <x v="26"/>
    <x v="4"/>
    <n v="86585.19"/>
    <n v="1159119.9099999999"/>
    <n v="1338.7045867774846"/>
    <n v="22943.18"/>
    <n v="26.497810999779524"/>
    <n v="1182063.0899999999"/>
    <n v="1365.202397777264"/>
    <n v="1543526.43"/>
    <n v="-94001.409999999858"/>
    <n v="-6.0900421381187408"/>
    <n v="24220.400000000001"/>
    <n v="1.5691600434726602"/>
    <n v="-69781.009999999864"/>
    <n v="-4.5208820946460806"/>
    <n v="-4"/>
    <n v="22466368.349999998"/>
    <n v="8.0000000000000004E-4"/>
    <n v="17973.094679999998"/>
  </r>
  <r>
    <x v="1"/>
    <x v="128"/>
    <s v="342"/>
    <s v="30"/>
    <x v="4"/>
    <x v="26"/>
    <x v="0"/>
    <n v="21921.32"/>
    <n v="-57492.379999999954"/>
    <n v="-262.2669620260092"/>
    <n v="5150.5599999999995"/>
    <n v="23.495665407010161"/>
    <n v="-52341.819999999956"/>
    <n v="-238.77129661899903"/>
    <n v="1554964.04"/>
    <n v="-160171.57999999975"/>
    <n v="-10.300661358059427"/>
    <n v="31097.82"/>
    <n v="1.9999060557053139"/>
    <n v="-129073.75999999975"/>
    <n v="-8.3007553023541139"/>
    <n v="-4"/>
    <n v="22466368.349999998"/>
    <n v="8.0000000000000004E-4"/>
    <n v="17973.094679999998"/>
  </r>
  <r>
    <x v="4"/>
    <x v="154"/>
    <s v="316"/>
    <s v="47"/>
    <x v="0"/>
    <x v="0"/>
    <x v="2"/>
    <n v="642572.56000000006"/>
    <n v="0"/>
    <n v="0"/>
    <n v="0"/>
    <n v="0"/>
    <n v="0"/>
    <n v="0"/>
    <n v="1568330.4100000001"/>
    <n v="5.18"/>
    <n v="3.3028754444670876E-4"/>
    <n v="0"/>
    <n v="0"/>
    <n v="5.18"/>
    <n v="3.3028754444670876E-4"/>
    <n v="0"/>
    <n v="1304313.1999999997"/>
    <n v="0"/>
    <n v="0"/>
  </r>
  <r>
    <x v="1"/>
    <x v="155"/>
    <s v="342"/>
    <s v="32"/>
    <x v="4"/>
    <x v="21"/>
    <x v="1"/>
    <n v="46627.069999999992"/>
    <n v="122919.76000000004"/>
    <n v="263.62316997400876"/>
    <n v="-39355.100000000006"/>
    <n v="-84.403973914723821"/>
    <n v="83564.660000000033"/>
    <n v="179.21919605928497"/>
    <n v="1577429.9699999997"/>
    <n v="-669145.46"/>
    <n v="-42.41997887234259"/>
    <n v="17338.049999999996"/>
    <n v="1.0991327874923029"/>
    <n v="-651807.40999999992"/>
    <n v="-41.320846084850281"/>
    <n v="-5"/>
    <n v="98699481.770000011"/>
    <n v="1.1000000000000001E-3"/>
    <n v="108569.42994700001"/>
  </r>
  <r>
    <x v="4"/>
    <x v="143"/>
    <s v="315"/>
    <s v="45"/>
    <x v="3"/>
    <x v="3"/>
    <x v="4"/>
    <n v="7091.67"/>
    <n v="-6792.45"/>
    <n v="-95.780683534343808"/>
    <n v="0"/>
    <n v="0"/>
    <n v="-6792.45"/>
    <n v="-95.780683534343808"/>
    <n v="1590463.9599999997"/>
    <n v="-120490.95999999999"/>
    <n v="-7.5758371789826668"/>
    <n v="0"/>
    <n v="0"/>
    <n v="-120490.95999999999"/>
    <n v="-7.5758371789826668"/>
    <n v="-7"/>
    <n v="26927793.559999995"/>
    <n v="1.1999999999999999E-3"/>
    <n v="32313.352271999993"/>
  </r>
  <r>
    <x v="4"/>
    <x v="143"/>
    <s v="315"/>
    <s v="45"/>
    <x v="3"/>
    <x v="3"/>
    <x v="3"/>
    <n v="0"/>
    <n v="0"/>
    <n v="0"/>
    <n v="0"/>
    <n v="0"/>
    <n v="0"/>
    <n v="0"/>
    <n v="1591748.7799999998"/>
    <n v="-282506.17"/>
    <n v="-17.748163124082936"/>
    <n v="0"/>
    <n v="0"/>
    <n v="-282506.17"/>
    <n v="-17.748163124082936"/>
    <n v="-7"/>
    <n v="26927793.559999995"/>
    <n v="1.1999999999999999E-3"/>
    <n v="32313.352271999993"/>
  </r>
  <r>
    <x v="4"/>
    <x v="143"/>
    <s v="315"/>
    <s v="45"/>
    <x v="3"/>
    <x v="3"/>
    <x v="2"/>
    <n v="442786.74"/>
    <n v="-95535.23"/>
    <n v="-21.575901301832118"/>
    <n v="0"/>
    <n v="0"/>
    <n v="-95535.23"/>
    <n v="-21.575901301832118"/>
    <n v="1597139.89"/>
    <n v="-282506.17"/>
    <n v="-17.688254596158139"/>
    <n v="0"/>
    <n v="0"/>
    <n v="-282506.17"/>
    <n v="-17.688254596158139"/>
    <n v="-7"/>
    <n v="26927793.559999995"/>
    <n v="1.1999999999999999E-3"/>
    <n v="32313.352271999993"/>
  </r>
  <r>
    <x v="1"/>
    <x v="155"/>
    <s v="342"/>
    <s v="32"/>
    <x v="4"/>
    <x v="21"/>
    <x v="0"/>
    <n v="523340.36"/>
    <n v="-362155.71"/>
    <n v="-69.200798883541111"/>
    <n v="20461.849999999999"/>
    <n v="3.9098551466582858"/>
    <n v="-341693.86000000004"/>
    <n v="-65.290943736882838"/>
    <n v="1605011.7"/>
    <n v="-775287.54999999993"/>
    <n v="-48.304168125378773"/>
    <n v="56693.15"/>
    <n v="3.532257739928002"/>
    <n v="-718594.39999999991"/>
    <n v="-44.771910385450767"/>
    <n v="-5"/>
    <n v="98699481.770000011"/>
    <n v="1.1000000000000001E-3"/>
    <n v="108569.42994700001"/>
  </r>
  <r>
    <x v="4"/>
    <x v="143"/>
    <s v="315"/>
    <s v="45"/>
    <x v="3"/>
    <x v="3"/>
    <x v="0"/>
    <n v="103860.39"/>
    <n v="0"/>
    <n v="0"/>
    <n v="0"/>
    <n v="0"/>
    <n v="0"/>
    <n v="0"/>
    <n v="1622368.3699999999"/>
    <n v="-120490.95999999999"/>
    <n v="-7.4268558379253902"/>
    <n v="0"/>
    <n v="0"/>
    <n v="-120490.95999999999"/>
    <n v="-7.4268558379253902"/>
    <n v="-7"/>
    <n v="26927793.559999995"/>
    <n v="1.1999999999999999E-3"/>
    <n v="32313.352271999993"/>
  </r>
  <r>
    <x v="1"/>
    <x v="151"/>
    <s v="341"/>
    <s v="80"/>
    <x v="1"/>
    <x v="7"/>
    <x v="1"/>
    <n v="87289.549999999988"/>
    <n v="-8030"/>
    <n v="-9.19926841185457"/>
    <n v="0"/>
    <n v="0"/>
    <n v="-8030"/>
    <n v="-9.19926841185457"/>
    <n v="1679908.7799999998"/>
    <n v="-45624.619999999995"/>
    <n v="-2.7158986573068566"/>
    <n v="0"/>
    <n v="0"/>
    <n v="-45624.619999999995"/>
    <n v="-2.7158986573068566"/>
    <n v="-1"/>
    <n v="190101667.59000006"/>
    <n v="2.0000000000000001E-4"/>
    <n v="38020.333518000014"/>
  </r>
  <r>
    <x v="4"/>
    <x v="154"/>
    <s v="316"/>
    <s v="47"/>
    <x v="0"/>
    <x v="0"/>
    <x v="4"/>
    <n v="350903.84"/>
    <n v="0"/>
    <n v="0"/>
    <n v="0"/>
    <n v="0"/>
    <n v="0"/>
    <n v="0"/>
    <n v="1703688.66"/>
    <n v="5.18"/>
    <n v="3.0404616298848879E-4"/>
    <n v="0"/>
    <n v="0"/>
    <n v="5.18"/>
    <n v="3.0404616298848879E-4"/>
    <n v="0"/>
    <n v="1304313.1999999997"/>
    <n v="0"/>
    <n v="0"/>
  </r>
  <r>
    <x v="4"/>
    <x v="154"/>
    <s v="316"/>
    <s v="47"/>
    <x v="0"/>
    <x v="0"/>
    <x v="3"/>
    <n v="278540.21000000002"/>
    <n v="0"/>
    <n v="0"/>
    <n v="0"/>
    <n v="0"/>
    <n v="0"/>
    <n v="0"/>
    <n v="1722511.6400000001"/>
    <n v="5.18"/>
    <n v="3.0072365722881263E-4"/>
    <n v="0"/>
    <n v="0"/>
    <n v="5.18"/>
    <n v="3.0072365722881263E-4"/>
    <n v="0"/>
    <n v="1304313.1999999997"/>
    <n v="0"/>
    <n v="0"/>
  </r>
  <r>
    <x v="1"/>
    <x v="151"/>
    <s v="341"/>
    <s v="80"/>
    <x v="1"/>
    <x v="7"/>
    <x v="4"/>
    <n v="334544.21999999997"/>
    <n v="-23633.42"/>
    <n v="-7.0643635690373001"/>
    <n v="0"/>
    <n v="0"/>
    <n v="-23633.42"/>
    <n v="-7.0643635690373001"/>
    <n v="1728526.7300000002"/>
    <n v="-31966.809999999998"/>
    <n v="-1.8493674089726106"/>
    <n v="3344.43"/>
    <n v="0.19348442473897987"/>
    <n v="-28622.379999999997"/>
    <n v="-1.6558829842336309"/>
    <n v="-1"/>
    <n v="190101667.59000006"/>
    <n v="2.0000000000000001E-4"/>
    <n v="38020.333518000014"/>
  </r>
  <r>
    <x v="4"/>
    <x v="129"/>
    <s v="315"/>
    <s v="46"/>
    <x v="3"/>
    <x v="22"/>
    <x v="3"/>
    <n v="261240.61"/>
    <n v="-8325.7000000000007"/>
    <n v="-3.1869853618853519"/>
    <n v="0"/>
    <n v="0"/>
    <n v="-8325.7000000000007"/>
    <n v="-3.1869853618853519"/>
    <n v="1766337.38"/>
    <n v="-15642.320000000002"/>
    <n v="-0.88557940159767223"/>
    <n v="0"/>
    <n v="0"/>
    <n v="-15642.320000000002"/>
    <n v="-0.88557940159767223"/>
    <n v="-5"/>
    <n v="9765956.1899999995"/>
    <n v="1.1999999999999999E-3"/>
    <n v="11719.147427999998"/>
  </r>
  <r>
    <x v="4"/>
    <x v="129"/>
    <s v="315"/>
    <s v="46"/>
    <x v="3"/>
    <x v="22"/>
    <x v="4"/>
    <n v="0"/>
    <n v="0"/>
    <n v="0"/>
    <n v="0"/>
    <n v="0"/>
    <n v="0"/>
    <n v="0"/>
    <n v="1766337.38"/>
    <n v="-15642.320000000002"/>
    <n v="-0.88557940159767223"/>
    <n v="0"/>
    <n v="0"/>
    <n v="-15642.320000000002"/>
    <n v="-0.88557940159767223"/>
    <n v="-5"/>
    <n v="9765956.1899999995"/>
    <n v="1.1999999999999999E-3"/>
    <n v="11719.147427999998"/>
  </r>
  <r>
    <x v="4"/>
    <x v="129"/>
    <s v="315"/>
    <s v="46"/>
    <x v="3"/>
    <x v="22"/>
    <x v="0"/>
    <n v="0"/>
    <n v="0"/>
    <n v="0"/>
    <n v="0"/>
    <n v="0"/>
    <n v="0"/>
    <n v="0"/>
    <n v="1766337.38"/>
    <n v="-15642.320000000002"/>
    <n v="-0.88557940159767223"/>
    <n v="0"/>
    <n v="0"/>
    <n v="-15642.320000000002"/>
    <n v="-0.88557940159767223"/>
    <n v="-5"/>
    <n v="9765956.1899999995"/>
    <n v="1.1999999999999999E-3"/>
    <n v="11719.147427999998"/>
  </r>
  <r>
    <x v="1"/>
    <x v="151"/>
    <s v="341"/>
    <s v="80"/>
    <x v="1"/>
    <x v="7"/>
    <x v="0"/>
    <n v="49825.15"/>
    <n v="-5627.8099999999995"/>
    <n v="-11.295119031252288"/>
    <n v="0"/>
    <n v="0"/>
    <n v="-5627.8099999999995"/>
    <n v="-11.295119031252288"/>
    <n v="1769116.56"/>
    <n v="-37594.619999999995"/>
    <n v="-2.1250504828240366"/>
    <n v="0"/>
    <n v="0"/>
    <n v="-37594.619999999995"/>
    <n v="-2.1250504828240366"/>
    <n v="-1"/>
    <n v="190101667.59000006"/>
    <n v="2.0000000000000001E-4"/>
    <n v="38020.333518000014"/>
  </r>
  <r>
    <x v="1"/>
    <x v="155"/>
    <s v="342"/>
    <s v="32"/>
    <x v="4"/>
    <x v="21"/>
    <x v="2"/>
    <n v="311715.46000000002"/>
    <n v="-25868.880000000005"/>
    <n v="-8.2988761609706501"/>
    <n v="0"/>
    <n v="0"/>
    <n v="-25868.880000000005"/>
    <n v="-8.2988761609706501"/>
    <n v="1787111.3099999998"/>
    <n v="-213441.19999999998"/>
    <n v="-11.943363505432686"/>
    <n v="5269.9"/>
    <n v="0.29488370257138602"/>
    <n v="-208171.3"/>
    <n v="-11.648479802861299"/>
    <n v="-5"/>
    <n v="98699481.770000011"/>
    <n v="1.1000000000000001E-3"/>
    <n v="108569.42994700001"/>
  </r>
  <r>
    <x v="1"/>
    <x v="156"/>
    <s v="341"/>
    <s v="81"/>
    <x v="1"/>
    <x v="27"/>
    <x v="2"/>
    <n v="350388.27999999997"/>
    <n v="0"/>
    <n v="0"/>
    <n v="0"/>
    <n v="0"/>
    <n v="0"/>
    <n v="0"/>
    <n v="1842456.81"/>
    <n v="-5539.23"/>
    <n v="-0.30064368238840827"/>
    <n v="0"/>
    <n v="0"/>
    <n v="-5539.23"/>
    <n v="-0.30064368238840827"/>
    <n v="-1"/>
    <n v="49619943.95000001"/>
    <n v="2.9999999999999997E-4"/>
    <n v="14885.983185000001"/>
  </r>
  <r>
    <x v="4"/>
    <x v="157"/>
    <s v="316"/>
    <s v="40"/>
    <x v="3"/>
    <x v="25"/>
    <x v="0"/>
    <n v="123090.54000000001"/>
    <n v="-1481.16"/>
    <n v="-1.2033093688597027"/>
    <n v="0"/>
    <n v="0"/>
    <n v="-1481.16"/>
    <n v="-1.2033093688597027"/>
    <n v="1881818.7"/>
    <n v="-150271.06"/>
    <n v="-7.9854164484602048"/>
    <n v="114725"/>
    <n v="6.0964959057958135"/>
    <n v="-35546.06"/>
    <n v="-1.8889205426643914"/>
    <n v="-8"/>
    <n v="24865517.530000005"/>
    <n v="2.5000000000000001E-3"/>
    <n v="62163.793825000015"/>
  </r>
  <r>
    <x v="4"/>
    <x v="157"/>
    <s v="316"/>
    <s v="40"/>
    <x v="3"/>
    <x v="25"/>
    <x v="1"/>
    <n v="46642.8"/>
    <n v="0"/>
    <n v="0"/>
    <n v="66512"/>
    <n v="142.59864330614801"/>
    <n v="66512"/>
    <n v="142.59864330614801"/>
    <n v="1893711.15"/>
    <n v="-149241.73000000001"/>
    <n v="-7.8809130949036241"/>
    <n v="181237"/>
    <n v="9.5704669637711124"/>
    <n v="31995.26999999999"/>
    <n v="1.6895538688674876"/>
    <n v="-8"/>
    <n v="24865517.530000005"/>
    <n v="2.5000000000000001E-3"/>
    <n v="62163.793825000015"/>
  </r>
  <r>
    <x v="4"/>
    <x v="124"/>
    <s v="315"/>
    <s v="42"/>
    <x v="3"/>
    <x v="16"/>
    <x v="0"/>
    <n v="0"/>
    <n v="-2944.98"/>
    <n v="0"/>
    <n v="0"/>
    <n v="0"/>
    <n v="-2944.98"/>
    <n v="0"/>
    <n v="1910421.23"/>
    <n v="-79296.239999999991"/>
    <n v="-4.1507202053025756"/>
    <n v="0"/>
    <n v="0"/>
    <n v="-79296.239999999991"/>
    <n v="-4.1507202053025756"/>
    <n v="-5"/>
    <n v="18870058.369999997"/>
    <n v="1E-3"/>
    <n v="18870.058369999999"/>
  </r>
  <r>
    <x v="1"/>
    <x v="147"/>
    <s v="346"/>
    <s v="30"/>
    <x v="4"/>
    <x v="26"/>
    <x v="2"/>
    <n v="468353.99"/>
    <n v="0"/>
    <n v="0"/>
    <n v="0"/>
    <n v="0"/>
    <n v="0"/>
    <n v="0"/>
    <n v="1963203.8099999998"/>
    <n v="-1231.5"/>
    <n v="-6.2729095864988163E-2"/>
    <n v="6500"/>
    <n v="0.33109145198735124"/>
    <n v="5268.5"/>
    <n v="0.26836235612236309"/>
    <n v="-6"/>
    <n v="10878706.539999999"/>
    <n v="1.4E-3"/>
    <n v="15230.189155999999"/>
  </r>
  <r>
    <x v="1"/>
    <x v="147"/>
    <s v="346"/>
    <s v="30"/>
    <x v="4"/>
    <x v="26"/>
    <x v="3"/>
    <n v="55020.65"/>
    <n v="-54081.66"/>
    <n v="-98.29338621045008"/>
    <n v="0"/>
    <n v="0"/>
    <n v="-54081.66"/>
    <n v="-98.29338621045008"/>
    <n v="1975044.8099999998"/>
    <n v="-55313.16"/>
    <n v="-2.8006027873362536"/>
    <n v="6500"/>
    <n v="0.32910645708337122"/>
    <n v="-48813.16"/>
    <n v="-2.4714963302528821"/>
    <n v="-6"/>
    <n v="10878706.539999999"/>
    <n v="1.4E-3"/>
    <n v="15230.189155999999"/>
  </r>
  <r>
    <x v="4"/>
    <x v="157"/>
    <s v="316"/>
    <s v="40"/>
    <x v="3"/>
    <x v="25"/>
    <x v="4"/>
    <n v="26067.599999999999"/>
    <n v="-52554.55"/>
    <n v="-201.60870199021011"/>
    <n v="0"/>
    <n v="0"/>
    <n v="-52554.55"/>
    <n v="-201.60870199021011"/>
    <n v="1983457"/>
    <n v="-150254.94999999998"/>
    <n v="-7.5754074829955966"/>
    <n v="221050.72999999998"/>
    <n v="11.144720051909367"/>
    <n v="70795.78"/>
    <n v="3.5693125689137704"/>
    <n v="-8"/>
    <n v="24865517.530000005"/>
    <n v="2.5000000000000001E-3"/>
    <n v="62163.793825000015"/>
  </r>
  <r>
    <x v="4"/>
    <x v="124"/>
    <s v="315"/>
    <s v="42"/>
    <x v="3"/>
    <x v="16"/>
    <x v="3"/>
    <n v="85098.65"/>
    <n v="-68133.59"/>
    <n v="-80.064243087287522"/>
    <n v="0"/>
    <n v="0"/>
    <n v="-68133.59"/>
    <n v="-80.064243087287522"/>
    <n v="1987662.89"/>
    <n v="-247635.25"/>
    <n v="-12.458614146587001"/>
    <n v="0"/>
    <n v="0"/>
    <n v="-247635.25"/>
    <n v="-12.458614146587001"/>
    <n v="-5"/>
    <n v="18870058.369999997"/>
    <n v="1E-3"/>
    <n v="18870.058369999999"/>
  </r>
  <r>
    <x v="4"/>
    <x v="124"/>
    <s v="315"/>
    <s v="42"/>
    <x v="3"/>
    <x v="16"/>
    <x v="4"/>
    <n v="59826.340000000004"/>
    <n v="0"/>
    <n v="0"/>
    <n v="0"/>
    <n v="0"/>
    <n v="0"/>
    <n v="0"/>
    <n v="2043101.03"/>
    <n v="-247635.25"/>
    <n v="-12.120558228097021"/>
    <n v="0"/>
    <n v="0"/>
    <n v="-247635.25"/>
    <n v="-12.120558228097021"/>
    <n v="-5"/>
    <n v="18870058.369999997"/>
    <n v="1E-3"/>
    <n v="18870.058369999999"/>
  </r>
  <r>
    <x v="1"/>
    <x v="147"/>
    <s v="346"/>
    <s v="30"/>
    <x v="4"/>
    <x v="26"/>
    <x v="4"/>
    <n v="136789.74"/>
    <n v="-19379.95"/>
    <n v="-14.167692693911111"/>
    <n v="0"/>
    <n v="0"/>
    <n v="-19379.95"/>
    <n v="-14.167692693911111"/>
    <n v="2053579.1300000001"/>
    <n v="-74693.11"/>
    <n v="-3.6372160638387476"/>
    <n v="0"/>
    <n v="0"/>
    <n v="-74693.11"/>
    <n v="-3.6372160638387476"/>
    <n v="-6"/>
    <n v="10878706.539999999"/>
    <n v="1.4E-3"/>
    <n v="15230.189155999999"/>
  </r>
  <r>
    <x v="1"/>
    <x v="155"/>
    <s v="342"/>
    <s v="32"/>
    <x v="4"/>
    <x v="21"/>
    <x v="4"/>
    <n v="222994.03000000003"/>
    <n v="-195573.03000000003"/>
    <n v="-87.703258244178102"/>
    <n v="21605.270000000004"/>
    <n v="9.6887212630759674"/>
    <n v="-173967.76"/>
    <n v="-78.01453698110214"/>
    <n v="2067611.96"/>
    <n v="-159875.71000000002"/>
    <n v="-7.732384658869937"/>
    <n v="33882.270000000004"/>
    <n v="1.6387151291192958"/>
    <n v="-125993.44000000002"/>
    <n v="-6.0936695297506418"/>
    <n v="-5"/>
    <n v="98699481.770000011"/>
    <n v="1.1000000000000001E-3"/>
    <n v="108569.42994700001"/>
  </r>
  <r>
    <x v="1"/>
    <x v="147"/>
    <s v="346"/>
    <s v="30"/>
    <x v="4"/>
    <x v="26"/>
    <x v="0"/>
    <n v="51000"/>
    <n v="-16774.98"/>
    <n v="-32.892117647058825"/>
    <n v="0"/>
    <n v="0"/>
    <n v="-16774.98"/>
    <n v="-32.892117647058825"/>
    <n v="2078636.54"/>
    <n v="-90236.59"/>
    <n v="-4.3411432573007689"/>
    <n v="0"/>
    <n v="0"/>
    <n v="-90236.59"/>
    <n v="-4.3411432573007689"/>
    <n v="-6"/>
    <n v="10878706.539999999"/>
    <n v="1.4E-3"/>
    <n v="15230.189155999999"/>
  </r>
  <r>
    <x v="1"/>
    <x v="156"/>
    <s v="341"/>
    <s v="81"/>
    <x v="1"/>
    <x v="27"/>
    <x v="1"/>
    <n v="85403.040000000008"/>
    <n v="-36912.639999999999"/>
    <n v="-43.221693279302464"/>
    <n v="0"/>
    <n v="0"/>
    <n v="-36912.639999999999"/>
    <n v="-43.221693279302464"/>
    <n v="2096190.2699999998"/>
    <n v="-304212.56"/>
    <n v="-14.512640591543249"/>
    <n v="0"/>
    <n v="0"/>
    <n v="-304212.56"/>
    <n v="-14.512640591543249"/>
    <n v="-1"/>
    <n v="49619943.95000001"/>
    <n v="2.9999999999999997E-4"/>
    <n v="14885.983185000001"/>
  </r>
  <r>
    <x v="4"/>
    <x v="154"/>
    <s v="316"/>
    <s v="47"/>
    <x v="0"/>
    <x v="0"/>
    <x v="0"/>
    <n v="644269.17000000004"/>
    <n v="0"/>
    <n v="0"/>
    <n v="0"/>
    <n v="0"/>
    <n v="0"/>
    <n v="0"/>
    <n v="2105305.15"/>
    <n v="0"/>
    <n v="0"/>
    <n v="0"/>
    <n v="0"/>
    <n v="0"/>
    <n v="0"/>
    <n v="0"/>
    <n v="1304313.1999999997"/>
    <n v="0"/>
    <n v="0"/>
  </r>
  <r>
    <x v="1"/>
    <x v="130"/>
    <s v="345"/>
    <s v="32"/>
    <x v="4"/>
    <x v="21"/>
    <x v="0"/>
    <n v="1631495.5399999998"/>
    <n v="-6698.3600000000006"/>
    <n v="-0.41056563354135805"/>
    <n v="0"/>
    <n v="0"/>
    <n v="-6698.3600000000006"/>
    <n v="-0.41056563354135805"/>
    <n v="2105406.62"/>
    <n v="-59003.839999999997"/>
    <n v="-2.802491425623046"/>
    <n v="0"/>
    <n v="0"/>
    <n v="-59003.839999999997"/>
    <n v="-2.802491425623046"/>
    <n v="-8"/>
    <n v="43953040.530000001"/>
    <n v="1.8E-3"/>
    <n v="79115.472953999997"/>
  </r>
  <r>
    <x v="1"/>
    <x v="130"/>
    <s v="345"/>
    <s v="32"/>
    <x v="4"/>
    <x v="21"/>
    <x v="1"/>
    <n v="4042.78"/>
    <n v="-495748.85"/>
    <n v="-12262.573031428867"/>
    <n v="0"/>
    <n v="0"/>
    <n v="-495748.85"/>
    <n v="-12262.573031428867"/>
    <n v="2109449.4"/>
    <n v="-554752.68999999994"/>
    <n v="-26.298459209308362"/>
    <n v="0"/>
    <n v="0"/>
    <n v="-554752.68999999994"/>
    <n v="-26.298459209308362"/>
    <n v="-8"/>
    <n v="43953040.530000001"/>
    <n v="1.8E-3"/>
    <n v="79115.472953999997"/>
  </r>
  <r>
    <x v="1"/>
    <x v="155"/>
    <s v="342"/>
    <s v="32"/>
    <x v="4"/>
    <x v="21"/>
    <x v="3"/>
    <n v="472753.04999999993"/>
    <n v="-208467.6"/>
    <n v="-44.096510852759181"/>
    <n v="14626.03"/>
    <n v="3.0937991833156873"/>
    <n v="-193841.57"/>
    <n v="-41.002711669443492"/>
    <n v="2117124.4500000002"/>
    <n v="-401343.72"/>
    <n v="-18.957020689076636"/>
    <n v="15057.24"/>
    <n v="0.71121185152814226"/>
    <n v="-386286.48"/>
    <n v="-18.245808837548495"/>
    <n v="-5"/>
    <n v="98699481.770000011"/>
    <n v="1.1000000000000001E-3"/>
    <n v="108569.42994700001"/>
  </r>
  <r>
    <x v="1"/>
    <x v="87"/>
    <s v="342"/>
    <s v="31"/>
    <x v="4"/>
    <x v="20"/>
    <x v="3"/>
    <n v="2437968.1300000004"/>
    <n v="-600167.72"/>
    <n v="-24.61753755575139"/>
    <n v="11369.02"/>
    <n v="0.4663317727619351"/>
    <n v="-588798.69999999995"/>
    <n v="-24.151205782989454"/>
    <n v="2198292.5200000005"/>
    <n v="1690946.3900000001"/>
    <n v="76.920899953751359"/>
    <n v="-19634.71"/>
    <n v="-0.89318003956998382"/>
    <n v="1671311.6800000002"/>
    <n v="76.027719914181375"/>
    <n v="-5"/>
    <n v="77801542.430000007"/>
    <n v="1.1000000000000001E-3"/>
    <n v="85581.696673000013"/>
  </r>
  <r>
    <x v="1"/>
    <x v="156"/>
    <s v="341"/>
    <s v="81"/>
    <x v="1"/>
    <x v="27"/>
    <x v="4"/>
    <n v="841821.47999999986"/>
    <n v="-240249.43"/>
    <n v="-28.539237321433049"/>
    <n v="0"/>
    <n v="0"/>
    <n v="-240249.43"/>
    <n v="-28.539237321433049"/>
    <n v="2252870.87"/>
    <n v="-256565.55000000002"/>
    <n v="-11.388382415366754"/>
    <n v="0"/>
    <n v="0"/>
    <n v="-256565.55000000002"/>
    <n v="-11.388382415366754"/>
    <n v="-1"/>
    <n v="49619943.95000001"/>
    <n v="2.9999999999999997E-4"/>
    <n v="14885.983185000001"/>
  </r>
  <r>
    <x v="1"/>
    <x v="156"/>
    <s v="341"/>
    <s v="81"/>
    <x v="1"/>
    <x v="27"/>
    <x v="0"/>
    <n v="61185.74"/>
    <n v="-16273.599999999999"/>
    <n v="-26.597046958980965"/>
    <n v="0"/>
    <n v="0"/>
    <n v="-16273.599999999999"/>
    <n v="-26.597046958980965"/>
    <n v="2314056.61"/>
    <n v="-267299.92"/>
    <n v="-11.551140056163103"/>
    <n v="0"/>
    <n v="0"/>
    <n v="-267299.92"/>
    <n v="-11.551140056163103"/>
    <n v="-1"/>
    <n v="49619943.95000001"/>
    <n v="2.9999999999999997E-4"/>
    <n v="14885.983185000001"/>
  </r>
  <r>
    <x v="4"/>
    <x v="154"/>
    <s v="316"/>
    <s v="47"/>
    <x v="0"/>
    <x v="0"/>
    <x v="1"/>
    <n v="437693.63"/>
    <n v="0"/>
    <n v="0"/>
    <n v="0"/>
    <n v="0"/>
    <n v="0"/>
    <n v="0"/>
    <n v="2353979.41"/>
    <n v="0"/>
    <n v="0"/>
    <n v="0"/>
    <n v="0"/>
    <n v="0"/>
    <n v="0"/>
    <n v="0"/>
    <n v="1304313.1999999997"/>
    <n v="0"/>
    <n v="0"/>
  </r>
  <r>
    <x v="4"/>
    <x v="157"/>
    <s v="316"/>
    <s v="40"/>
    <x v="3"/>
    <x v="25"/>
    <x v="3"/>
    <n v="57211.65"/>
    <n v="-76940.58"/>
    <n v="-134.48411293853613"/>
    <n v="54475"/>
    <n v="95.216621090284931"/>
    <n v="-22465.58"/>
    <n v="-39.26749184825119"/>
    <n v="2440073.83"/>
    <n v="-149380.77000000002"/>
    <n v="-6.1219774649195768"/>
    <n v="241050.72999999998"/>
    <n v="9.8788293631262771"/>
    <n v="91669.959999999963"/>
    <n v="3.7568518982067012"/>
    <n v="-8"/>
    <n v="24865517.530000005"/>
    <n v="2.5000000000000001E-3"/>
    <n v="62163.793825000015"/>
  </r>
  <r>
    <x v="6"/>
    <x v="158"/>
    <s v="392"/>
    <s v="02"/>
    <x v="0"/>
    <x v="0"/>
    <x v="0"/>
    <n v="736311.61999999988"/>
    <n v="-2706.4400000000005"/>
    <n v="-0.36756719933334758"/>
    <n v="38078.720000000001"/>
    <n v="5.1715495132346287"/>
    <n v="35372.28"/>
    <n v="4.8039823139012805"/>
    <n v="2479269.4199999995"/>
    <n v="64945.050000000032"/>
    <n v="2.619523698235267"/>
    <n v="162845.88"/>
    <n v="6.5683010763711209"/>
    <n v="227790.93000000005"/>
    <n v="9.187824774606387"/>
    <n v="15"/>
    <n v="12604114.560000001"/>
    <n v="0"/>
    <n v="0"/>
  </r>
  <r>
    <x v="6"/>
    <x v="158"/>
    <s v="392"/>
    <s v="02"/>
    <x v="0"/>
    <x v="0"/>
    <x v="1"/>
    <n v="187081.07"/>
    <n v="4423.1700000000019"/>
    <n v="2.3643065543723916"/>
    <n v="663685.54"/>
    <n v="354.75825533818039"/>
    <n v="668108.71000000008"/>
    <n v="357.12256189255282"/>
    <n v="2484808.2599999998"/>
    <n v="175458.77000000008"/>
    <n v="7.0612599299714214"/>
    <n v="757847.31"/>
    <n v="30.499226930290391"/>
    <n v="933306.08000000007"/>
    <n v="37.560486860261811"/>
    <n v="15"/>
    <n v="12604114.560000001"/>
    <n v="0"/>
    <n v="0"/>
  </r>
  <r>
    <x v="4"/>
    <x v="124"/>
    <s v="315"/>
    <s v="42"/>
    <x v="3"/>
    <x v="16"/>
    <x v="2"/>
    <n v="47689.11"/>
    <n v="-6226.01"/>
    <n v="-13.055412441121254"/>
    <n v="0"/>
    <n v="0"/>
    <n v="-6226.01"/>
    <n v="-13.055412441121254"/>
    <n v="2500177.0499999998"/>
    <n v="-201161.65"/>
    <n v="-8.0458961896318506"/>
    <n v="0"/>
    <n v="0"/>
    <n v="-201161.65"/>
    <n v="-8.0458961896318506"/>
    <n v="-5"/>
    <n v="18870058.369999997"/>
    <n v="1E-3"/>
    <n v="18870.058369999999"/>
  </r>
  <r>
    <x v="4"/>
    <x v="159"/>
    <s v="315"/>
    <s v="44"/>
    <x v="3"/>
    <x v="23"/>
    <x v="1"/>
    <n v="59251.97"/>
    <n v="-971.9"/>
    <n v="-1.6402830150626213"/>
    <n v="0"/>
    <n v="0"/>
    <n v="-971.9"/>
    <n v="-1.6402830150626213"/>
    <n v="2560260.86"/>
    <n v="-63383.81"/>
    <n v="-2.4756778104243646"/>
    <n v="0"/>
    <n v="0"/>
    <n v="-63383.81"/>
    <n v="-2.4756778104243646"/>
    <n v="-7"/>
    <n v="44729059.890000015"/>
    <n v="1.2999999999999999E-3"/>
    <n v="58147.777857000016"/>
  </r>
  <r>
    <x v="4"/>
    <x v="141"/>
    <s v="315"/>
    <s v="41"/>
    <x v="3"/>
    <x v="15"/>
    <x v="2"/>
    <n v="477902.67999999993"/>
    <n v="-1474.83"/>
    <n v="-0.30860467239899136"/>
    <n v="0"/>
    <n v="0"/>
    <n v="-1474.83"/>
    <n v="-0.30860467239899136"/>
    <n v="2570555.71"/>
    <n v="-216498.54"/>
    <n v="-8.4222465655101484"/>
    <n v="0"/>
    <n v="0"/>
    <n v="-216498.54"/>
    <n v="-8.4222465655101484"/>
    <n v="-3"/>
    <n v="17018634.02"/>
    <n v="6.9999999999999999E-4"/>
    <n v="11913.043813999999"/>
  </r>
  <r>
    <x v="4"/>
    <x v="150"/>
    <s v="312"/>
    <s v="52"/>
    <x v="3"/>
    <x v="5"/>
    <x v="0"/>
    <n v="1271419.05"/>
    <n v="-168922.28"/>
    <n v="-13.286121519101037"/>
    <n v="0"/>
    <n v="0"/>
    <n v="-168922.28"/>
    <n v="-13.286121519101037"/>
    <n v="2577044"/>
    <n v="-351003.82999999996"/>
    <n v="-13.62040500666655"/>
    <n v="0"/>
    <n v="0"/>
    <n v="-351003.82999999996"/>
    <n v="-13.62040500666655"/>
    <n v="-3"/>
    <n v="51260286.850000009"/>
    <n v="1.4E-3"/>
    <n v="71764.401590000009"/>
  </r>
  <r>
    <x v="4"/>
    <x v="150"/>
    <s v="312"/>
    <s v="52"/>
    <x v="3"/>
    <x v="5"/>
    <x v="1"/>
    <n v="0"/>
    <n v="0"/>
    <n v="0"/>
    <n v="0"/>
    <n v="0"/>
    <n v="0"/>
    <n v="0"/>
    <n v="2577044"/>
    <n v="-351003.82999999996"/>
    <n v="-13.62040500666655"/>
    <n v="0"/>
    <n v="0"/>
    <n v="-351003.82999999996"/>
    <n v="-13.62040500666655"/>
    <n v="-3"/>
    <n v="51260286.850000009"/>
    <n v="1.4E-3"/>
    <n v="71764.401590000009"/>
  </r>
  <r>
    <x v="1"/>
    <x v="156"/>
    <s v="341"/>
    <s v="81"/>
    <x v="1"/>
    <x v="27"/>
    <x v="3"/>
    <n v="757391.73"/>
    <n v="-10776.89"/>
    <n v="-1.4228951245612358"/>
    <n v="0"/>
    <n v="0"/>
    <n v="-10776.89"/>
    <n v="-1.4228951245612358"/>
    <n v="2581565.2200000002"/>
    <n v="-16316.119999999999"/>
    <n v="-0.63202431895174027"/>
    <n v="0"/>
    <n v="0"/>
    <n v="-16316.119999999999"/>
    <n v="-0.63202431895174027"/>
    <n v="-1"/>
    <n v="49619943.95000001"/>
    <n v="2.9999999999999997E-4"/>
    <n v="14885.983185000001"/>
  </r>
  <r>
    <x v="4"/>
    <x v="157"/>
    <s v="316"/>
    <s v="40"/>
    <x v="3"/>
    <x v="25"/>
    <x v="2"/>
    <n v="1640698.5599999998"/>
    <n v="-18265.440000000002"/>
    <n v="-1.1132721418369507"/>
    <n v="60250"/>
    <n v="3.6722163027923918"/>
    <n v="41984.56"/>
    <n v="2.5589441609554413"/>
    <n v="2656481.0299999998"/>
    <n v="-76055.05"/>
    <n v="-2.8629999288946553"/>
    <n v="186575.72999999998"/>
    <n v="7.0234166136695499"/>
    <n v="110520.67999999998"/>
    <n v="4.1604166847748951"/>
    <n v="-8"/>
    <n v="24865517.530000005"/>
    <n v="2.5000000000000001E-3"/>
    <n v="62163.793825000015"/>
  </r>
  <r>
    <x v="1"/>
    <x v="160"/>
    <s v="343"/>
    <s v="85"/>
    <x v="1"/>
    <x v="1"/>
    <x v="2"/>
    <n v="389094.73"/>
    <n v="858.54999999999927"/>
    <n v="0.22065320699666105"/>
    <n v="0"/>
    <n v="0"/>
    <n v="858.54999999999927"/>
    <n v="0.22065320699666105"/>
    <n v="2685962.42"/>
    <n v="6314.95"/>
    <n v="0.23510939516421084"/>
    <n v="1142.82"/>
    <n v="4.2547877494131137E-2"/>
    <n v="7457.7699999999995"/>
    <n v="0.27765727265834195"/>
    <n v="-6"/>
    <n v="20099641.689999998"/>
    <n v="2.3E-3"/>
    <n v="46229.17588699999"/>
  </r>
  <r>
    <x v="4"/>
    <x v="153"/>
    <s v="314"/>
    <s v="43"/>
    <x v="3"/>
    <x v="24"/>
    <x v="2"/>
    <n v="22193.86"/>
    <n v="73734.310000000012"/>
    <n v="332.22841813005942"/>
    <n v="-19930.939999999999"/>
    <n v="-89.803846649478729"/>
    <n v="53803.37000000001"/>
    <n v="242.42457148058071"/>
    <n v="2717812.73"/>
    <n v="-2316788.02"/>
    <n v="-85.244579011152112"/>
    <n v="671.96999999999753"/>
    <n v="2.4724661584758913E-2"/>
    <n v="-2316116.0499999998"/>
    <n v="-85.219854349567342"/>
    <n v="-5"/>
    <n v="51936423.43999999"/>
    <n v="8.9999999999999998E-4"/>
    <n v="46742.781095999992"/>
  </r>
  <r>
    <x v="4"/>
    <x v="153"/>
    <s v="314"/>
    <s v="43"/>
    <x v="3"/>
    <x v="24"/>
    <x v="3"/>
    <n v="96425.459999999992"/>
    <n v="-78075.8"/>
    <n v="-80.970108931811168"/>
    <n v="14301.29"/>
    <n v="14.831445968730666"/>
    <n v="-63774.51"/>
    <n v="-66.138662963080506"/>
    <n v="2807717.37"/>
    <n v="-2270680.92"/>
    <n v="-80.872845118310451"/>
    <n v="8462.9800000000014"/>
    <n v="0.30141851492694938"/>
    <n v="-2262217.94"/>
    <n v="-80.571426603383514"/>
    <n v="-5"/>
    <n v="51936423.43999999"/>
    <n v="8.9999999999999998E-4"/>
    <n v="46742.781095999992"/>
  </r>
  <r>
    <x v="6"/>
    <x v="158"/>
    <s v="392"/>
    <s v="02"/>
    <x v="0"/>
    <x v="0"/>
    <x v="3"/>
    <n v="492178.38999999996"/>
    <n v="279784.29000000004"/>
    <n v="56.84611427169731"/>
    <n v="-9693.8299999999963"/>
    <n v="-1.9695765187902698"/>
    <n v="270090.46000000002"/>
    <n v="54.876537752907041"/>
    <n v="2816560.29"/>
    <n v="20927.570000000047"/>
    <n v="0.74301871237416495"/>
    <n v="348164.94"/>
    <n v="12.361352293296729"/>
    <n v="369092.51000000007"/>
    <n v="13.104371005670895"/>
    <n v="15"/>
    <n v="12604114.560000001"/>
    <n v="0"/>
    <n v="0"/>
  </r>
  <r>
    <x v="6"/>
    <x v="158"/>
    <s v="392"/>
    <s v="02"/>
    <x v="0"/>
    <x v="0"/>
    <x v="2"/>
    <n v="178201.99"/>
    <n v="-106998.86"/>
    <n v="-60.043583127214241"/>
    <n v="62861.300000000017"/>
    <n v="35.275307531638688"/>
    <n v="-44137.559999999983"/>
    <n v="-24.768275595575552"/>
    <n v="2921522.6500000004"/>
    <n v="-267208.78999999998"/>
    <n v="-9.1462166141344117"/>
    <n v="-38796.369999999995"/>
    <n v="-1.3279503412372993"/>
    <n v="-306005.15999999997"/>
    <n v="-10.474166955371711"/>
    <n v="15"/>
    <n v="12604114.560000001"/>
    <n v="0"/>
    <n v="0"/>
  </r>
  <r>
    <x v="0"/>
    <x v="161"/>
    <s v="391"/>
    <s v="01"/>
    <x v="0"/>
    <x v="0"/>
    <x v="2"/>
    <n v="1500719.6300000001"/>
    <n v="0"/>
    <n v="0"/>
    <n v="0"/>
    <n v="0"/>
    <n v="0"/>
    <n v="0"/>
    <n v="2981909.89"/>
    <n v="-500"/>
    <n v="-1.676777697665438E-2"/>
    <n v="0"/>
    <n v="0"/>
    <n v="-500"/>
    <n v="-1.676777697665438E-2"/>
    <n v="0"/>
    <n v="5776002.5"/>
    <n v="0"/>
    <n v="0"/>
  </r>
  <r>
    <x v="6"/>
    <x v="158"/>
    <s v="392"/>
    <s v="02"/>
    <x v="0"/>
    <x v="0"/>
    <x v="4"/>
    <n v="891035.19"/>
    <n v="956.60999999999876"/>
    <n v="0.10735939620970512"/>
    <n v="2915.58"/>
    <n v="0.3272126659778723"/>
    <n v="3872.1899999999987"/>
    <n v="0.43457206218757749"/>
    <n v="2987459.5999999996"/>
    <n v="38098.230000000032"/>
    <n v="1.2752718061861001"/>
    <n v="295439.28000000003"/>
    <n v="9.8893146538282917"/>
    <n v="333537.51000000007"/>
    <n v="11.164586460014391"/>
    <n v="15"/>
    <n v="12604114.560000001"/>
    <n v="0"/>
    <n v="0"/>
  </r>
  <r>
    <x v="4"/>
    <x v="153"/>
    <s v="314"/>
    <s v="43"/>
    <x v="3"/>
    <x v="24"/>
    <x v="4"/>
    <n v="286310.08"/>
    <n v="-3602.179999999993"/>
    <n v="-1.2581394270156303"/>
    <n v="4623.0200000000004"/>
    <n v="1.6146899194048634"/>
    <n v="1020.8400000000074"/>
    <n v="0.3565504923892332"/>
    <n v="3000780.06"/>
    <n v="-2398296.94"/>
    <n v="-79.92244989791088"/>
    <n v="23663.190000000002"/>
    <n v="0.78856795655993539"/>
    <n v="-2374633.75"/>
    <n v="-79.133881941350936"/>
    <n v="-5"/>
    <n v="51936423.43999999"/>
    <n v="8.9999999999999998E-4"/>
    <n v="46742.781095999992"/>
  </r>
  <r>
    <x v="4"/>
    <x v="162"/>
    <s v="315"/>
    <s v="40"/>
    <x v="3"/>
    <x v="25"/>
    <x v="1"/>
    <n v="2647.31"/>
    <n v="-2811.94"/>
    <n v="-106.21876546381044"/>
    <n v="0"/>
    <n v="0"/>
    <n v="-2811.94"/>
    <n v="-106.21876546381044"/>
    <n v="3077094.4"/>
    <n v="-41797.53"/>
    <n v="-1.3583440924009351"/>
    <n v="24980.68"/>
    <n v="0.81182689747834846"/>
    <n v="-16816.849999999999"/>
    <n v="-0.54651719492258666"/>
    <n v="-6"/>
    <n v="43317291.989999987"/>
    <n v="1.2999999999999999E-3"/>
    <n v="56312.47958699998"/>
  </r>
  <r>
    <x v="0"/>
    <x v="161"/>
    <s v="391"/>
    <s v="01"/>
    <x v="0"/>
    <x v="0"/>
    <x v="1"/>
    <n v="8739.5300000000007"/>
    <n v="0"/>
    <n v="0"/>
    <n v="0"/>
    <n v="0"/>
    <n v="0"/>
    <n v="0"/>
    <n v="3110998.17"/>
    <n v="0"/>
    <n v="0"/>
    <n v="0"/>
    <n v="0"/>
    <n v="0"/>
    <n v="0"/>
    <n v="0"/>
    <n v="5776002.5"/>
    <n v="0"/>
    <n v="0"/>
  </r>
  <r>
    <x v="0"/>
    <x v="163"/>
    <s v="391"/>
    <s v="04"/>
    <x v="0"/>
    <x v="0"/>
    <x v="2"/>
    <n v="630071.49"/>
    <n v="0"/>
    <n v="0"/>
    <n v="0"/>
    <n v="0"/>
    <n v="0"/>
    <n v="0"/>
    <n v="3139986.3499999996"/>
    <n v="0"/>
    <n v="0"/>
    <n v="0"/>
    <n v="0"/>
    <n v="0"/>
    <n v="0"/>
    <n v="0"/>
    <n v="35915918.480000004"/>
    <n v="0"/>
    <n v="0"/>
  </r>
  <r>
    <x v="4"/>
    <x v="164"/>
    <s v="314"/>
    <s v="42"/>
    <x v="3"/>
    <x v="16"/>
    <x v="1"/>
    <n v="0"/>
    <n v="-53584.11"/>
    <n v="0"/>
    <n v="-20257.600000000002"/>
    <n v="0"/>
    <n v="-73841.710000000006"/>
    <n v="0"/>
    <n v="3205178.66"/>
    <n v="-1353768.7399999998"/>
    <n v="-42.236919797787486"/>
    <n v="24665.08"/>
    <n v="0.76953838198835378"/>
    <n v="-1329103.6599999997"/>
    <n v="-41.467381415799132"/>
    <n v="-4"/>
    <n v="50791175.919999987"/>
    <n v="1.1999999999999999E-3"/>
    <n v="60949.411103999977"/>
  </r>
  <r>
    <x v="4"/>
    <x v="165"/>
    <s v="312"/>
    <s v="54"/>
    <x v="3"/>
    <x v="14"/>
    <x v="2"/>
    <n v="372650.39"/>
    <n v="0"/>
    <n v="0"/>
    <n v="0"/>
    <n v="0"/>
    <n v="0"/>
    <n v="0"/>
    <n v="3336241.53"/>
    <n v="-35481.54"/>
    <n v="-1.0635183238666777"/>
    <n v="0"/>
    <n v="0"/>
    <n v="-35481.54"/>
    <n v="-1.0635183238666777"/>
    <n v="-12"/>
    <n v="30373191.169999998"/>
    <n v="3.5999999999999999E-3"/>
    <n v="109343.488212"/>
  </r>
  <r>
    <x v="6"/>
    <x v="166"/>
    <s v="392"/>
    <s v="03"/>
    <x v="0"/>
    <x v="0"/>
    <x v="1"/>
    <n v="1322445.93"/>
    <n v="-46889.180000000008"/>
    <n v="-3.545640614584523"/>
    <n v="-19153.330000000002"/>
    <n v="-1.4483261330767605"/>
    <n v="-66042.510000000009"/>
    <n v="-4.9939667476612835"/>
    <n v="3428902.3799999994"/>
    <n v="802680.94000000018"/>
    <n v="23.409267778571181"/>
    <n v="376919.69"/>
    <n v="10.99242988655746"/>
    <n v="1179600.6300000001"/>
    <n v="34.401697665128637"/>
    <n v="10"/>
    <n v="53796773.520000011"/>
    <n v="0"/>
    <n v="0"/>
  </r>
  <r>
    <x v="7"/>
    <x v="167"/>
    <s v="390"/>
    <s v="00"/>
    <x v="0"/>
    <x v="0"/>
    <x v="1"/>
    <n v="846129.97"/>
    <n v="-445513.5"/>
    <n v="-52.653081180897068"/>
    <n v="0"/>
    <n v="0"/>
    <n v="-445513.5"/>
    <n v="-52.653081180897068"/>
    <n v="3506696.06"/>
    <n v="-1746711.3"/>
    <n v="-49.810741225174787"/>
    <n v="54573.75"/>
    <n v="1.5562726015096957"/>
    <n v="-1692137.55"/>
    <n v="-48.25446862366509"/>
    <n v="-4"/>
    <n v="121579245.11000003"/>
    <n v="8.0000000000000004E-4"/>
    <n v="97263.396088000023"/>
  </r>
  <r>
    <x v="4"/>
    <x v="153"/>
    <s v="314"/>
    <s v="43"/>
    <x v="3"/>
    <x v="24"/>
    <x v="0"/>
    <n v="669757.47"/>
    <n v="-172703.05000000002"/>
    <n v="-25.785908740965596"/>
    <n v="10633.349999999999"/>
    <n v="1.5876418668387526"/>
    <n v="-162069.70000000001"/>
    <n v="-24.198266874126841"/>
    <n v="3508288.83"/>
    <n v="-419116.73999999982"/>
    <n v="-11.94647192146947"/>
    <n v="-10522.690000000002"/>
    <n v="-0.29993796149332447"/>
    <n v="-429639.42999999982"/>
    <n v="-12.246409882962794"/>
    <n v="-5"/>
    <n v="51936423.43999999"/>
    <n v="8.9999999999999998E-4"/>
    <n v="46742.781095999992"/>
  </r>
  <r>
    <x v="3"/>
    <x v="38"/>
    <s v="303"/>
    <s v="00"/>
    <x v="0"/>
    <x v="0"/>
    <x v="4"/>
    <n v="0"/>
    <n v="0"/>
    <n v="0"/>
    <n v="0"/>
    <n v="0"/>
    <n v="0"/>
    <n v="0"/>
    <n v="3552992.5700000003"/>
    <n v="0"/>
    <n v="0"/>
    <n v="0"/>
    <n v="0"/>
    <n v="0"/>
    <n v="0"/>
    <n v="0"/>
    <n v="0"/>
    <n v="0"/>
    <n v="0"/>
  </r>
  <r>
    <x v="7"/>
    <x v="167"/>
    <s v="390"/>
    <s v="00"/>
    <x v="0"/>
    <x v="0"/>
    <x v="2"/>
    <n v="704373.31"/>
    <n v="-451355.08000000007"/>
    <n v="-64.078958358033191"/>
    <n v="6300"/>
    <n v="0.8944120838423022"/>
    <n v="-445055.08000000007"/>
    <n v="-63.184546274190886"/>
    <n v="3553484.4000000004"/>
    <n v="-1165832.5500000003"/>
    <n v="-32.80815162717473"/>
    <n v="7125"/>
    <n v="0.20050742308028702"/>
    <n v="-1158707.5500000003"/>
    <n v="-32.607644204094441"/>
    <n v="-4"/>
    <n v="121579245.11000003"/>
    <n v="8.0000000000000004E-4"/>
    <n v="97263.396088000023"/>
  </r>
  <r>
    <x v="4"/>
    <x v="152"/>
    <s v="314"/>
    <s v="44"/>
    <x v="3"/>
    <x v="23"/>
    <x v="4"/>
    <n v="207006.5"/>
    <n v="-248711.56999999998"/>
    <n v="-120.14674418436135"/>
    <n v="21113.14"/>
    <n v="10.199264274310227"/>
    <n v="-227598.43"/>
    <n v="-109.94747991005114"/>
    <n v="3556958.5299999993"/>
    <n v="-1555688.4299999997"/>
    <n v="-43.736479266740282"/>
    <n v="35670.519999999997"/>
    <n v="1.0028376687315499"/>
    <n v="-1520017.9099999997"/>
    <n v="-42.733641598008731"/>
    <n v="-7"/>
    <n v="97781084.499999955"/>
    <n v="1.1000000000000001E-3"/>
    <n v="107559.19294999995"/>
  </r>
  <r>
    <x v="4"/>
    <x v="165"/>
    <s v="312"/>
    <s v="54"/>
    <x v="3"/>
    <x v="14"/>
    <x v="1"/>
    <n v="45979.48"/>
    <n v="-145228.85"/>
    <n v="-315.85579045261062"/>
    <n v="0"/>
    <n v="0"/>
    <n v="-145228.85"/>
    <n v="-315.85579045261062"/>
    <n v="3594662.74"/>
    <n v="-372215.31"/>
    <n v="-10.354665706413392"/>
    <n v="0"/>
    <n v="0"/>
    <n v="-372215.31"/>
    <n v="-10.354665706413392"/>
    <n v="-12"/>
    <n v="30373191.169999998"/>
    <n v="3.5999999999999999E-3"/>
    <n v="109343.488212"/>
  </r>
  <r>
    <x v="4"/>
    <x v="152"/>
    <s v="314"/>
    <s v="44"/>
    <x v="3"/>
    <x v="23"/>
    <x v="0"/>
    <n v="177735.6"/>
    <n v="67776.389999999927"/>
    <n v="38.1332664924753"/>
    <n v="19968.200000000004"/>
    <n v="11.234777951068892"/>
    <n v="87744.589999999938"/>
    <n v="49.368044443544193"/>
    <n v="3660004.8799999994"/>
    <n v="-1347476.1399999997"/>
    <n v="-36.816238889823552"/>
    <n v="55638.720000000001"/>
    <n v="1.5201815796486045"/>
    <n v="-1291837.4199999997"/>
    <n v="-35.296057310174952"/>
    <n v="-7"/>
    <n v="97781084.499999955"/>
    <n v="1.1000000000000001E-3"/>
    <n v="107559.19294999995"/>
  </r>
  <r>
    <x v="4"/>
    <x v="152"/>
    <s v="314"/>
    <s v="44"/>
    <x v="3"/>
    <x v="23"/>
    <x v="3"/>
    <n v="89272.459999999992"/>
    <n v="-77665.53"/>
    <n v="-86.998308324874216"/>
    <n v="14557.38"/>
    <n v="16.306686294967115"/>
    <n v="-63108.15"/>
    <n v="-70.691622029907109"/>
    <n v="3672012.8899999992"/>
    <n v="-1531313.8999999994"/>
    <n v="-41.7023018674643"/>
    <n v="11011.279999999997"/>
    <n v="0.29987040704533036"/>
    <n v="-1520302.6199999994"/>
    <n v="-41.402431460418967"/>
    <n v="-7"/>
    <n v="97781084.499999955"/>
    <n v="1.1000000000000001E-3"/>
    <n v="107559.19294999995"/>
  </r>
  <r>
    <x v="0"/>
    <x v="161"/>
    <s v="391"/>
    <s v="01"/>
    <x v="0"/>
    <x v="0"/>
    <x v="3"/>
    <n v="919981.51"/>
    <n v="0"/>
    <n v="0"/>
    <n v="0"/>
    <n v="0"/>
    <n v="0"/>
    <n v="0"/>
    <n v="3808031.01"/>
    <n v="-500"/>
    <n v="-1.313014517704781E-2"/>
    <n v="0"/>
    <n v="0"/>
    <n v="-500"/>
    <n v="-1.313014517704781E-2"/>
    <n v="0"/>
    <n v="5776002.5"/>
    <n v="0"/>
    <n v="0"/>
  </r>
  <r>
    <x v="0"/>
    <x v="161"/>
    <s v="391"/>
    <s v="01"/>
    <x v="0"/>
    <x v="0"/>
    <x v="4"/>
    <n v="163534.97"/>
    <n v="0"/>
    <n v="0"/>
    <n v="0"/>
    <n v="0"/>
    <n v="0"/>
    <n v="0"/>
    <n v="3873295.5600000005"/>
    <n v="-500"/>
    <n v="-1.2908903858604583E-2"/>
    <n v="0"/>
    <n v="0"/>
    <n v="-500"/>
    <n v="-1.2908903858604583E-2"/>
    <n v="0"/>
    <n v="5776002.5"/>
    <n v="0"/>
    <n v="0"/>
  </r>
  <r>
    <x v="7"/>
    <x v="167"/>
    <s v="390"/>
    <s v="00"/>
    <x v="0"/>
    <x v="0"/>
    <x v="4"/>
    <n v="626000.28"/>
    <n v="-280784.39"/>
    <n v="-44.853716359360099"/>
    <n v="48273.75"/>
    <n v="7.711458212127317"/>
    <n v="-232510.64"/>
    <n v="-37.142258147232774"/>
    <n v="3896831.68"/>
    <n v="-1725690.1600000001"/>
    <n v="-44.284441867399316"/>
    <n v="55373.75"/>
    <n v="1.4209941446585652"/>
    <n v="-1670316.4100000001"/>
    <n v="-42.863447722740752"/>
    <n v="-4"/>
    <n v="121579245.11000003"/>
    <n v="8.0000000000000004E-4"/>
    <n v="97263.396088000023"/>
  </r>
  <r>
    <x v="3"/>
    <x v="38"/>
    <s v="303"/>
    <s v="00"/>
    <x v="0"/>
    <x v="0"/>
    <x v="3"/>
    <n v="0"/>
    <n v="0"/>
    <n v="0"/>
    <n v="0"/>
    <n v="0"/>
    <n v="0"/>
    <n v="0"/>
    <n v="3907102.6500000004"/>
    <n v="0"/>
    <n v="0"/>
    <n v="0"/>
    <n v="0"/>
    <n v="0"/>
    <n v="0"/>
    <n v="0"/>
    <n v="0"/>
    <n v="0"/>
    <n v="0"/>
  </r>
  <r>
    <x v="7"/>
    <x v="167"/>
    <s v="390"/>
    <s v="00"/>
    <x v="0"/>
    <x v="0"/>
    <x v="0"/>
    <n v="468632.51"/>
    <n v="-134812.01"/>
    <n v="-28.767105807490822"/>
    <n v="0"/>
    <n v="0"/>
    <n v="-134812.01"/>
    <n v="-28.767105807490822"/>
    <n v="3915784.79"/>
    <n v="-1781997.36"/>
    <n v="-45.508051529052494"/>
    <n v="55373.75"/>
    <n v="1.4141162747608507"/>
    <n v="-1726623.61"/>
    <n v="-44.093935254291644"/>
    <n v="-4"/>
    <n v="121579245.11000003"/>
    <n v="8.0000000000000004E-4"/>
    <n v="97263.396088000023"/>
  </r>
  <r>
    <x v="4"/>
    <x v="164"/>
    <s v="314"/>
    <s v="42"/>
    <x v="3"/>
    <x v="16"/>
    <x v="3"/>
    <n v="657811.74"/>
    <n v="-1211264.5"/>
    <n v="-184.13543364245825"/>
    <n v="7645.55"/>
    <n v="1.1622702264328697"/>
    <n v="-1203618.95"/>
    <n v="-182.97316341602539"/>
    <n v="4023381.92"/>
    <n v="-3626982.3100000005"/>
    <n v="-90.14760174694031"/>
    <n v="34639.51"/>
    <n v="0.86095505444832354"/>
    <n v="-3592342.8000000007"/>
    <n v="-89.286646692491985"/>
    <n v="-4"/>
    <n v="50791175.919999987"/>
    <n v="1.1999999999999999E-3"/>
    <n v="60949.411103999977"/>
  </r>
  <r>
    <x v="4"/>
    <x v="164"/>
    <s v="314"/>
    <s v="42"/>
    <x v="3"/>
    <x v="16"/>
    <x v="0"/>
    <n v="985112.28"/>
    <n v="9160.8799999999974"/>
    <n v="0.92993257580750066"/>
    <n v="10489.140000000003"/>
    <n v="1.0647659371376432"/>
    <n v="19650.02"/>
    <n v="1.9946985129451436"/>
    <n v="4080479.45"/>
    <n v="-1400266.23"/>
    <n v="-34.316218159118527"/>
    <n v="44922.68"/>
    <n v="1.100916707226647"/>
    <n v="-1355343.55"/>
    <n v="-33.215301451891882"/>
    <n v="-4"/>
    <n v="50791175.919999987"/>
    <n v="1.1999999999999999E-3"/>
    <n v="60949.411103999977"/>
  </r>
  <r>
    <x v="1"/>
    <x v="87"/>
    <s v="342"/>
    <s v="31"/>
    <x v="4"/>
    <x v="20"/>
    <x v="4"/>
    <n v="1274179.7100000002"/>
    <n v="-139795.85999999993"/>
    <n v="-10.971439813619375"/>
    <n v="16991.14"/>
    <n v="1.3334963558633339"/>
    <n v="-122804.71999999993"/>
    <n v="-9.637943457756041"/>
    <n v="4087585.2000000007"/>
    <n v="-652138.93999999983"/>
    <n v="-15.954136931506643"/>
    <n v="28360.16"/>
    <n v="0.69381208249799897"/>
    <n v="-623778.7799999998"/>
    <n v="-15.260324849008644"/>
    <n v="-5"/>
    <n v="77801542.430000007"/>
    <n v="1.1000000000000001E-3"/>
    <n v="85581.696673000013"/>
  </r>
  <r>
    <x v="7"/>
    <x v="167"/>
    <s v="390"/>
    <s v="00"/>
    <x v="0"/>
    <x v="0"/>
    <x v="3"/>
    <n v="861559.99"/>
    <n v="-434246.32"/>
    <n v="-50.402331241031753"/>
    <n v="0"/>
    <n v="0"/>
    <n v="-434246.32"/>
    <n v="-50.402331241031753"/>
    <n v="4108426.11"/>
    <n v="-1532205.5400000003"/>
    <n v="-37.294221655114548"/>
    <n v="7125"/>
    <n v="0.17342407552755038"/>
    <n v="-1525080.5400000003"/>
    <n v="-37.120797579586998"/>
    <n v="-4"/>
    <n v="121579245.11000003"/>
    <n v="8.0000000000000004E-4"/>
    <n v="97263.396088000023"/>
  </r>
  <r>
    <x v="0"/>
    <x v="161"/>
    <s v="391"/>
    <s v="01"/>
    <x v="0"/>
    <x v="0"/>
    <x v="0"/>
    <n v="518022.53"/>
    <n v="0"/>
    <n v="0"/>
    <n v="0"/>
    <n v="0"/>
    <n v="0"/>
    <n v="0"/>
    <n v="4151194.09"/>
    <n v="0"/>
    <n v="0"/>
    <n v="0"/>
    <n v="0"/>
    <n v="0"/>
    <n v="0"/>
    <n v="0"/>
    <n v="5776002.5"/>
    <n v="0"/>
    <n v="0"/>
  </r>
  <r>
    <x v="4"/>
    <x v="164"/>
    <s v="314"/>
    <s v="42"/>
    <x v="3"/>
    <x v="16"/>
    <x v="4"/>
    <n v="436817.04000000004"/>
    <n v="22301.870000000024"/>
    <n v="5.1055402966880647"/>
    <n v="11045.14"/>
    <n v="2.5285506261385771"/>
    <n v="33347.010000000024"/>
    <n v="7.6340909228266423"/>
    <n v="4165433.8"/>
    <n v="-3650864.7"/>
    <n v="-87.64668640274634"/>
    <n v="61569.19"/>
    <n v="1.4780979114348187"/>
    <n v="-3589295.5100000002"/>
    <n v="-86.168588491311525"/>
    <n v="-4"/>
    <n v="50791175.919999987"/>
    <n v="1.1999999999999999E-3"/>
    <n v="60949.411103999977"/>
  </r>
  <r>
    <x v="1"/>
    <x v="87"/>
    <s v="342"/>
    <s v="31"/>
    <x v="4"/>
    <x v="20"/>
    <x v="0"/>
    <n v="279100"/>
    <n v="-970436.58999999985"/>
    <n v="-347.70211035471152"/>
    <n v="16087.189999999999"/>
    <n v="5.7639519885345747"/>
    <n v="-954349.39999999991"/>
    <n v="-341.93815836617694"/>
    <n v="4285442.9800000004"/>
    <n v="-1720504.3899999997"/>
    <n v="-40.147643966552074"/>
    <n v="44447.350000000006"/>
    <n v="1.0371704910655468"/>
    <n v="-1676057.0399999996"/>
    <n v="-39.110473475486529"/>
    <n v="-5"/>
    <n v="77801542.430000007"/>
    <n v="1.1000000000000001E-3"/>
    <n v="85581.696673000013"/>
  </r>
  <r>
    <x v="4"/>
    <x v="159"/>
    <s v="315"/>
    <s v="44"/>
    <x v="3"/>
    <x v="23"/>
    <x v="0"/>
    <n v="0"/>
    <n v="0"/>
    <n v="0"/>
    <n v="0"/>
    <n v="0"/>
    <n v="0"/>
    <n v="0"/>
    <n v="4348991.66"/>
    <n v="-216977.69"/>
    <n v="-4.9891493698564595"/>
    <n v="0"/>
    <n v="0"/>
    <n v="-216977.69"/>
    <n v="-4.9891493698564595"/>
    <n v="-7"/>
    <n v="44729059.890000015"/>
    <n v="1.2999999999999999E-3"/>
    <n v="58147.777857000016"/>
  </r>
  <r>
    <x v="4"/>
    <x v="159"/>
    <s v="315"/>
    <s v="44"/>
    <x v="3"/>
    <x v="23"/>
    <x v="4"/>
    <n v="127673.76000000001"/>
    <n v="-50237.53"/>
    <n v="-39.348359443631949"/>
    <n v="0"/>
    <n v="0"/>
    <n v="-50237.53"/>
    <n v="-39.348359443631949"/>
    <n v="4368850.66"/>
    <n v="-216977.69"/>
    <n v="-4.96647074679362"/>
    <n v="0"/>
    <n v="0"/>
    <n v="-216977.69"/>
    <n v="-4.96647074679362"/>
    <n v="-7"/>
    <n v="44729059.890000015"/>
    <n v="1.2999999999999999E-3"/>
    <n v="58147.777857000016"/>
  </r>
  <r>
    <x v="4"/>
    <x v="126"/>
    <s v="315"/>
    <s v="43"/>
    <x v="3"/>
    <x v="24"/>
    <x v="3"/>
    <n v="6542.3600000000006"/>
    <n v="0"/>
    <n v="0"/>
    <n v="0"/>
    <n v="0"/>
    <n v="0"/>
    <n v="0"/>
    <n v="4379990.5599999996"/>
    <n v="-114399.7"/>
    <n v="-2.6118709260414481"/>
    <n v="0"/>
    <n v="0"/>
    <n v="-114399.7"/>
    <n v="-2.6118709260414481"/>
    <n v="-6"/>
    <n v="24874085.259999994"/>
    <n v="1.1999999999999999E-3"/>
    <n v="29848.902311999991"/>
  </r>
  <r>
    <x v="4"/>
    <x v="126"/>
    <s v="315"/>
    <s v="43"/>
    <x v="3"/>
    <x v="24"/>
    <x v="0"/>
    <n v="6241.22"/>
    <n v="-5302.8"/>
    <n v="-84.964157648664838"/>
    <n v="0"/>
    <n v="0"/>
    <n v="-5302.8"/>
    <n v="-84.964157648664838"/>
    <n v="4384936.76"/>
    <n v="-83315.489999999991"/>
    <n v="-1.9000385766110799"/>
    <n v="0"/>
    <n v="0"/>
    <n v="-83315.489999999991"/>
    <n v="-1.9000385766110799"/>
    <n v="-6"/>
    <n v="24874085.259999994"/>
    <n v="1.1999999999999999E-3"/>
    <n v="29848.902311999991"/>
  </r>
  <r>
    <x v="4"/>
    <x v="165"/>
    <s v="312"/>
    <s v="54"/>
    <x v="3"/>
    <x v="14"/>
    <x v="3"/>
    <n v="1081057.1200000001"/>
    <n v="-112821.12"/>
    <n v="-10.436184907602291"/>
    <n v="0"/>
    <n v="0"/>
    <n v="-112821.12"/>
    <n v="-10.436184907602291"/>
    <n v="4417298.6500000004"/>
    <n v="-148302.66"/>
    <n v="-3.357315675271356"/>
    <n v="0"/>
    <n v="0"/>
    <n v="-148302.66"/>
    <n v="-3.357315675271356"/>
    <n v="-12"/>
    <n v="30373191.169999998"/>
    <n v="3.5999999999999999E-3"/>
    <n v="109343.488212"/>
  </r>
  <r>
    <x v="4"/>
    <x v="126"/>
    <s v="315"/>
    <s v="43"/>
    <x v="3"/>
    <x v="24"/>
    <x v="4"/>
    <n v="86965.32"/>
    <n v="-29197.84"/>
    <n v="-33.574118970642544"/>
    <n v="0"/>
    <n v="0"/>
    <n v="-29197.84"/>
    <n v="-33.574118970642544"/>
    <n v="4430201.47"/>
    <n v="-129357.84"/>
    <n v="-2.9199087417575167"/>
    <n v="0"/>
    <n v="0"/>
    <n v="-129357.84"/>
    <n v="-2.9199087417575167"/>
    <n v="-6"/>
    <n v="24874085.259999994"/>
    <n v="1.1999999999999999E-3"/>
    <n v="29848.902311999991"/>
  </r>
  <r>
    <x v="1"/>
    <x v="87"/>
    <s v="342"/>
    <s v="31"/>
    <x v="4"/>
    <x v="20"/>
    <x v="1"/>
    <n v="391427.47000000003"/>
    <n v="-50768.879999999976"/>
    <n v="-12.970188321223333"/>
    <n v="-30780.329999999998"/>
    <n v="-7.863610083369978"/>
    <n v="-81549.209999999977"/>
    <n v="-20.833798404593313"/>
    <n v="4437516.4400000004"/>
    <n v="-1763082.7899999998"/>
    <n v="-39.731295958871975"/>
    <n v="13667.02"/>
    <n v="0.3079880420679636"/>
    <n v="-1749415.7699999998"/>
    <n v="-39.423307916804013"/>
    <n v="-5"/>
    <n v="77801542.430000007"/>
    <n v="1.1000000000000001E-3"/>
    <n v="85581.696673000013"/>
  </r>
  <r>
    <x v="4"/>
    <x v="165"/>
    <s v="312"/>
    <s v="54"/>
    <x v="3"/>
    <x v="14"/>
    <x v="4"/>
    <n v="102100.46"/>
    <n v="-53659.06"/>
    <n v="-52.555159888603832"/>
    <n v="0"/>
    <n v="0"/>
    <n v="-53659.06"/>
    <n v="-52.555159888603832"/>
    <n v="4519399.1099999994"/>
    <n v="-201961.72"/>
    <n v="-4.4687737259832323"/>
    <n v="0"/>
    <n v="0"/>
    <n v="-201961.72"/>
    <n v="-4.4687737259832323"/>
    <n v="-12"/>
    <n v="30373191.169999998"/>
    <n v="3.5999999999999999E-3"/>
    <n v="109343.488212"/>
  </r>
  <r>
    <x v="4"/>
    <x v="164"/>
    <s v="314"/>
    <s v="42"/>
    <x v="3"/>
    <x v="16"/>
    <x v="2"/>
    <n v="1125437.6000000001"/>
    <n v="-120382.88"/>
    <n v="-10.696539728191061"/>
    <n v="15742.85"/>
    <n v="1.3988203344192516"/>
    <n v="-104640.03"/>
    <n v="-9.2977193937718088"/>
    <n v="4636492.37"/>
    <n v="-3906405.1400000006"/>
    <n v="-84.253457749138931"/>
    <n v="50215.360000000001"/>
    <n v="1.0830463202077911"/>
    <n v="-3856189.7800000007"/>
    <n v="-83.170411428931146"/>
    <n v="-4"/>
    <n v="50791175.919999987"/>
    <n v="1.1999999999999999E-3"/>
    <n v="60949.411103999977"/>
  </r>
  <r>
    <x v="0"/>
    <x v="163"/>
    <s v="391"/>
    <s v="04"/>
    <x v="0"/>
    <x v="0"/>
    <x v="4"/>
    <n v="500767.03"/>
    <n v="0"/>
    <n v="0"/>
    <n v="0"/>
    <n v="0"/>
    <n v="0"/>
    <n v="0"/>
    <n v="4667750.5599999996"/>
    <n v="0"/>
    <n v="0"/>
    <n v="0"/>
    <n v="0"/>
    <n v="0"/>
    <n v="0"/>
    <n v="0"/>
    <n v="35915918.480000004"/>
    <n v="0"/>
    <n v="0"/>
  </r>
  <r>
    <x v="4"/>
    <x v="168"/>
    <s v="314"/>
    <s v="41"/>
    <x v="3"/>
    <x v="15"/>
    <x v="3"/>
    <n v="10477.27"/>
    <n v="-643176.60999999964"/>
    <n v="-6138.7805220252949"/>
    <n v="15348.71"/>
    <n v="146.49531795973567"/>
    <n v="-627827.89999999967"/>
    <n v="-5992.2852040655598"/>
    <n v="4671822.6000000006"/>
    <n v="-2471076.7099999995"/>
    <n v="-52.893205105861661"/>
    <n v="29376.39"/>
    <n v="0.62879934696150486"/>
    <n v="-2441700.3199999994"/>
    <n v="-52.264405758900153"/>
    <n v="-4"/>
    <n v="50483741.460000001"/>
    <n v="8.0000000000000004E-4"/>
    <n v="40386.993168000001"/>
  </r>
  <r>
    <x v="4"/>
    <x v="159"/>
    <s v="315"/>
    <s v="44"/>
    <x v="3"/>
    <x v="23"/>
    <x v="3"/>
    <n v="16321.449999999999"/>
    <n v="0"/>
    <n v="0"/>
    <n v="0"/>
    <n v="0"/>
    <n v="0"/>
    <n v="0"/>
    <n v="4685552.74"/>
    <n v="-166923.94"/>
    <n v="-3.5625239808953677"/>
    <n v="0"/>
    <n v="0"/>
    <n v="-166923.94"/>
    <n v="-3.5625239808953677"/>
    <n v="-7"/>
    <n v="44729059.890000015"/>
    <n v="1.2999999999999999E-3"/>
    <n v="58147.777857000016"/>
  </r>
  <r>
    <x v="0"/>
    <x v="163"/>
    <s v="391"/>
    <s v="04"/>
    <x v="0"/>
    <x v="0"/>
    <x v="3"/>
    <n v="1561028.6500000001"/>
    <n v="0"/>
    <n v="0"/>
    <n v="0"/>
    <n v="0"/>
    <n v="0"/>
    <n v="0"/>
    <n v="4701015"/>
    <n v="0"/>
    <n v="0"/>
    <n v="0"/>
    <n v="0"/>
    <n v="0"/>
    <n v="0"/>
    <n v="0"/>
    <n v="35915918.480000004"/>
    <n v="0"/>
    <n v="0"/>
  </r>
  <r>
    <x v="4"/>
    <x v="126"/>
    <s v="315"/>
    <s v="43"/>
    <x v="3"/>
    <x v="24"/>
    <x v="2"/>
    <n v="14085.85"/>
    <n v="-31246.5"/>
    <n v="-221.82899860498301"/>
    <n v="0"/>
    <n v="0"/>
    <n v="-31246.5"/>
    <n v="-221.82899860498301"/>
    <n v="4755330.3999999994"/>
    <n v="-114399.7"/>
    <n v="-2.4057150687153097"/>
    <n v="0"/>
    <n v="0"/>
    <n v="-114399.7"/>
    <n v="-2.4057150687153097"/>
    <n v="-6"/>
    <n v="24874085.259999994"/>
    <n v="1.1999999999999999E-3"/>
    <n v="29848.902311999991"/>
  </r>
  <r>
    <x v="0"/>
    <x v="163"/>
    <s v="391"/>
    <s v="04"/>
    <x v="0"/>
    <x v="0"/>
    <x v="0"/>
    <n v="813368.09000000008"/>
    <n v="0"/>
    <n v="0"/>
    <n v="0"/>
    <n v="0"/>
    <n v="0"/>
    <n v="0"/>
    <n v="4791953.33"/>
    <n v="0"/>
    <n v="0"/>
    <n v="0"/>
    <n v="0"/>
    <n v="0"/>
    <n v="0"/>
    <n v="0"/>
    <n v="35915918.480000004"/>
    <n v="0"/>
    <n v="0"/>
  </r>
  <r>
    <x v="4"/>
    <x v="159"/>
    <s v="315"/>
    <s v="44"/>
    <x v="3"/>
    <x v="23"/>
    <x v="2"/>
    <n v="2357013.6799999997"/>
    <n v="-12174.380000000001"/>
    <n v="-0.51651715487709871"/>
    <n v="0"/>
    <n v="0"/>
    <n v="-12174.380000000001"/>
    <n v="-0.51651715487709871"/>
    <n v="4814198.4999999991"/>
    <n v="-175374.32"/>
    <n v="-3.6428560226588087"/>
    <n v="0"/>
    <n v="0"/>
    <n v="-175374.32"/>
    <n v="-3.6428560226588087"/>
    <n v="-7"/>
    <n v="44729059.890000015"/>
    <n v="1.2999999999999999E-3"/>
    <n v="58147.777857000016"/>
  </r>
  <r>
    <x v="4"/>
    <x v="168"/>
    <s v="314"/>
    <s v="41"/>
    <x v="3"/>
    <x v="15"/>
    <x v="4"/>
    <n v="304604.90999999997"/>
    <n v="-21500.039999999994"/>
    <n v="-7.0583366499246498"/>
    <n v="10933.86"/>
    <n v="3.589521915454351"/>
    <n v="-10566.179999999993"/>
    <n v="-3.4688147344702989"/>
    <n v="4933679.8600000003"/>
    <n v="-2488363.8499999996"/>
    <n v="-50.436265031594473"/>
    <n v="41544.11"/>
    <n v="0.84205119056914235"/>
    <n v="-2446819.7399999998"/>
    <n v="-49.594213841025343"/>
    <n v="-4"/>
    <n v="50483741.460000001"/>
    <n v="8.0000000000000004E-4"/>
    <n v="40386.993168000001"/>
  </r>
  <r>
    <x v="3"/>
    <x v="38"/>
    <s v="303"/>
    <s v="00"/>
    <x v="0"/>
    <x v="0"/>
    <x v="2"/>
    <n v="0"/>
    <n v="0"/>
    <n v="0"/>
    <n v="0"/>
    <n v="0"/>
    <n v="0"/>
    <n v="0"/>
    <n v="5268086.9600000009"/>
    <n v="0"/>
    <n v="0"/>
    <n v="0"/>
    <n v="0"/>
    <n v="0"/>
    <n v="0"/>
    <n v="0"/>
    <n v="0"/>
    <n v="0"/>
    <n v="0"/>
  </r>
  <r>
    <x v="6"/>
    <x v="166"/>
    <s v="392"/>
    <s v="03"/>
    <x v="0"/>
    <x v="0"/>
    <x v="0"/>
    <n v="848918.25"/>
    <n v="-19084.849999999999"/>
    <n v="-2.2481375562370109"/>
    <n v="362631.87"/>
    <n v="42.716936524806712"/>
    <n v="343547.02"/>
    <n v="40.468798968569708"/>
    <n v="5333172.4000000004"/>
    <n v="404869.78000000032"/>
    <n v="7.5915374496425478"/>
    <n v="682602.58000000007"/>
    <n v="12.799184590395015"/>
    <n v="1087472.3600000003"/>
    <n v="20.390722040037563"/>
    <n v="10"/>
    <n v="53796773.520000011"/>
    <n v="0"/>
    <n v="0"/>
  </r>
  <r>
    <x v="1"/>
    <x v="160"/>
    <s v="343"/>
    <s v="85"/>
    <x v="1"/>
    <x v="1"/>
    <x v="1"/>
    <n v="0"/>
    <n v="-15052.36"/>
    <n v="0"/>
    <n v="-8022.33"/>
    <n v="0"/>
    <n v="-23074.690000000002"/>
    <n v="0"/>
    <n v="5354603.6500000004"/>
    <n v="-533026.74"/>
    <n v="-9.9545507910748903"/>
    <n v="3530.81"/>
    <n v="6.5939707787708995E-2"/>
    <n v="-529495.92999999993"/>
    <n v="-9.8886110832871807"/>
    <n v="-6"/>
    <n v="20099641.689999998"/>
    <n v="2.3E-3"/>
    <n v="46229.17588699999"/>
  </r>
  <r>
    <x v="4"/>
    <x v="169"/>
    <s v="312"/>
    <s v="43"/>
    <x v="3"/>
    <x v="24"/>
    <x v="1"/>
    <n v="626123.17999999993"/>
    <n v="-1409872.86"/>
    <n v="-225.17499831263237"/>
    <n v="-63586.22"/>
    <n v="-10.15554479232026"/>
    <n v="-1473459.08"/>
    <n v="-235.33054310495265"/>
    <n v="5419907.8300000001"/>
    <n v="-2462476.2000000002"/>
    <n v="-45.433912849399874"/>
    <n v="48384.17"/>
    <n v="0.89271204451460195"/>
    <n v="-2414092.0300000003"/>
    <n v="-44.541200804885278"/>
    <n v="-6"/>
    <n v="161974328.52999997"/>
    <n v="1.2999999999999999E-3"/>
    <n v="210566.62708899996"/>
  </r>
  <r>
    <x v="4"/>
    <x v="168"/>
    <s v="314"/>
    <s v="41"/>
    <x v="3"/>
    <x v="15"/>
    <x v="1"/>
    <n v="15417.51"/>
    <n v="-762302.62"/>
    <n v="-4944.3951714641335"/>
    <n v="-20093.330000000002"/>
    <n v="-130.32798422053887"/>
    <n v="-782395.95"/>
    <n v="-5074.7231556846718"/>
    <n v="5426043.6500000004"/>
    <n v="-2985826.42"/>
    <n v="-55.027688912896963"/>
    <n v="31892.1"/>
    <n v="0.58775973908724444"/>
    <n v="-2953934.32"/>
    <n v="-54.439929173809723"/>
    <n v="-4"/>
    <n v="50483741.460000001"/>
    <n v="8.0000000000000004E-4"/>
    <n v="40386.993168000001"/>
  </r>
  <r>
    <x v="4"/>
    <x v="168"/>
    <s v="314"/>
    <s v="41"/>
    <x v="3"/>
    <x v="15"/>
    <x v="0"/>
    <n v="909051.79"/>
    <n v="-16621.060000000005"/>
    <n v="-1.8283952776771941"/>
    <n v="10441.32"/>
    <n v="1.1485946251753159"/>
    <n v="-6179.7400000000052"/>
    <n v="-0.67980065250187838"/>
    <n v="5624180.25"/>
    <n v="-2445771.0999999996"/>
    <n v="-43.486712574690323"/>
    <n v="51985.43"/>
    <n v="0.92432012647532047"/>
    <n v="-2393785.6699999995"/>
    <n v="-42.562392448215"/>
    <n v="-4"/>
    <n v="50483741.460000001"/>
    <n v="8.0000000000000004E-4"/>
    <n v="40386.993168000001"/>
  </r>
  <r>
    <x v="4"/>
    <x v="168"/>
    <s v="314"/>
    <s v="41"/>
    <x v="3"/>
    <x v="15"/>
    <x v="2"/>
    <n v="4186492.17"/>
    <n v="-1542226.09"/>
    <n v="-36.83814581217765"/>
    <n v="15261.54"/>
    <n v="0.36454242311409846"/>
    <n v="-1526964.55"/>
    <n v="-36.473603389063548"/>
    <n v="5652298.6500000013"/>
    <n v="-1385616.81"/>
    <n v="-24.514217945649417"/>
    <n v="5375.6100000000006"/>
    <n v="9.5104847299602599E-2"/>
    <n v="-1380241.2"/>
    <n v="-24.419113098349811"/>
    <n v="-4"/>
    <n v="50483741.460000001"/>
    <n v="8.0000000000000004E-4"/>
    <n v="40386.993168000001"/>
  </r>
  <r>
    <x v="1"/>
    <x v="170"/>
    <s v="345"/>
    <s v="81"/>
    <x v="1"/>
    <x v="27"/>
    <x v="2"/>
    <n v="5169137.5600000005"/>
    <n v="-5000"/>
    <n v="-9.672793463054985E-2"/>
    <n v="0"/>
    <n v="0"/>
    <n v="-5000"/>
    <n v="-9.672793463054985E-2"/>
    <n v="5692273.8100000015"/>
    <n v="-7025"/>
    <n v="-0.12341289675241393"/>
    <n v="0"/>
    <n v="0"/>
    <n v="-7025"/>
    <n v="-0.12341289675241393"/>
    <n v="-4"/>
    <n v="57896238.769999973"/>
    <n v="1E-3"/>
    <n v="57896.238769999974"/>
  </r>
  <r>
    <x v="1"/>
    <x v="170"/>
    <s v="345"/>
    <s v="81"/>
    <x v="1"/>
    <x v="27"/>
    <x v="3"/>
    <n v="121674.71999999999"/>
    <n v="-3014.76"/>
    <n v="-2.4777209267463287"/>
    <n v="0"/>
    <n v="0"/>
    <n v="-3014.76"/>
    <n v="-2.4777209267463287"/>
    <n v="5775417.0700000012"/>
    <n v="-10039.76"/>
    <n v="-0.17383610358030815"/>
    <n v="0"/>
    <n v="0"/>
    <n v="-10039.76"/>
    <n v="-0.17383610358030815"/>
    <n v="-4"/>
    <n v="57896238.769999973"/>
    <n v="1E-3"/>
    <n v="57896.238769999974"/>
  </r>
  <r>
    <x v="1"/>
    <x v="170"/>
    <s v="345"/>
    <s v="81"/>
    <x v="1"/>
    <x v="27"/>
    <x v="4"/>
    <n v="158634.09"/>
    <n v="0"/>
    <n v="0"/>
    <n v="0"/>
    <n v="0"/>
    <n v="0"/>
    <n v="0"/>
    <n v="5834946.4300000006"/>
    <n v="-8014.76"/>
    <n v="-0.13735790201590592"/>
    <n v="0"/>
    <n v="0"/>
    <n v="-8014.76"/>
    <n v="-0.13735790201590592"/>
    <n v="-4"/>
    <n v="57896238.769999973"/>
    <n v="1E-3"/>
    <n v="57896.238769999974"/>
  </r>
  <r>
    <x v="1"/>
    <x v="170"/>
    <s v="345"/>
    <s v="81"/>
    <x v="1"/>
    <x v="27"/>
    <x v="1"/>
    <n v="270162.99"/>
    <n v="0"/>
    <n v="0"/>
    <n v="0"/>
    <n v="0"/>
    <n v="0"/>
    <n v="0"/>
    <n v="5841403.7800000003"/>
    <n v="-8570.39"/>
    <n v="-0.14671798633992048"/>
    <n v="0"/>
    <n v="0"/>
    <n v="-8570.39"/>
    <n v="-0.14671798633992048"/>
    <n v="-4"/>
    <n v="57896238.769999973"/>
    <n v="1E-3"/>
    <n v="57896.238769999974"/>
  </r>
  <r>
    <x v="1"/>
    <x v="170"/>
    <s v="345"/>
    <s v="81"/>
    <x v="1"/>
    <x v="27"/>
    <x v="0"/>
    <n v="121794.42"/>
    <n v="-555.63"/>
    <n v="-0.45620316595784927"/>
    <n v="0"/>
    <n v="0"/>
    <n v="-555.63"/>
    <n v="-0.45620316595784927"/>
    <n v="5853592.4400000013"/>
    <n v="-8570.39"/>
    <n v="-0.14641248238321145"/>
    <n v="0"/>
    <n v="0"/>
    <n v="-8570.39"/>
    <n v="-0.14641248238321145"/>
    <n v="-4"/>
    <n v="57896238.769999973"/>
    <n v="1E-3"/>
    <n v="57896.238769999974"/>
  </r>
  <r>
    <x v="1"/>
    <x v="171"/>
    <s v="345"/>
    <s v="28"/>
    <x v="0"/>
    <x v="0"/>
    <x v="2"/>
    <n v="5887393.9299999997"/>
    <n v="0"/>
    <n v="0"/>
    <n v="0"/>
    <n v="0"/>
    <n v="0"/>
    <n v="0"/>
    <n v="5887393.9299999997"/>
    <n v="0"/>
    <n v="0"/>
    <n v="0"/>
    <n v="0"/>
    <n v="0"/>
    <n v="0"/>
    <n v="0"/>
    <n v="0"/>
    <n v="2.9999999999999997E-4"/>
    <n v="0"/>
  </r>
  <r>
    <x v="1"/>
    <x v="171"/>
    <s v="345"/>
    <s v="28"/>
    <x v="0"/>
    <x v="0"/>
    <x v="3"/>
    <n v="0"/>
    <n v="0"/>
    <n v="0"/>
    <n v="0"/>
    <n v="0"/>
    <n v="0"/>
    <n v="0"/>
    <n v="5887393.9299999997"/>
    <n v="0"/>
    <n v="0"/>
    <n v="0"/>
    <n v="0"/>
    <n v="0"/>
    <n v="0"/>
    <n v="0"/>
    <n v="0"/>
    <n v="2.9999999999999997E-4"/>
    <n v="0"/>
  </r>
  <r>
    <x v="1"/>
    <x v="171"/>
    <s v="345"/>
    <s v="28"/>
    <x v="0"/>
    <x v="0"/>
    <x v="4"/>
    <n v="0"/>
    <n v="0"/>
    <n v="0"/>
    <n v="0"/>
    <n v="0"/>
    <n v="0"/>
    <n v="0"/>
    <n v="5887393.9299999997"/>
    <n v="0"/>
    <n v="0"/>
    <n v="0"/>
    <n v="0"/>
    <n v="0"/>
    <n v="0"/>
    <n v="0"/>
    <n v="0"/>
    <n v="2.9999999999999997E-4"/>
    <n v="0"/>
  </r>
  <r>
    <x v="1"/>
    <x v="171"/>
    <s v="345"/>
    <s v="28"/>
    <x v="0"/>
    <x v="0"/>
    <x v="0"/>
    <n v="0"/>
    <n v="0"/>
    <n v="0"/>
    <n v="0"/>
    <n v="0"/>
    <n v="0"/>
    <n v="0"/>
    <n v="5887393.9299999997"/>
    <n v="0"/>
    <n v="0"/>
    <n v="0"/>
    <n v="0"/>
    <n v="0"/>
    <n v="0"/>
    <n v="0"/>
    <n v="0"/>
    <n v="2.9999999999999997E-4"/>
    <n v="0"/>
  </r>
  <r>
    <x v="1"/>
    <x v="171"/>
    <s v="345"/>
    <s v="28"/>
    <x v="0"/>
    <x v="0"/>
    <x v="1"/>
    <n v="0"/>
    <n v="0"/>
    <n v="0"/>
    <n v="0"/>
    <n v="0"/>
    <n v="0"/>
    <n v="0"/>
    <n v="5887393.9299999997"/>
    <n v="0"/>
    <n v="0"/>
    <n v="0"/>
    <n v="0"/>
    <n v="0"/>
    <n v="0"/>
    <n v="0"/>
    <n v="0"/>
    <n v="2.9999999999999997E-4"/>
    <n v="0"/>
  </r>
  <r>
    <x v="4"/>
    <x v="172"/>
    <s v="312"/>
    <s v="41"/>
    <x v="3"/>
    <x v="15"/>
    <x v="1"/>
    <n v="33323.22"/>
    <n v="-1606085.79"/>
    <n v="-4819.7196729487732"/>
    <n v="-40653.740000000005"/>
    <n v="-121.99823426427578"/>
    <n v="-1646739.53"/>
    <n v="-4941.7179072130484"/>
    <n v="6165102.6100000003"/>
    <n v="-4021800.6500000004"/>
    <n v="-65.234934508251442"/>
    <n v="41119.300000000003"/>
    <n v="0.66696862325216033"/>
    <n v="-3980681.3500000006"/>
    <n v="-64.567965884999282"/>
    <n v="-4"/>
    <n v="103010917.2"/>
    <n v="1.1000000000000001E-3"/>
    <n v="113312.00892000001"/>
  </r>
  <r>
    <x v="4"/>
    <x v="173"/>
    <s v="312"/>
    <s v="42"/>
    <x v="3"/>
    <x v="16"/>
    <x v="1"/>
    <n v="52997.759999999995"/>
    <n v="-81605.560000000027"/>
    <n v="-153.97926251977449"/>
    <n v="-34336.75"/>
    <n v="-64.789059009286433"/>
    <n v="-115942.31000000003"/>
    <n v="-218.76832152906093"/>
    <n v="6285874.0499999989"/>
    <n v="-1397267.2699999998"/>
    <n v="-22.228687035178503"/>
    <n v="15123.730000000003"/>
    <n v="0.24059868014695596"/>
    <n v="-1382143.5399999998"/>
    <n v="-21.98808835503155"/>
    <n v="-5"/>
    <n v="86094074.779999986"/>
    <n v="1.4E-3"/>
    <n v="120531.70469199998"/>
  </r>
  <r>
    <x v="4"/>
    <x v="152"/>
    <s v="314"/>
    <s v="44"/>
    <x v="3"/>
    <x v="23"/>
    <x v="2"/>
    <n v="273964.74"/>
    <n v="2701867.93"/>
    <n v="986.21009769359387"/>
    <n v="-45254.34"/>
    <n v="-16.518308158925851"/>
    <n v="2656613.5900000003"/>
    <n v="969.69178953466792"/>
    <n v="6405851.6499999994"/>
    <n v="-2053424.9899999998"/>
    <n v="-32.055456513733034"/>
    <n v="284480.08"/>
    <n v="4.4409408076129901"/>
    <n v="-1768944.9099999997"/>
    <n v="-27.614515706120041"/>
    <n v="-7"/>
    <n v="97781084.499999955"/>
    <n v="1.1000000000000001E-3"/>
    <n v="107559.19294999995"/>
  </r>
  <r>
    <x v="1"/>
    <x v="174"/>
    <s v="343"/>
    <s v="90"/>
    <x v="0"/>
    <x v="0"/>
    <x v="0"/>
    <n v="0"/>
    <n v="0"/>
    <n v="0"/>
    <n v="0"/>
    <n v="0"/>
    <n v="0"/>
    <n v="0"/>
    <n v="6485888.1600000001"/>
    <n v="0"/>
    <n v="0"/>
    <n v="0"/>
    <n v="0"/>
    <n v="0"/>
    <n v="0"/>
    <n v="0"/>
    <n v="0"/>
    <n v="2.3E-3"/>
    <n v="0"/>
  </r>
  <r>
    <x v="1"/>
    <x v="174"/>
    <s v="343"/>
    <s v="90"/>
    <x v="0"/>
    <x v="0"/>
    <x v="1"/>
    <n v="0"/>
    <n v="0"/>
    <n v="0"/>
    <n v="0"/>
    <n v="0"/>
    <n v="0"/>
    <n v="0"/>
    <n v="6485888.1600000001"/>
    <n v="0"/>
    <n v="0"/>
    <n v="0"/>
    <n v="0"/>
    <n v="0"/>
    <n v="0"/>
    <n v="0"/>
    <n v="0"/>
    <n v="2.3E-3"/>
    <n v="0"/>
  </r>
  <r>
    <x v="1"/>
    <x v="174"/>
    <s v="343"/>
    <s v="90"/>
    <x v="0"/>
    <x v="0"/>
    <x v="2"/>
    <n v="6485888.1600000001"/>
    <n v="0"/>
    <n v="0"/>
    <n v="0"/>
    <n v="0"/>
    <n v="0"/>
    <n v="0"/>
    <n v="6498548.2199999997"/>
    <n v="0"/>
    <n v="0"/>
    <n v="0"/>
    <n v="0"/>
    <n v="0"/>
    <n v="0"/>
    <n v="0"/>
    <n v="0"/>
    <n v="2.3E-3"/>
    <n v="0"/>
  </r>
  <r>
    <x v="1"/>
    <x v="174"/>
    <s v="343"/>
    <s v="90"/>
    <x v="0"/>
    <x v="0"/>
    <x v="3"/>
    <n v="0"/>
    <n v="0"/>
    <n v="0"/>
    <n v="0"/>
    <n v="0"/>
    <n v="0"/>
    <n v="0"/>
    <n v="6498548.2199999997"/>
    <n v="0"/>
    <n v="0"/>
    <n v="0"/>
    <n v="0"/>
    <n v="0"/>
    <n v="0"/>
    <n v="0"/>
    <n v="0"/>
    <n v="2.3E-3"/>
    <n v="0"/>
  </r>
  <r>
    <x v="1"/>
    <x v="174"/>
    <s v="343"/>
    <s v="90"/>
    <x v="0"/>
    <x v="0"/>
    <x v="4"/>
    <n v="0"/>
    <n v="0"/>
    <n v="0"/>
    <n v="0"/>
    <n v="0"/>
    <n v="0"/>
    <n v="0"/>
    <n v="6498548.2199999997"/>
    <n v="0"/>
    <n v="0"/>
    <n v="0"/>
    <n v="0"/>
    <n v="0"/>
    <n v="0"/>
    <n v="0"/>
    <n v="0"/>
    <n v="2.3E-3"/>
    <n v="0"/>
  </r>
  <r>
    <x v="4"/>
    <x v="165"/>
    <s v="312"/>
    <s v="54"/>
    <x v="3"/>
    <x v="14"/>
    <x v="0"/>
    <n v="1992875.2899999998"/>
    <n v="-60506.28"/>
    <n v="-3.0361297720741973"/>
    <n v="0"/>
    <n v="0"/>
    <n v="-60506.28"/>
    <n v="-3.0361297720741973"/>
    <n v="6512274.4000000004"/>
    <n v="-262468"/>
    <n v="-4.0303584259287355"/>
    <n v="0"/>
    <n v="0"/>
    <n v="-262468"/>
    <n v="-4.0303584259287355"/>
    <n v="-12"/>
    <n v="30373191.169999998"/>
    <n v="3.5999999999999999E-3"/>
    <n v="109343.488212"/>
  </r>
  <r>
    <x v="2"/>
    <x v="175"/>
    <s v="365"/>
    <s v="00"/>
    <x v="0"/>
    <x v="0"/>
    <x v="2"/>
    <n v="1909642.5300000003"/>
    <n v="-1845252.63"/>
    <n v="-96.628169985300843"/>
    <n v="1593049.26"/>
    <n v="83.421333311004531"/>
    <n v="-252203.36999999988"/>
    <n v="-13.206836674296307"/>
    <n v="6897056.3200000003"/>
    <n v="-3488763.08"/>
    <n v="-50.583363657381298"/>
    <n v="1624310.44"/>
    <n v="23.550778254337931"/>
    <n v="-1864452.6400000001"/>
    <n v="-27.03258540304337"/>
    <n v="-20"/>
    <n v="261850255.59"/>
    <n v="6.0000000000000001E-3"/>
    <n v="1571101.53354"/>
  </r>
  <r>
    <x v="1"/>
    <x v="176"/>
    <s v="341"/>
    <s v="30"/>
    <x v="4"/>
    <x v="26"/>
    <x v="1"/>
    <n v="231736.56999999998"/>
    <n v="-139353.43999999997"/>
    <n v="-60.134419008618266"/>
    <n v="0"/>
    <n v="0"/>
    <n v="-139353.43999999997"/>
    <n v="-60.134419008618266"/>
    <n v="7110936.9799999995"/>
    <n v="-3247608.48"/>
    <n v="-45.670612594853857"/>
    <n v="0"/>
    <n v="0"/>
    <n v="-3247608.48"/>
    <n v="-45.670612594853857"/>
    <n v="-2"/>
    <n v="81547563.790000051"/>
    <n v="4.0000000000000002E-4"/>
    <n v="32619.025516000023"/>
  </r>
  <r>
    <x v="0"/>
    <x v="163"/>
    <s v="391"/>
    <s v="04"/>
    <x v="0"/>
    <x v="0"/>
    <x v="1"/>
    <n v="3964297.42"/>
    <n v="0"/>
    <n v="0"/>
    <n v="0"/>
    <n v="0"/>
    <n v="0"/>
    <n v="0"/>
    <n v="7469532.6800000006"/>
    <n v="0"/>
    <n v="0"/>
    <n v="0"/>
    <n v="0"/>
    <n v="0"/>
    <n v="0"/>
    <n v="0"/>
    <n v="35915918.480000004"/>
    <n v="0"/>
    <n v="0"/>
  </r>
  <r>
    <x v="0"/>
    <x v="177"/>
    <s v="394"/>
    <s v="00"/>
    <x v="0"/>
    <x v="0"/>
    <x v="3"/>
    <n v="734200.78"/>
    <n v="0"/>
    <n v="0"/>
    <n v="0"/>
    <n v="0"/>
    <n v="0"/>
    <n v="0"/>
    <n v="7564321.8899999987"/>
    <n v="0"/>
    <n v="0"/>
    <n v="25107.72"/>
    <n v="0.33192294517757498"/>
    <n v="25107.72"/>
    <n v="0.33192294517757498"/>
    <n v="0"/>
    <n v="11916700.329999994"/>
    <n v="0"/>
    <n v="0"/>
  </r>
  <r>
    <x v="0"/>
    <x v="177"/>
    <s v="394"/>
    <s v="00"/>
    <x v="0"/>
    <x v="0"/>
    <x v="2"/>
    <n v="3814859.4299999997"/>
    <n v="0"/>
    <n v="0"/>
    <n v="0"/>
    <n v="0"/>
    <n v="0"/>
    <n v="0"/>
    <n v="7567551.4099999992"/>
    <n v="0"/>
    <n v="0"/>
    <n v="25107.72"/>
    <n v="0.3317812941028967"/>
    <n v="25107.72"/>
    <n v="0.3317812941028967"/>
    <n v="0"/>
    <n v="11916700.329999994"/>
    <n v="0"/>
    <n v="0"/>
  </r>
  <r>
    <x v="1"/>
    <x v="160"/>
    <s v="343"/>
    <s v="85"/>
    <x v="1"/>
    <x v="1"/>
    <x v="3"/>
    <n v="4936597.46"/>
    <n v="-482144.17"/>
    <n v="-9.7667305042935375"/>
    <n v="844.36"/>
    <n v="1.7104088531455834E-2"/>
    <n v="-481299.81"/>
    <n v="-9.7496264157620818"/>
    <n v="7622559.879999999"/>
    <n v="-471507.55"/>
    <n v="-6.1856850903478904"/>
    <n v="938.01"/>
    <n v="1.230570851219079E-2"/>
    <n v="-470569.54"/>
    <n v="-6.1733793818356997"/>
    <n v="-6"/>
    <n v="20099641.689999998"/>
    <n v="2.3E-3"/>
    <n v="46229.17588699999"/>
  </r>
  <r>
    <x v="1"/>
    <x v="160"/>
    <s v="343"/>
    <s v="85"/>
    <x v="1"/>
    <x v="1"/>
    <x v="4"/>
    <n v="0"/>
    <n v="-26712.33"/>
    <n v="0"/>
    <n v="6578.07"/>
    <n v="0"/>
    <n v="-20134.260000000002"/>
    <n v="0"/>
    <n v="7622559.879999999"/>
    <n v="-485072.41000000003"/>
    <n v="-6.3636418425879278"/>
    <n v="7422.4299999999994"/>
    <n v="9.7374505636550021E-2"/>
    <n v="-477649.98000000004"/>
    <n v="-6.2662673369513771"/>
    <n v="-6"/>
    <n v="20099641.689999998"/>
    <n v="2.3E-3"/>
    <n v="46229.17588699999"/>
  </r>
  <r>
    <x v="1"/>
    <x v="160"/>
    <s v="343"/>
    <s v="85"/>
    <x v="1"/>
    <x v="1"/>
    <x v="0"/>
    <n v="28911.46"/>
    <n v="-9976.4299999999967"/>
    <n v="-34.506835697678348"/>
    <n v="4130.71"/>
    <n v="14.287448644931802"/>
    <n v="-5845.7199999999966"/>
    <n v="-20.219387052746544"/>
    <n v="7651471.3399999999"/>
    <n v="-518283.16000000003"/>
    <n v="-6.7736404799759731"/>
    <n v="11553.14"/>
    <n v="0.15099239723480423"/>
    <n v="-506730.02"/>
    <n v="-6.6226480827411685"/>
    <n v="-6"/>
    <n v="20099641.689999998"/>
    <n v="2.3E-3"/>
    <n v="46229.17588699999"/>
  </r>
  <r>
    <x v="0"/>
    <x v="177"/>
    <s v="394"/>
    <s v="00"/>
    <x v="0"/>
    <x v="0"/>
    <x v="0"/>
    <n v="717487.68"/>
    <n v="0"/>
    <n v="0"/>
    <n v="0"/>
    <n v="0"/>
    <n v="0"/>
    <n v="0"/>
    <n v="7656721.7300000004"/>
    <n v="0"/>
    <n v="0"/>
    <n v="0"/>
    <n v="0"/>
    <n v="0"/>
    <n v="0"/>
    <n v="0"/>
    <n v="11916700.329999994"/>
    <n v="0"/>
    <n v="0"/>
  </r>
  <r>
    <x v="1"/>
    <x v="176"/>
    <s v="341"/>
    <s v="30"/>
    <x v="4"/>
    <x v="26"/>
    <x v="2"/>
    <n v="5040117.1199999992"/>
    <n v="-46175.51"/>
    <n v="-0.91615946416737248"/>
    <n v="0"/>
    <n v="0"/>
    <n v="-46175.51"/>
    <n v="-0.91615946416737248"/>
    <n v="7710353.2199999988"/>
    <n v="-1086741.5899999999"/>
    <n v="-14.094575942138226"/>
    <n v="0"/>
    <n v="0"/>
    <n v="-1086741.5899999999"/>
    <n v="-14.094575942138226"/>
    <n v="-2"/>
    <n v="81547563.790000051"/>
    <n v="4.0000000000000002E-4"/>
    <n v="32619.025516000023"/>
  </r>
  <r>
    <x v="2"/>
    <x v="178"/>
    <s v="370"/>
    <s v="00"/>
    <x v="0"/>
    <x v="0"/>
    <x v="1"/>
    <n v="1287421.1400000001"/>
    <n v="-6844823.5600000005"/>
    <n v="-531.66934636478004"/>
    <n v="62411.749999999993"/>
    <n v="4.8478114939141035"/>
    <n v="-6782411.8100000005"/>
    <n v="-526.821534870866"/>
    <n v="7889214.5500000007"/>
    <n v="-15127230.690000001"/>
    <n v="-191.7457130127105"/>
    <n v="163843.10999999999"/>
    <n v="2.0767987606573581"/>
    <n v="-14963387.580000002"/>
    <n v="-189.66891425205316"/>
    <n v="-30"/>
    <n v="83007233.930000022"/>
    <n v="1.0699999999999999E-2"/>
    <n v="888177.4030510002"/>
  </r>
  <r>
    <x v="1"/>
    <x v="145"/>
    <s v="343"/>
    <s v="84"/>
    <x v="1"/>
    <x v="12"/>
    <x v="1"/>
    <n v="18295.419999999998"/>
    <n v="-16963.929999999997"/>
    <n v="-92.722276941442161"/>
    <n v="-8757.7200000000012"/>
    <n v="-47.868373614817273"/>
    <n v="-25721.649999999998"/>
    <n v="-140.59065055625945"/>
    <n v="7957474.4899999993"/>
    <n v="-710156.48"/>
    <n v="-8.9243953077378944"/>
    <n v="3870.4799999999996"/>
    <n v="4.863955272321583E-2"/>
    <n v="-706286"/>
    <n v="-8.8757557550146799"/>
    <n v="-6"/>
    <n v="22033275.419999998"/>
    <n v="2.3E-3"/>
    <n v="50676.533465999993"/>
  </r>
  <r>
    <x v="0"/>
    <x v="177"/>
    <s v="394"/>
    <s v="00"/>
    <x v="0"/>
    <x v="0"/>
    <x v="4"/>
    <n v="1340034.6099999999"/>
    <n v="0"/>
    <n v="0"/>
    <n v="0"/>
    <n v="0"/>
    <n v="0"/>
    <n v="0"/>
    <n v="7962195.4399999985"/>
    <n v="0"/>
    <n v="0"/>
    <n v="0"/>
    <n v="0"/>
    <n v="0"/>
    <n v="0"/>
    <n v="0"/>
    <n v="11916700.329999994"/>
    <n v="0"/>
    <n v="0"/>
  </r>
  <r>
    <x v="1"/>
    <x v="176"/>
    <s v="341"/>
    <s v="30"/>
    <x v="4"/>
    <x v="26"/>
    <x v="3"/>
    <n v="577717.80000000005"/>
    <n v="-26797.52"/>
    <n v="-4.6385138211078143"/>
    <n v="0"/>
    <n v="0"/>
    <n v="-26797.52"/>
    <n v="-4.6385138211078143"/>
    <n v="8054164.0599999996"/>
    <n v="-117590.55"/>
    <n v="-1.4599969546684404"/>
    <n v="0"/>
    <n v="0"/>
    <n v="-117590.55"/>
    <n v="-1.4599969546684404"/>
    <n v="-2"/>
    <n v="81547563.790000051"/>
    <n v="4.0000000000000002E-4"/>
    <n v="32619.025516000023"/>
  </r>
  <r>
    <x v="1"/>
    <x v="145"/>
    <s v="343"/>
    <s v="84"/>
    <x v="1"/>
    <x v="12"/>
    <x v="3"/>
    <n v="7560721.7699999996"/>
    <n v="-654807.76"/>
    <n v="-8.6606514552379839"/>
    <n v="920.74"/>
    <n v="1.2177937874309586E-2"/>
    <n v="-653887.02"/>
    <n v="-8.6484735173636729"/>
    <n v="8134687.0899999989"/>
    <n v="-648383.08999999985"/>
    <n v="-7.9705965678392179"/>
    <n v="1021.63"/>
    <n v="1.2558934212182463E-2"/>
    <n v="-647361.45999999985"/>
    <n v="-7.9580376336270353"/>
    <n v="-6"/>
    <n v="22033275.419999998"/>
    <n v="2.3E-3"/>
    <n v="50676.533465999993"/>
  </r>
  <r>
    <x v="1"/>
    <x v="145"/>
    <s v="343"/>
    <s v="84"/>
    <x v="1"/>
    <x v="12"/>
    <x v="4"/>
    <n v="0"/>
    <n v="-31365.869999999988"/>
    <n v="0"/>
    <n v="7173.2"/>
    <n v="0"/>
    <n v="-24192.669999999987"/>
    <n v="0"/>
    <n v="8134687.0899999989"/>
    <n v="-660550.72999999986"/>
    <n v="-8.1201738025303687"/>
    <n v="8093.94"/>
    <n v="9.9499094561976573E-2"/>
    <n v="-652456.78999999992"/>
    <n v="-8.0206747079683929"/>
    <n v="-6"/>
    <n v="22033275.419999998"/>
    <n v="2.3E-3"/>
    <n v="50676.533465999993"/>
  </r>
  <r>
    <x v="1"/>
    <x v="145"/>
    <s v="343"/>
    <s v="84"/>
    <x v="1"/>
    <x v="12"/>
    <x v="0"/>
    <n v="0"/>
    <n v="-8022.9800000000141"/>
    <n v="0"/>
    <n v="4534.2600000000011"/>
    <n v="0"/>
    <n v="-3488.720000000013"/>
    <n v="0"/>
    <n v="8134687.0899999989"/>
    <n v="-693469.98999999987"/>
    <n v="-8.5248514457610192"/>
    <n v="12628.2"/>
    <n v="0.15523891528075978"/>
    <n v="-680841.78999999992"/>
    <n v="-8.3696125304802589"/>
    <n v="-6"/>
    <n v="22033275.419999998"/>
    <n v="2.3E-3"/>
    <n v="50676.533465999993"/>
  </r>
  <r>
    <x v="6"/>
    <x v="166"/>
    <s v="392"/>
    <s v="03"/>
    <x v="0"/>
    <x v="0"/>
    <x v="4"/>
    <n v="826710.63"/>
    <n v="2188.4500000000044"/>
    <n v="0.26471777676307423"/>
    <n v="11281.009999999998"/>
    <n v="1.3645657368649051"/>
    <n v="13469.460000000003"/>
    <n v="1.6292835136279791"/>
    <n v="8145069.5099999998"/>
    <n v="210485.27000000014"/>
    <n v="2.5842047111025837"/>
    <n v="237103.17000000004"/>
    <n v="2.9110024132869561"/>
    <n v="447588.44000000018"/>
    <n v="5.4952071243895402"/>
    <n v="10"/>
    <n v="53796773.520000011"/>
    <n v="0"/>
    <n v="0"/>
  </r>
  <r>
    <x v="4"/>
    <x v="179"/>
    <s v="311"/>
    <s v="40"/>
    <x v="3"/>
    <x v="25"/>
    <x v="1"/>
    <n v="1455001.3800000001"/>
    <n v="-122427.84"/>
    <n v="-8.4142765555315133"/>
    <n v="0"/>
    <n v="0"/>
    <n v="-122427.84"/>
    <n v="-8.4142765555315133"/>
    <n v="8305829.1700000009"/>
    <n v="-3259699.21"/>
    <n v="-39.245921668769398"/>
    <n v="124903.45"/>
    <n v="1.5038047068333815"/>
    <n v="-3134795.76"/>
    <n v="-37.74211696193602"/>
    <n v="-5"/>
    <n v="224241619.99000013"/>
    <n v="1.1999999999999999E-3"/>
    <n v="269089.94398800016"/>
  </r>
  <r>
    <x v="1"/>
    <x v="176"/>
    <s v="341"/>
    <s v="30"/>
    <x v="4"/>
    <x v="26"/>
    <x v="4"/>
    <n v="337953.64"/>
    <n v="-2772379.2"/>
    <n v="-820.34305060303541"/>
    <n v="0"/>
    <n v="0"/>
    <n v="-2772379.2"/>
    <n v="-820.34305060303541"/>
    <n v="8325546.6100000003"/>
    <n v="-2888954.9"/>
    <n v="-34.699882606266499"/>
    <n v="0"/>
    <n v="0"/>
    <n v="-2888954.9"/>
    <n v="-34.699882606266499"/>
    <n v="-2"/>
    <n v="81547563.790000051"/>
    <n v="4.0000000000000002E-4"/>
    <n v="32619.025516000023"/>
  </r>
  <r>
    <x v="2"/>
    <x v="178"/>
    <s v="370"/>
    <s v="00"/>
    <x v="0"/>
    <x v="0"/>
    <x v="0"/>
    <n v="1752067.2"/>
    <n v="-3793617.8000000003"/>
    <n v="-216.52239137859556"/>
    <n v="36648.589999999997"/>
    <n v="2.0917342668135102"/>
    <n v="-3756969.2100000004"/>
    <n v="-214.43065711178204"/>
    <n v="8389513.9800000004"/>
    <n v="-9440187.2300000004"/>
    <n v="-112.5236485987714"/>
    <n v="-92791.790000000008"/>
    <n v="-1.1060448819944633"/>
    <n v="-9532979.0199999996"/>
    <n v="-113.62969348076584"/>
    <n v="-30"/>
    <n v="83007233.930000022"/>
    <n v="1.0699999999999999E-2"/>
    <n v="888177.4030510002"/>
  </r>
  <r>
    <x v="2"/>
    <x v="175"/>
    <s v="365"/>
    <s v="00"/>
    <x v="0"/>
    <x v="0"/>
    <x v="3"/>
    <n v="2341120.5099999998"/>
    <n v="-2866356.75"/>
    <n v="-122.43525003332701"/>
    <n v="362454.57"/>
    <n v="15.482097929251836"/>
    <n v="-2503902.1800000002"/>
    <n v="-106.95315210407517"/>
    <n v="8393663.1600000001"/>
    <n v="-5677128.4799999995"/>
    <n v="-67.635886403618798"/>
    <n v="1835093.37"/>
    <n v="21.862842659032793"/>
    <n v="-3842035.1099999994"/>
    <n v="-45.773043744585998"/>
    <n v="-20"/>
    <n v="261850255.59"/>
    <n v="6.0000000000000001E-3"/>
    <n v="1571101.53354"/>
  </r>
  <r>
    <x v="6"/>
    <x v="166"/>
    <s v="392"/>
    <s v="03"/>
    <x v="0"/>
    <x v="0"/>
    <x v="3"/>
    <n v="430827.57"/>
    <n v="1205065.8700000001"/>
    <n v="279.7095529424916"/>
    <n v="-42525.070000000007"/>
    <n v="-9.8705544772819458"/>
    <n v="1162540.8"/>
    <n v="269.83899846520967"/>
    <n v="8490293.5500000007"/>
    <n v="156069.5900000002"/>
    <n v="1.8382119426247658"/>
    <n v="407045.2"/>
    <n v="4.7942417727123221"/>
    <n v="563114.79000000027"/>
    <n v="6.6324537153370891"/>
    <n v="10"/>
    <n v="53796773.520000011"/>
    <n v="0"/>
    <n v="0"/>
  </r>
  <r>
    <x v="4"/>
    <x v="180"/>
    <s v="312"/>
    <s v="44"/>
    <x v="3"/>
    <x v="23"/>
    <x v="1"/>
    <n v="1325694.52"/>
    <n v="-2122911.75"/>
    <n v="-160.13581696030545"/>
    <n v="-101294.79"/>
    <n v="-7.6408847190527718"/>
    <n v="-2224206.54"/>
    <n v="-167.77670167935824"/>
    <n v="8493744.4000000004"/>
    <n v="-6460258.549999998"/>
    <n v="-76.059017622428073"/>
    <n v="190989.67000000004"/>
    <n v="2.2485921521255103"/>
    <n v="-6269268.879999998"/>
    <n v="-73.810425470302562"/>
    <n v="-8"/>
    <n v="256349256.94999993"/>
    <n v="1.1999999999999999E-3"/>
    <n v="307619.10833999986"/>
  </r>
  <r>
    <x v="4"/>
    <x v="162"/>
    <s v="315"/>
    <s v="40"/>
    <x v="3"/>
    <x v="25"/>
    <x v="4"/>
    <n v="167734.64000000001"/>
    <n v="-1607.87"/>
    <n v="-0.95857957545322758"/>
    <n v="0"/>
    <n v="0"/>
    <n v="-1607.87"/>
    <n v="-0.95857957545322758"/>
    <n v="9049338.4299999997"/>
    <n v="-111207.22"/>
    <n v="-1.2288988953195776"/>
    <n v="24980.68"/>
    <n v="0.27604979295707477"/>
    <n v="-86226.540000000008"/>
    <n v="-0.95284910236250286"/>
    <n v="-6"/>
    <n v="43317291.989999987"/>
    <n v="1.2999999999999999E-3"/>
    <n v="56312.47958699998"/>
  </r>
  <r>
    <x v="1"/>
    <x v="176"/>
    <s v="341"/>
    <s v="30"/>
    <x v="4"/>
    <x v="26"/>
    <x v="0"/>
    <n v="923411.85000000009"/>
    <n v="-262902.81"/>
    <n v="-28.470807473393368"/>
    <n v="0"/>
    <n v="0"/>
    <n v="-262902.81"/>
    <n v="-28.470807473393368"/>
    <n v="9071654.0899999999"/>
    <n v="-3125310.85"/>
    <n v="-34.451389118166873"/>
    <n v="0"/>
    <n v="0"/>
    <n v="-3125310.85"/>
    <n v="-34.451389118166873"/>
    <n v="-2"/>
    <n v="81547563.790000051"/>
    <n v="4.0000000000000002E-4"/>
    <n v="32619.025516000023"/>
  </r>
  <r>
    <x v="4"/>
    <x v="162"/>
    <s v="315"/>
    <s v="40"/>
    <x v="3"/>
    <x v="25"/>
    <x v="0"/>
    <n v="338555.15"/>
    <n v="-16871.18"/>
    <n v="-4.9832885425018638"/>
    <n v="0"/>
    <n v="0"/>
    <n v="-16871.18"/>
    <n v="-4.9832885425018638"/>
    <n v="9142925.3499999996"/>
    <n v="-59178.539999999994"/>
    <n v="-0.64726045258588916"/>
    <n v="24980.68"/>
    <n v="0.2732241492051557"/>
    <n v="-34197.859999999993"/>
    <n v="-0.37403630338073357"/>
    <n v="-6"/>
    <n v="43317291.989999987"/>
    <n v="1.2999999999999999E-3"/>
    <n v="56312.47958699998"/>
  </r>
  <r>
    <x v="4"/>
    <x v="162"/>
    <s v="315"/>
    <s v="40"/>
    <x v="3"/>
    <x v="25"/>
    <x v="3"/>
    <n v="68780.92"/>
    <n v="-8757.9599999999991"/>
    <n v="-12.733124244339855"/>
    <n v="0"/>
    <n v="0"/>
    <n v="-8757.9599999999991"/>
    <n v="-12.733124244339855"/>
    <n v="9317652.9199999999"/>
    <n v="-169060.96000000002"/>
    <n v="-1.8144157273460668"/>
    <n v="24980.68"/>
    <n v="0.26810056367714541"/>
    <n v="-144080.28000000003"/>
    <n v="-1.5463151636689214"/>
    <n v="-6"/>
    <n v="43317291.989999987"/>
    <n v="1.2999999999999999E-3"/>
    <n v="56312.47958699998"/>
  </r>
  <r>
    <x v="5"/>
    <x v="181"/>
    <s v="356"/>
    <s v="00"/>
    <x v="0"/>
    <x v="0"/>
    <x v="2"/>
    <n v="1563513.48"/>
    <n v="-2127597.4"/>
    <n v="-136.07796972751396"/>
    <n v="264285.48"/>
    <n v="16.903306775455494"/>
    <n v="-1863311.92"/>
    <n v="-119.17466295205845"/>
    <n v="9353085.0199999996"/>
    <n v="-5068030.7899999991"/>
    <n v="-54.185659375092463"/>
    <n v="380513.91999999993"/>
    <n v="4.0683252551039031"/>
    <n v="-4687516.8699999992"/>
    <n v="-50.117334119988563"/>
    <n v="-40"/>
    <n v="155216543.83999997"/>
    <n v="6.3E-3"/>
    <n v="977864.22619199986"/>
  </r>
  <r>
    <x v="1"/>
    <x v="182"/>
    <s v="341"/>
    <s v="28"/>
    <x v="0"/>
    <x v="0"/>
    <x v="2"/>
    <n v="9481579.6999999993"/>
    <n v="0"/>
    <n v="0"/>
    <n v="0"/>
    <n v="0"/>
    <n v="0"/>
    <n v="0"/>
    <n v="9481579.6999999993"/>
    <n v="0"/>
    <n v="0"/>
    <n v="0"/>
    <n v="0"/>
    <n v="0"/>
    <n v="0"/>
    <n v="0"/>
    <n v="0"/>
    <n v="2.9999999999999997E-4"/>
    <n v="0"/>
  </r>
  <r>
    <x v="1"/>
    <x v="182"/>
    <s v="341"/>
    <s v="28"/>
    <x v="0"/>
    <x v="0"/>
    <x v="3"/>
    <n v="0"/>
    <n v="0"/>
    <n v="0"/>
    <n v="0"/>
    <n v="0"/>
    <n v="0"/>
    <n v="0"/>
    <n v="9481579.6999999993"/>
    <n v="0"/>
    <n v="0"/>
    <n v="0"/>
    <n v="0"/>
    <n v="0"/>
    <n v="0"/>
    <n v="0"/>
    <n v="0"/>
    <n v="2.9999999999999997E-4"/>
    <n v="0"/>
  </r>
  <r>
    <x v="1"/>
    <x v="182"/>
    <s v="341"/>
    <s v="28"/>
    <x v="0"/>
    <x v="0"/>
    <x v="4"/>
    <n v="0"/>
    <n v="0"/>
    <n v="0"/>
    <n v="0"/>
    <n v="0"/>
    <n v="0"/>
    <n v="0"/>
    <n v="9481579.6999999993"/>
    <n v="0"/>
    <n v="0"/>
    <n v="0"/>
    <n v="0"/>
    <n v="0"/>
    <n v="0"/>
    <n v="0"/>
    <n v="0"/>
    <n v="2.9999999999999997E-4"/>
    <n v="0"/>
  </r>
  <r>
    <x v="1"/>
    <x v="182"/>
    <s v="341"/>
    <s v="28"/>
    <x v="0"/>
    <x v="0"/>
    <x v="0"/>
    <n v="0"/>
    <n v="0"/>
    <n v="0"/>
    <n v="0"/>
    <n v="0"/>
    <n v="0"/>
    <n v="0"/>
    <n v="9481579.6999999993"/>
    <n v="0"/>
    <n v="0"/>
    <n v="0"/>
    <n v="0"/>
    <n v="0"/>
    <n v="0"/>
    <n v="0"/>
    <n v="0"/>
    <n v="2.9999999999999997E-4"/>
    <n v="0"/>
  </r>
  <r>
    <x v="1"/>
    <x v="182"/>
    <s v="341"/>
    <s v="28"/>
    <x v="0"/>
    <x v="0"/>
    <x v="1"/>
    <n v="0"/>
    <n v="0"/>
    <n v="0"/>
    <n v="0"/>
    <n v="0"/>
    <n v="0"/>
    <n v="0"/>
    <n v="9481579.6999999993"/>
    <n v="0"/>
    <n v="0"/>
    <n v="0"/>
    <n v="0"/>
    <n v="0"/>
    <n v="0"/>
    <n v="0"/>
    <n v="0"/>
    <n v="2.9999999999999997E-4"/>
    <n v="0"/>
  </r>
  <r>
    <x v="4"/>
    <x v="162"/>
    <s v="315"/>
    <s v="40"/>
    <x v="3"/>
    <x v="25"/>
    <x v="2"/>
    <n v="2499376.38"/>
    <n v="-11748.58"/>
    <n v="-0.47006045564053867"/>
    <n v="24980.68"/>
    <n v="0.99947651741831711"/>
    <n v="13232.1"/>
    <n v="0.52941606177777834"/>
    <n v="9492505.040000001"/>
    <n v="-200072.81"/>
    <n v="-2.1076924284677543"/>
    <n v="24980.68"/>
    <n v="0.26316214629052226"/>
    <n v="-175092.13"/>
    <n v="-1.844530282177232"/>
    <n v="-6"/>
    <n v="43317291.989999987"/>
    <n v="1.2999999999999999E-3"/>
    <n v="56312.47958699998"/>
  </r>
  <r>
    <x v="0"/>
    <x v="183"/>
    <s v="397"/>
    <s v="00"/>
    <x v="0"/>
    <x v="0"/>
    <x v="0"/>
    <n v="1464832.26"/>
    <n v="0"/>
    <n v="0"/>
    <n v="0"/>
    <n v="0"/>
    <n v="0"/>
    <n v="0"/>
    <n v="9585262.5300000012"/>
    <n v="172.49"/>
    <n v="1.7995333926445936E-3"/>
    <n v="0"/>
    <n v="0"/>
    <n v="172.49"/>
    <n v="1.7995333926445936E-3"/>
    <n v="0"/>
    <n v="41775857.309999987"/>
    <n v="0"/>
    <n v="0"/>
  </r>
  <r>
    <x v="0"/>
    <x v="183"/>
    <s v="397"/>
    <s v="00"/>
    <x v="0"/>
    <x v="0"/>
    <x v="4"/>
    <n v="1661230.1300000001"/>
    <n v="0"/>
    <n v="0"/>
    <n v="0"/>
    <n v="0"/>
    <n v="0"/>
    <n v="0"/>
    <n v="9597759.0200000014"/>
    <n v="13.920000000000016"/>
    <n v="1.450338560386153E-4"/>
    <n v="0"/>
    <n v="0"/>
    <n v="13.920000000000016"/>
    <n v="1.450338560386153E-4"/>
    <n v="0"/>
    <n v="41775857.309999987"/>
    <n v="0"/>
    <n v="0"/>
  </r>
  <r>
    <x v="4"/>
    <x v="179"/>
    <s v="311"/>
    <s v="40"/>
    <x v="3"/>
    <x v="25"/>
    <x v="0"/>
    <n v="760093.61000000092"/>
    <n v="-307874.07999999996"/>
    <n v="-40.504758354697863"/>
    <n v="0"/>
    <n v="0"/>
    <n v="-307874.07999999996"/>
    <n v="-40.504758354697863"/>
    <n v="9678211.3000000007"/>
    <n v="-3318095.75"/>
    <n v="-34.284183793342059"/>
    <n v="124903.45"/>
    <n v="1.290563370940248"/>
    <n v="-3193192.3"/>
    <n v="-32.993620422401811"/>
    <n v="-5"/>
    <n v="224241619.99000013"/>
    <n v="1.1999999999999999E-3"/>
    <n v="269089.94398800016"/>
  </r>
  <r>
    <x v="4"/>
    <x v="179"/>
    <s v="311"/>
    <s v="40"/>
    <x v="3"/>
    <x v="25"/>
    <x v="4"/>
    <n v="524638.85"/>
    <n v="-558521.66999999993"/>
    <n v="-106.45831318058126"/>
    <n v="0"/>
    <n v="0"/>
    <n v="-558521.66999999993"/>
    <n v="-106.45831318058126"/>
    <n v="9735468.8200000003"/>
    <n v="-3383887.46"/>
    <n v="-34.758341098564578"/>
    <n v="131570.57"/>
    <n v="1.3514559230029972"/>
    <n v="-3252316.89"/>
    <n v="-33.406885175561577"/>
    <n v="-5"/>
    <n v="224241619.99000013"/>
    <n v="1.1999999999999999E-3"/>
    <n v="269089.94398800016"/>
  </r>
  <r>
    <x v="4"/>
    <x v="172"/>
    <s v="312"/>
    <s v="41"/>
    <x v="3"/>
    <x v="15"/>
    <x v="0"/>
    <n v="101157.4"/>
    <n v="10690.229999999989"/>
    <n v="10.567916929458438"/>
    <n v="21078.590000000004"/>
    <n v="20.837417727225102"/>
    <n v="31768.819999999992"/>
    <n v="31.405334656683536"/>
    <n v="9768768.6700000018"/>
    <n v="-3141144.83"/>
    <n v="-32.154971994029211"/>
    <n v="81773.040000000008"/>
    <n v="0.83708646158369915"/>
    <n v="-3059371.79"/>
    <n v="-31.317885532445512"/>
    <n v="-4"/>
    <n v="103010917.2"/>
    <n v="1.1000000000000001E-3"/>
    <n v="113312.00892000001"/>
  </r>
  <r>
    <x v="0"/>
    <x v="183"/>
    <s v="397"/>
    <s v="00"/>
    <x v="0"/>
    <x v="0"/>
    <x v="3"/>
    <n v="1684003.76"/>
    <n v="0"/>
    <n v="0"/>
    <n v="0"/>
    <n v="0"/>
    <n v="0"/>
    <n v="0"/>
    <n v="9802089.5100000016"/>
    <n v="-45.249999999999986"/>
    <n v="-4.6163626595978693E-4"/>
    <n v="0"/>
    <n v="0"/>
    <n v="-45.249999999999986"/>
    <n v="-4.6163626595978693E-4"/>
    <n v="0"/>
    <n v="41775857.309999987"/>
    <n v="0"/>
    <n v="0"/>
  </r>
  <r>
    <x v="4"/>
    <x v="184"/>
    <s v="312"/>
    <s v="46"/>
    <x v="3"/>
    <x v="22"/>
    <x v="1"/>
    <n v="31275.21"/>
    <n v="-92497.409999999974"/>
    <n v="-295.75312204138669"/>
    <n v="-21889.32"/>
    <n v="-69.989362181740745"/>
    <n v="-114386.72999999998"/>
    <n v="-365.74248422312746"/>
    <n v="9836924.620000001"/>
    <n v="-3365221.3699999996"/>
    <n v="-34.210096142832896"/>
    <n v="112013.61"/>
    <n v="1.1387055845915386"/>
    <n v="-3253207.76"/>
    <n v="-33.071390558241362"/>
    <n v="-5"/>
    <n v="54859776.679999992"/>
    <n v="1.1000000000000001E-3"/>
    <n v="60345.754347999995"/>
  </r>
  <r>
    <x v="0"/>
    <x v="177"/>
    <s v="394"/>
    <s v="00"/>
    <x v="0"/>
    <x v="0"/>
    <x v="1"/>
    <n v="3302652.7800000003"/>
    <n v="0"/>
    <n v="0"/>
    <n v="0"/>
    <n v="0"/>
    <n v="0"/>
    <n v="0"/>
    <n v="9909235.2800000012"/>
    <n v="0"/>
    <n v="0"/>
    <n v="0"/>
    <n v="0"/>
    <n v="0"/>
    <n v="0"/>
    <n v="0"/>
    <n v="11916700.329999994"/>
    <n v="0"/>
    <n v="0"/>
  </r>
  <r>
    <x v="2"/>
    <x v="175"/>
    <s v="365"/>
    <s v="00"/>
    <x v="0"/>
    <x v="0"/>
    <x v="4"/>
    <n v="2597718.1999999997"/>
    <n v="-1155580.01"/>
    <n v="-44.484425215945286"/>
    <n v="607163.05000000005"/>
    <n v="23.372937449489328"/>
    <n v="-548416.96"/>
    <n v="-21.111487766455962"/>
    <n v="9978353.3100000005"/>
    <n v="-6053130.5299999993"/>
    <n v="-60.662619792523657"/>
    <n v="2201772.96"/>
    <n v="22.06549409102853"/>
    <n v="-3851357.5699999994"/>
    <n v="-38.597125701495123"/>
    <n v="-20"/>
    <n v="261850255.59"/>
    <n v="6.0000000000000001E-3"/>
    <n v="1571101.53354"/>
  </r>
  <r>
    <x v="2"/>
    <x v="185"/>
    <s v="373"/>
    <s v="00"/>
    <x v="0"/>
    <x v="0"/>
    <x v="2"/>
    <n v="3111963.3399999994"/>
    <n v="-879166.02"/>
    <n v="-28.251168922831855"/>
    <n v="149177.89000000001"/>
    <n v="4.7936904680888706"/>
    <n v="-729988.13"/>
    <n v="-23.457478454742983"/>
    <n v="10145327.25"/>
    <n v="-1941876.6900000002"/>
    <n v="-19.140601797738956"/>
    <n v="266466.43"/>
    <n v="2.6264941823340395"/>
    <n v="-1675410.2600000002"/>
    <n v="-16.514107615404917"/>
    <n v="-10"/>
    <n v="274480865.57999992"/>
    <n v="4.3E-3"/>
    <n v="1180267.7219939998"/>
  </r>
  <r>
    <x v="0"/>
    <x v="183"/>
    <s v="397"/>
    <s v="00"/>
    <x v="0"/>
    <x v="0"/>
    <x v="1"/>
    <n v="1006749.26"/>
    <n v="0"/>
    <n v="0"/>
    <n v="0"/>
    <n v="0"/>
    <n v="0"/>
    <n v="0"/>
    <n v="10204471.550000001"/>
    <n v="0"/>
    <n v="0"/>
    <n v="0"/>
    <n v="0"/>
    <n v="0"/>
    <n v="0"/>
    <n v="0"/>
    <n v="41775857.309999987"/>
    <n v="0"/>
    <n v="0"/>
  </r>
  <r>
    <x v="2"/>
    <x v="178"/>
    <s v="370"/>
    <s v="00"/>
    <x v="0"/>
    <x v="0"/>
    <x v="4"/>
    <n v="1244252.7899999998"/>
    <n v="-1432715.7399999998"/>
    <n v="-115.14667690638652"/>
    <n v="25488.640000000003"/>
    <n v="2.0485097726805184"/>
    <n v="-1407227.0999999999"/>
    <n v="-113.09816713370601"/>
    <n v="10244577.880000001"/>
    <n v="-8868642.0599999987"/>
    <n v="-86.569131143156469"/>
    <n v="8835.2400000000052"/>
    <n v="8.6243084912738299E-2"/>
    <n v="-8859806.8199999984"/>
    <n v="-86.482888058243717"/>
    <n v="-30"/>
    <n v="83007233.930000022"/>
    <n v="1.0699999999999999E-2"/>
    <n v="888177.4030510002"/>
  </r>
  <r>
    <x v="6"/>
    <x v="166"/>
    <s v="392"/>
    <s v="03"/>
    <x v="0"/>
    <x v="0"/>
    <x v="2"/>
    <n v="0"/>
    <n v="-338599.34999999986"/>
    <n v="0"/>
    <n v="64685.210000000021"/>
    <n v="0"/>
    <n v="-273914.13999999984"/>
    <n v="0"/>
    <n v="10253115.66"/>
    <n v="-1073655.6000000001"/>
    <n v="-10.471505790075133"/>
    <n v="1382574.16"/>
    <n v="13.48442957094273"/>
    <n v="308918.55999999982"/>
    <n v="3.0129237808675984"/>
    <n v="10"/>
    <n v="53796773.520000011"/>
    <n v="0"/>
    <n v="0"/>
  </r>
  <r>
    <x v="2"/>
    <x v="175"/>
    <s v="365"/>
    <s v="00"/>
    <x v="0"/>
    <x v="0"/>
    <x v="0"/>
    <n v="1960257.01"/>
    <n v="-780880.64"/>
    <n v="-39.835625431585626"/>
    <n v="274949.28999999998"/>
    <n v="14.026185780608429"/>
    <n v="-505931.35000000003"/>
    <n v="-25.809439650977197"/>
    <n v="10313614.030000001"/>
    <n v="-7305140.3600000003"/>
    <n v="-70.830073131988229"/>
    <n v="2164917.86"/>
    <n v="20.990875300381969"/>
    <n v="-5140222.5"/>
    <n v="-49.839197831606263"/>
    <n v="-20"/>
    <n v="261850255.59"/>
    <n v="6.0000000000000001E-3"/>
    <n v="1571101.53354"/>
  </r>
  <r>
    <x v="0"/>
    <x v="183"/>
    <s v="397"/>
    <s v="00"/>
    <x v="0"/>
    <x v="0"/>
    <x v="2"/>
    <n v="4387656.1400000006"/>
    <n v="0"/>
    <n v="0"/>
    <n v="0"/>
    <n v="0"/>
    <n v="0"/>
    <n v="0"/>
    <n v="10349720.950000001"/>
    <n v="-2045.25"/>
    <n v="-1.9761402359355397E-2"/>
    <n v="0"/>
    <n v="0"/>
    <n v="-2045.25"/>
    <n v="-1.9761402359355397E-2"/>
    <n v="0"/>
    <n v="41775857.309999987"/>
    <n v="0"/>
    <n v="0"/>
  </r>
  <r>
    <x v="5"/>
    <x v="186"/>
    <s v="355"/>
    <s v="00"/>
    <x v="0"/>
    <x v="0"/>
    <x v="3"/>
    <n v="3258357.9299999997"/>
    <n v="-2625857.6199999996"/>
    <n v="-80.588372315499413"/>
    <n v="71242.900000000009"/>
    <n v="2.1864663591455105"/>
    <n v="-2554614.7199999997"/>
    <n v="-78.401905956353914"/>
    <n v="10451732.26"/>
    <n v="-8632401.4699999988"/>
    <n v="-82.593021474891842"/>
    <n v="336827.03"/>
    <n v="3.2226909532410857"/>
    <n v="-8295574.4399999985"/>
    <n v="-79.370330521650757"/>
    <n v="-40"/>
    <n v="352343824.31999993"/>
    <n v="7.6E-3"/>
    <n v="2677813.0648319996"/>
  </r>
  <r>
    <x v="2"/>
    <x v="178"/>
    <s v="370"/>
    <s v="00"/>
    <x v="0"/>
    <x v="0"/>
    <x v="3"/>
    <n v="1576852.7300000002"/>
    <n v="-1413417.4999999998"/>
    <n v="-89.635352313465546"/>
    <n v="-27203.950000000004"/>
    <n v="-1.7252054984234326"/>
    <n v="-1440621.4499999997"/>
    <n v="-91.360557811888981"/>
    <n v="10600777.73"/>
    <n v="-7578560.3299999991"/>
    <n v="-71.49060685003154"/>
    <n v="54806.69"/>
    <n v="0.51700631213970372"/>
    <n v="-7523753.6399999987"/>
    <n v="-70.973600537891841"/>
    <n v="-30"/>
    <n v="83007233.930000022"/>
    <n v="1.0699999999999999E-2"/>
    <n v="888177.4030510002"/>
  </r>
  <r>
    <x v="4"/>
    <x v="179"/>
    <s v="311"/>
    <s v="40"/>
    <x v="3"/>
    <x v="25"/>
    <x v="2"/>
    <n v="4443052.5299999993"/>
    <n v="-172813"/>
    <n v="-3.8895106198530591"/>
    <n v="124903.45"/>
    <n v="2.8112080412427627"/>
    <n v="-47909.55"/>
    <n v="-1.0783025786102964"/>
    <n v="10644739.99"/>
    <n v="-987666.7"/>
    <n v="-9.2784483315500879"/>
    <n v="136296.04"/>
    <n v="1.2804074136901489"/>
    <n v="-851370.65999999992"/>
    <n v="-7.9980409178599388"/>
    <n v="-5"/>
    <n v="224241619.99000013"/>
    <n v="1.1999999999999999E-3"/>
    <n v="269089.94398800016"/>
  </r>
  <r>
    <x v="4"/>
    <x v="179"/>
    <s v="311"/>
    <s v="40"/>
    <x v="3"/>
    <x v="25"/>
    <x v="3"/>
    <n v="1123042.8"/>
    <n v="-2098062.62"/>
    <n v="-186.81947117242547"/>
    <n v="0"/>
    <n v="0"/>
    <n v="-2098062.62"/>
    <n v="-186.81947117242547"/>
    <n v="10671876.48"/>
    <n v="-2942385.0100000002"/>
    <n v="-27.571393048957027"/>
    <n v="136296.04"/>
    <n v="1.2771515886210858"/>
    <n v="-2806088.97"/>
    <n v="-26.294241460335943"/>
    <n v="-5"/>
    <n v="224241619.99000013"/>
    <n v="1.1999999999999999E-3"/>
    <n v="269089.94398800016"/>
  </r>
  <r>
    <x v="2"/>
    <x v="185"/>
    <s v="373"/>
    <s v="00"/>
    <x v="0"/>
    <x v="0"/>
    <x v="3"/>
    <n v="2954534.0900000003"/>
    <n v="-1069774.46"/>
    <n v="-36.207890226103288"/>
    <n v="35407.12999999999"/>
    <n v="1.1983997788294258"/>
    <n v="-1034367.33"/>
    <n v="-35.009490447273869"/>
    <n v="10787367.439999999"/>
    <n v="-2476548.6500000004"/>
    <n v="-22.957859401514931"/>
    <n v="237848.63999999998"/>
    <n v="2.2048812309669503"/>
    <n v="-2238700.0100000002"/>
    <n v="-20.75297817054798"/>
    <n v="-10"/>
    <n v="274480865.57999992"/>
    <n v="4.3E-3"/>
    <n v="1180267.7219939998"/>
  </r>
  <r>
    <x v="2"/>
    <x v="175"/>
    <s v="365"/>
    <s v="00"/>
    <x v="0"/>
    <x v="0"/>
    <x v="1"/>
    <n v="2219825.62"/>
    <n v="-1293907.7299999997"/>
    <n v="-58.288710533938236"/>
    <n v="513230.96"/>
    <n v="23.120327803046077"/>
    <n v="-780676.76999999979"/>
    <n v="-35.168382730892155"/>
    <n v="11028563.870000001"/>
    <n v="-7941977.7599999998"/>
    <n v="-72.012801064731917"/>
    <n v="3350847.13"/>
    <n v="30.383349722578156"/>
    <n v="-4591130.63"/>
    <n v="-41.629451342153757"/>
    <n v="-20"/>
    <n v="261850255.59"/>
    <n v="6.0000000000000001E-3"/>
    <n v="1571101.53354"/>
  </r>
  <r>
    <x v="4"/>
    <x v="184"/>
    <s v="312"/>
    <s v="46"/>
    <x v="3"/>
    <x v="22"/>
    <x v="0"/>
    <n v="244462.33000000002"/>
    <n v="-190861.67999999996"/>
    <n v="-78.074065644387815"/>
    <n v="11380.990000000005"/>
    <n v="4.6555189096005121"/>
    <n v="-179480.68999999994"/>
    <n v="-73.418546734787299"/>
    <n v="11216642.43"/>
    <n v="-3532488.47"/>
    <n v="-31.493278777898958"/>
    <n v="167151.06"/>
    <n v="1.490205835152044"/>
    <n v="-3365337.41"/>
    <n v="-30.003072942746918"/>
    <n v="-5"/>
    <n v="54859776.679999992"/>
    <n v="1.1000000000000001E-3"/>
    <n v="60345.754347999995"/>
  </r>
  <r>
    <x v="1"/>
    <x v="144"/>
    <s v="343"/>
    <s v="82"/>
    <x v="1"/>
    <x v="17"/>
    <x v="1"/>
    <n v="44832.009999999995"/>
    <n v="-21491.93"/>
    <n v="-47.938805331280044"/>
    <n v="-9926.8799999999992"/>
    <n v="-22.142393347967225"/>
    <n v="-31418.809999999998"/>
    <n v="-70.081198679247265"/>
    <n v="11240808.179999998"/>
    <n v="-1043304.6099999999"/>
    <n v="-9.2814021313545805"/>
    <n v="4381.68"/>
    <n v="3.8980115395937674E-2"/>
    <n v="-1038922.9299999998"/>
    <n v="-9.2424220159586437"/>
    <n v="-8"/>
    <n v="24943446.119999997"/>
    <n v="2.5000000000000001E-3"/>
    <n v="62358.615299999998"/>
  </r>
  <r>
    <x v="4"/>
    <x v="184"/>
    <s v="312"/>
    <s v="46"/>
    <x v="3"/>
    <x v="22"/>
    <x v="3"/>
    <n v="783579.41"/>
    <n v="-688336.78"/>
    <n v="-87.845184701828742"/>
    <n v="8570.06"/>
    <n v="1.0937066352981377"/>
    <n v="-679766.72"/>
    <n v="-86.751478066530609"/>
    <n v="11262182.870000001"/>
    <n v="-1465396.38"/>
    <n v="-13.011654995440505"/>
    <n v="146331.67000000001"/>
    <n v="1.2993188948280681"/>
    <n v="-1319064.71"/>
    <n v="-11.712336100612438"/>
    <n v="-5"/>
    <n v="54859776.679999992"/>
    <n v="1.1000000000000001E-3"/>
    <n v="60345.754347999995"/>
  </r>
  <r>
    <x v="1"/>
    <x v="144"/>
    <s v="343"/>
    <s v="82"/>
    <x v="1"/>
    <x v="17"/>
    <x v="0"/>
    <n v="15000"/>
    <n v="34170.410000000011"/>
    <n v="227.80273333333341"/>
    <n v="5136.41"/>
    <n v="34.242733333333334"/>
    <n v="39306.820000000007"/>
    <n v="262.0454666666667"/>
    <n v="11378192.549999999"/>
    <n v="-1022100.2"/>
    <n v="-8.9829750683908056"/>
    <n v="14308.56"/>
    <n v="0.12575424380562095"/>
    <n v="-1007791.6399999999"/>
    <n v="-8.857220824585184"/>
    <n v="-8"/>
    <n v="24943446.119999997"/>
    <n v="2.5000000000000001E-3"/>
    <n v="62358.615299999998"/>
  </r>
  <r>
    <x v="5"/>
    <x v="186"/>
    <s v="355"/>
    <s v="00"/>
    <x v="0"/>
    <x v="0"/>
    <x v="2"/>
    <n v="1407903.4900000002"/>
    <n v="-2920607.6200000006"/>
    <n v="-207.44373749652402"/>
    <n v="-68177.739999999991"/>
    <n v="-4.8425009586417014"/>
    <n v="-2988785.3600000003"/>
    <n v="-212.28623845516569"/>
    <n v="11420474.380000001"/>
    <n v="-8384804.5099999998"/>
    <n v="-73.419056258151684"/>
    <n v="526235.21"/>
    <n v="4.6078226918626468"/>
    <n v="-7858569.2999999998"/>
    <n v="-68.811233566289033"/>
    <n v="-40"/>
    <n v="352343824.31999993"/>
    <n v="7.6E-3"/>
    <n v="2677813.0648319996"/>
  </r>
  <r>
    <x v="2"/>
    <x v="187"/>
    <s v="362"/>
    <s v="00"/>
    <x v="0"/>
    <x v="0"/>
    <x v="3"/>
    <n v="3073347.54"/>
    <n v="-375589.18"/>
    <n v="-12.220849582146508"/>
    <n v="-86079.47"/>
    <n v="-2.8008374868011185"/>
    <n v="-461668.65"/>
    <n v="-15.021687068947628"/>
    <n v="11424482.85"/>
    <n v="-2058387.3899999997"/>
    <n v="-18.017335375491413"/>
    <n v="382990.2"/>
    <n v="3.3523635601588739"/>
    <n v="-1675397.1899999997"/>
    <n v="-14.664971815332539"/>
    <n v="-10"/>
    <n v="251601057.17999995"/>
    <n v="2.5000000000000001E-3"/>
    <n v="629002.64294999989"/>
  </r>
  <r>
    <x v="1"/>
    <x v="144"/>
    <s v="343"/>
    <s v="82"/>
    <x v="1"/>
    <x v="17"/>
    <x v="3"/>
    <n v="11146279.169999998"/>
    <n v="-1016292.6699999999"/>
    <n v="-9.1177751292586731"/>
    <n v="3748.56"/>
    <n v="3.363059495306002E-2"/>
    <n v="-1012544.1099999999"/>
    <n v="-9.0841445343056133"/>
    <n v="11637578.239999998"/>
    <n v="-1011478.24"/>
    <n v="-8.6914839079096939"/>
    <n v="3873.85"/>
    <n v="3.328742389619372E-2"/>
    <n v="-1007604.39"/>
    <n v="-8.6581964840134997"/>
    <n v="-8"/>
    <n v="24943446.119999997"/>
    <n v="2.5000000000000001E-3"/>
    <n v="62358.615299999998"/>
  </r>
  <r>
    <x v="1"/>
    <x v="144"/>
    <s v="343"/>
    <s v="82"/>
    <x v="1"/>
    <x v="17"/>
    <x v="4"/>
    <n v="34697"/>
    <n v="-40706.410000000003"/>
    <n v="-117.31968181687178"/>
    <n v="5423.59"/>
    <n v="15.631293771795832"/>
    <n v="-35282.820000000007"/>
    <n v="-101.68838804507597"/>
    <n v="11672275.239999998"/>
    <n v="-1025179.6599999999"/>
    <n v="-8.7830319189765795"/>
    <n v="9172.15"/>
    <n v="7.8580652112860916E-2"/>
    <n v="-1016007.5099999999"/>
    <n v="-8.7044512668637175"/>
    <n v="-8"/>
    <n v="24943446.119999997"/>
    <n v="2.5000000000000001E-3"/>
    <n v="62358.615299999998"/>
  </r>
  <r>
    <x v="4"/>
    <x v="172"/>
    <s v="312"/>
    <s v="41"/>
    <x v="3"/>
    <x v="15"/>
    <x v="4"/>
    <n v="146611.28"/>
    <n v="-81260.09"/>
    <n v="-55.425537516622178"/>
    <n v="22252.54"/>
    <n v="15.177918097434251"/>
    <n v="-59007.549999999996"/>
    <n v="-40.247619419187934"/>
    <n v="12185061.489999998"/>
    <n v="-3246808.1000000006"/>
    <n v="-26.645808087752222"/>
    <n v="60694.45"/>
    <n v="0.49810540594982261"/>
    <n v="-3186113.6500000004"/>
    <n v="-26.147702681802393"/>
    <n v="-4"/>
    <n v="103010917.2"/>
    <n v="1.1000000000000001E-3"/>
    <n v="113312.00892000001"/>
  </r>
  <r>
    <x v="2"/>
    <x v="187"/>
    <s v="362"/>
    <s v="00"/>
    <x v="0"/>
    <x v="0"/>
    <x v="2"/>
    <n v="2770893.8499999996"/>
    <n v="-746692.20999999985"/>
    <n v="-26.947701731699318"/>
    <n v="175333.53"/>
    <n v="6.3276884460947507"/>
    <n v="-571358.67999999982"/>
    <n v="-20.620013285604568"/>
    <n v="12318309.699999997"/>
    <n v="-2266655.7199999997"/>
    <n v="-18.40070411608502"/>
    <n v="489480.54"/>
    <n v="3.9736015080055997"/>
    <n v="-1777175.1799999997"/>
    <n v="-14.427102608079419"/>
    <n v="-10"/>
    <n v="251601057.17999995"/>
    <n v="2.5000000000000001E-3"/>
    <n v="629002.64294999989"/>
  </r>
  <r>
    <x v="4"/>
    <x v="184"/>
    <s v="312"/>
    <s v="46"/>
    <x v="3"/>
    <x v="22"/>
    <x v="4"/>
    <n v="2556778.4700000002"/>
    <n v="-2241700.3199999998"/>
    <n v="-87.67675206526593"/>
    <n v="11575.199999999997"/>
    <n v="0.45272596495229395"/>
    <n v="-2230125.1199999996"/>
    <n v="-87.224026100313637"/>
    <n v="12327172"/>
    <n v="-3867439.3599999994"/>
    <n v="-31.373289510359708"/>
    <n v="160274.13999999998"/>
    <n v="1.3001695766068648"/>
    <n v="-3707165.2199999993"/>
    <n v="-30.073119933752846"/>
    <n v="-5"/>
    <n v="54859776.679999992"/>
    <n v="1.1000000000000001E-3"/>
    <n v="60345.754347999995"/>
  </r>
  <r>
    <x v="4"/>
    <x v="172"/>
    <s v="312"/>
    <s v="41"/>
    <x v="3"/>
    <x v="15"/>
    <x v="3"/>
    <n v="365018.88"/>
    <n v="553926.71999999974"/>
    <n v="151.75289563104235"/>
    <n v="7655.6899999999987"/>
    <n v="2.0973408279593642"/>
    <n v="561582.40999999968"/>
    <n v="153.85023645900171"/>
    <n v="12378796.199999999"/>
    <n v="-3028974.6900000009"/>
    <n v="-24.469056934631503"/>
    <n v="32882.320000000007"/>
    <n v="0.26563423024930333"/>
    <n v="-2996092.370000001"/>
    <n v="-24.203422704382202"/>
    <n v="-4"/>
    <n v="103010917.2"/>
    <n v="1.1000000000000001E-3"/>
    <n v="113312.00892000001"/>
  </r>
  <r>
    <x v="4"/>
    <x v="184"/>
    <s v="312"/>
    <s v="46"/>
    <x v="3"/>
    <x v="22"/>
    <x v="2"/>
    <n v="6220829.2000000002"/>
    <n v="-151825.18"/>
    <n v="-2.440593932397308"/>
    <n v="102376.68"/>
    <n v="1.6457079387423141"/>
    <n v="-49448.5"/>
    <n v="-0.79488599365499368"/>
    <n v="12599061.110000001"/>
    <n v="-1218598.6000000001"/>
    <n v="-9.6721381804616069"/>
    <n v="140128.88"/>
    <n v="1.1122168451804579"/>
    <n v="-1078469.7200000002"/>
    <n v="-8.5599213352811496"/>
    <n v="-5"/>
    <n v="54859776.679999992"/>
    <n v="1.1000000000000001E-3"/>
    <n v="60345.754347999995"/>
  </r>
  <r>
    <x v="1"/>
    <x v="131"/>
    <s v="343"/>
    <s v="83"/>
    <x v="1"/>
    <x v="6"/>
    <x v="1"/>
    <n v="0"/>
    <n v="-21975.629999999997"/>
    <n v="0"/>
    <n v="-12979.34"/>
    <n v="0"/>
    <n v="-34954.97"/>
    <n v="0"/>
    <n v="12683254.870000001"/>
    <n v="-157288.51"/>
    <n v="-1.2401273301858673"/>
    <n v="5723.88"/>
    <n v="4.5129425046395839E-2"/>
    <n v="-151564.63"/>
    <n v="-1.1949979051394715"/>
    <n v="-9"/>
    <n v="32584058.720000003"/>
    <n v="3.2000000000000002E-3"/>
    <n v="104268.98790400001"/>
  </r>
  <r>
    <x v="1"/>
    <x v="131"/>
    <s v="343"/>
    <s v="83"/>
    <x v="1"/>
    <x v="6"/>
    <x v="3"/>
    <n v="12360845.390000001"/>
    <n v="-110190.1"/>
    <n v="-0.89144469106574609"/>
    <n v="4895.1400000000003"/>
    <n v="3.9601983889873731E-2"/>
    <n v="-105294.96"/>
    <n v="-0.85184270717587229"/>
    <n v="12683758.770000001"/>
    <n v="-107275.04"/>
    <n v="-0.84576695240948663"/>
    <n v="5087.9900000000007"/>
    <n v="4.0114212925858102E-2"/>
    <n v="-102187.04999999999"/>
    <n v="-0.80565273948362848"/>
    <n v="-9"/>
    <n v="32584058.720000003"/>
    <n v="3.2000000000000002E-3"/>
    <n v="104268.98790400001"/>
  </r>
  <r>
    <x v="5"/>
    <x v="186"/>
    <s v="355"/>
    <s v="00"/>
    <x v="0"/>
    <x v="0"/>
    <x v="1"/>
    <n v="1799101.95"/>
    <n v="-2545701.9"/>
    <n v="-141.49847928295557"/>
    <n v="-126391.25"/>
    <n v="-7.0252411209937273"/>
    <n v="-2672093.15"/>
    <n v="-148.52372040394931"/>
    <n v="12708368.799999999"/>
    <n v="-14747718.279999999"/>
    <n v="-116.04729538538416"/>
    <n v="22237.700000000012"/>
    <n v="0.17498469197714828"/>
    <n v="-14725480.58"/>
    <n v="-115.87231069340702"/>
    <n v="-40"/>
    <n v="352343824.31999993"/>
    <n v="7.6E-3"/>
    <n v="2677813.0648319996"/>
  </r>
  <r>
    <x v="1"/>
    <x v="131"/>
    <s v="343"/>
    <s v="83"/>
    <x v="1"/>
    <x v="6"/>
    <x v="4"/>
    <n v="44294.29"/>
    <n v="7234.2299999999959"/>
    <n v="16.332195413900969"/>
    <n v="7078.9400000000005"/>
    <n v="15.981608464657635"/>
    <n v="14313.169999999996"/>
    <n v="32.313803878558609"/>
    <n v="12728053.060000001"/>
    <n v="-58472.670000000013"/>
    <n v="-0.45939995476417356"/>
    <n v="11974.080000000002"/>
    <n v="9.4076289150856196E-2"/>
    <n v="-46498.590000000011"/>
    <n v="-0.36532366561331736"/>
    <n v="-9"/>
    <n v="32584058.720000003"/>
    <n v="3.2000000000000002E-3"/>
    <n v="104268.98790400001"/>
  </r>
  <r>
    <x v="5"/>
    <x v="181"/>
    <s v="356"/>
    <s v="00"/>
    <x v="0"/>
    <x v="0"/>
    <x v="3"/>
    <n v="7508447.9500000002"/>
    <n v="-552066.43000000017"/>
    <n v="-7.3526038094197634"/>
    <n v="335887.50000000006"/>
    <n v="4.4734611232138866"/>
    <n v="-216178.93000000011"/>
    <n v="-2.8791426862058769"/>
    <n v="12792817.459999999"/>
    <n v="-3540181.82"/>
    <n v="-27.673198895155661"/>
    <n v="684416.13"/>
    <n v="5.350003094627132"/>
    <n v="-2855765.69"/>
    <n v="-22.323195800528527"/>
    <n v="-40"/>
    <n v="155216543.83999997"/>
    <n v="6.3E-3"/>
    <n v="977864.22619199986"/>
  </r>
  <r>
    <x v="2"/>
    <x v="187"/>
    <s v="362"/>
    <s v="00"/>
    <x v="0"/>
    <x v="0"/>
    <x v="4"/>
    <n v="2281175.88"/>
    <n v="-391256.07999999996"/>
    <n v="-17.151508721019791"/>
    <n v="94789.31"/>
    <n v="4.1552828447405821"/>
    <n v="-296466.76999999996"/>
    <n v="-12.99622587627921"/>
    <n v="12844019.429999998"/>
    <n v="-1799810.8699999996"/>
    <n v="-14.012832040693976"/>
    <n v="271547.77999999997"/>
    <n v="2.1141962722801644"/>
    <n v="-1528263.0899999996"/>
    <n v="-11.898635768413811"/>
    <n v="-10"/>
    <n v="251601057.17999995"/>
    <n v="2.5000000000000001E-3"/>
    <n v="629002.64294999989"/>
  </r>
  <r>
    <x v="1"/>
    <x v="131"/>
    <s v="343"/>
    <s v="83"/>
    <x v="1"/>
    <x v="6"/>
    <x v="0"/>
    <n v="146517.46"/>
    <n v="-33763.31"/>
    <n v="-23.043881596091005"/>
    <n v="6729.1399999999994"/>
    <n v="4.592722259858995"/>
    <n v="-27034.17"/>
    <n v="-18.45115933623201"/>
    <n v="12874570.520000001"/>
    <n v="-140104.67000000001"/>
    <n v="-1.0882279123979663"/>
    <n v="18703.22"/>
    <n v="0.1452725741099129"/>
    <n v="-121401.45000000001"/>
    <n v="-0.94295533828805345"/>
    <n v="-9"/>
    <n v="32584058.720000003"/>
    <n v="3.2000000000000002E-3"/>
    <n v="104268.98790400001"/>
  </r>
  <r>
    <x v="2"/>
    <x v="187"/>
    <s v="362"/>
    <s v="00"/>
    <x v="0"/>
    <x v="0"/>
    <x v="0"/>
    <n v="2836274.4699999993"/>
    <n v="-976042.25"/>
    <n v="-34.412827824804992"/>
    <n v="52186.350000000006"/>
    <n v="1.8399612079856298"/>
    <n v="-923855.9"/>
    <n v="-32.572866616819361"/>
    <n v="12900032.189999998"/>
    <n v="-2869883.4399999995"/>
    <n v="-22.247102935329963"/>
    <n v="71769.119999999966"/>
    <n v="0.55634837915857926"/>
    <n v="-2798114.3199999994"/>
    <n v="-21.690754556171381"/>
    <n v="-10"/>
    <n v="251601057.17999995"/>
    <n v="2.5000000000000001E-3"/>
    <n v="629002.64294999989"/>
  </r>
  <r>
    <x v="5"/>
    <x v="186"/>
    <s v="355"/>
    <s v="00"/>
    <x v="0"/>
    <x v="0"/>
    <x v="4"/>
    <n v="4808752.4799999995"/>
    <n v="-5671321.3399999999"/>
    <n v="-117.93747679023814"/>
    <n v="75004.399999999994"/>
    <n v="1.559747570954203"/>
    <n v="-5596316.9399999995"/>
    <n v="-116.37772921928391"/>
    <n v="13189987.049999999"/>
    <n v="-12675063.49"/>
    <n v="-96.096102611412348"/>
    <n v="120269.58000000002"/>
    <n v="0.91182485277724379"/>
    <n v="-12554793.91"/>
    <n v="-95.184277758635105"/>
    <n v="-40"/>
    <n v="352343824.31999993"/>
    <n v="7.6E-3"/>
    <n v="2677813.0648319996"/>
  </r>
  <r>
    <x v="5"/>
    <x v="186"/>
    <s v="355"/>
    <s v="00"/>
    <x v="0"/>
    <x v="0"/>
    <x v="0"/>
    <n v="1434252.9499999997"/>
    <n v="-984229.79999999981"/>
    <n v="-68.623167203525711"/>
    <n v="70559.39"/>
    <n v="4.919591763781975"/>
    <n v="-913670.4099999998"/>
    <n v="-63.70357543974373"/>
    <n v="13226913.77"/>
    <n v="-13142852.65"/>
    <n v="-99.36446913118418"/>
    <n v="166194.81000000003"/>
    <n v="1.2564897064419287"/>
    <n v="-12976657.84"/>
    <n v="-98.107979424742254"/>
    <n v="-40"/>
    <n v="352343824.31999993"/>
    <n v="7.6E-3"/>
    <n v="2677813.0648319996"/>
  </r>
  <r>
    <x v="2"/>
    <x v="187"/>
    <s v="362"/>
    <s v="00"/>
    <x v="0"/>
    <x v="0"/>
    <x v="1"/>
    <n v="2612940.4900000002"/>
    <n v="-760756.77"/>
    <n v="-29.114967329393711"/>
    <n v="-88589.200000000012"/>
    <n v="-3.3904025116163283"/>
    <n v="-849345.97"/>
    <n v="-32.505369841010037"/>
    <n v="13574632.229999999"/>
    <n v="-3250336.49"/>
    <n v="-23.94419557692872"/>
    <n v="147640.51999999999"/>
    <n v="1.0876207730601626"/>
    <n v="-3102695.97"/>
    <n v="-22.856574803868558"/>
    <n v="-10"/>
    <n v="251601057.17999995"/>
    <n v="2.5000000000000001E-3"/>
    <n v="629002.64294999989"/>
  </r>
  <r>
    <x v="2"/>
    <x v="185"/>
    <s v="373"/>
    <s v="00"/>
    <x v="0"/>
    <x v="0"/>
    <x v="4"/>
    <n v="4983996.58"/>
    <n v="-1657317.0000000002"/>
    <n v="-33.252771614060784"/>
    <n v="151127.5"/>
    <n v="3.0322552909937994"/>
    <n v="-1506189.5000000002"/>
    <n v="-30.220516323066981"/>
    <n v="13650784.26"/>
    <n v="-3655623.83"/>
    <n v="-26.779588339930292"/>
    <n v="212088.16999999998"/>
    <n v="1.5536702211422979"/>
    <n v="-3443535.66"/>
    <n v="-25.225918118787998"/>
    <n v="-10"/>
    <n v="274480865.57999992"/>
    <n v="4.3E-3"/>
    <n v="1180267.7219939998"/>
  </r>
  <r>
    <x v="4"/>
    <x v="188"/>
    <s v="312"/>
    <s v="45"/>
    <x v="3"/>
    <x v="3"/>
    <x v="1"/>
    <n v="1290018.48"/>
    <n v="-673568.38"/>
    <n v="-52.213855106943896"/>
    <n v="-62316.119999999995"/>
    <n v="-4.8306377750495475"/>
    <n v="-735884.5"/>
    <n v="-57.044492881993449"/>
    <n v="14532995.119999999"/>
    <n v="-3636815.4799999995"/>
    <n v="-25.024542084894058"/>
    <n v="132995.93"/>
    <n v="0.91513090661520835"/>
    <n v="-3503819.5499999993"/>
    <n v="-24.109411178278847"/>
    <n v="-7"/>
    <n v="159201061.49999994"/>
    <n v="1E-3"/>
    <n v="159201.06149999995"/>
  </r>
  <r>
    <x v="4"/>
    <x v="173"/>
    <s v="312"/>
    <s v="42"/>
    <x v="3"/>
    <x v="16"/>
    <x v="0"/>
    <n v="110663.14"/>
    <n v="-317.83999999995285"/>
    <n v="-0.28721397205966942"/>
    <n v="17835.160000000003"/>
    <n v="16.116622029702036"/>
    <n v="17517.320000000051"/>
    <n v="15.829408057642363"/>
    <n v="14620422.08"/>
    <n v="-1645972.1199999996"/>
    <n v="-11.258034214016341"/>
    <n v="49460.480000000003"/>
    <n v="0.33829721008984714"/>
    <n v="-1596511.6399999997"/>
    <n v="-10.919737003926494"/>
    <n v="-5"/>
    <n v="86094074.779999986"/>
    <n v="1.4E-3"/>
    <n v="120531.70469199998"/>
  </r>
  <r>
    <x v="4"/>
    <x v="173"/>
    <s v="312"/>
    <s v="42"/>
    <x v="3"/>
    <x v="16"/>
    <x v="4"/>
    <n v="147396.70000000001"/>
    <n v="-44835.820000000007"/>
    <n v="-30.418469341579563"/>
    <n v="18700"/>
    <n v="12.686851198161154"/>
    <n v="-26135.820000000007"/>
    <n v="-17.731618143418412"/>
    <n v="15505059.750000002"/>
    <n v="714076.74000000022"/>
    <n v="4.6054433295556967"/>
    <n v="4489.6699999999983"/>
    <n v="2.8956160584934203E-2"/>
    <n v="718566.41000000027"/>
    <n v="4.6343994901406314"/>
    <n v="-5"/>
    <n v="86094074.779999986"/>
    <n v="1.4E-3"/>
    <n v="120531.70469199998"/>
  </r>
  <r>
    <x v="0"/>
    <x v="189"/>
    <s v="391"/>
    <s v="02"/>
    <x v="0"/>
    <x v="0"/>
    <x v="1"/>
    <n v="4071437.8899999997"/>
    <n v="0"/>
    <n v="0"/>
    <n v="0"/>
    <n v="0"/>
    <n v="0"/>
    <n v="0"/>
    <n v="15780104.879999999"/>
    <n v="-70282.25"/>
    <n v="-0.4453851893536972"/>
    <n v="0"/>
    <n v="0"/>
    <n v="-70282.25"/>
    <n v="-0.4453851893536972"/>
    <n v="0"/>
    <n v="3849326.6100000013"/>
    <n v="0"/>
    <n v="0"/>
  </r>
  <r>
    <x v="1"/>
    <x v="13"/>
    <s v="342"/>
    <s v="87"/>
    <x v="0"/>
    <x v="0"/>
    <x v="0"/>
    <n v="16147693.68"/>
    <n v="0"/>
    <n v="0"/>
    <n v="0"/>
    <n v="0"/>
    <n v="0"/>
    <n v="0"/>
    <n v="16147693.68"/>
    <n v="-48036.69"/>
    <n v="-0.2974832874090042"/>
    <n v="0"/>
    <n v="0"/>
    <n v="-48036.69"/>
    <n v="-0.2974832874090042"/>
    <n v="0"/>
    <n v="0"/>
    <n v="0"/>
    <n v="0"/>
  </r>
  <r>
    <x v="1"/>
    <x v="13"/>
    <s v="342"/>
    <s v="87"/>
    <x v="0"/>
    <x v="0"/>
    <x v="1"/>
    <n v="0"/>
    <n v="0"/>
    <n v="0"/>
    <n v="0"/>
    <n v="0"/>
    <n v="0"/>
    <n v="0"/>
    <n v="16147693.68"/>
    <n v="-6245.67"/>
    <n v="-3.8678402772376594E-2"/>
    <n v="0"/>
    <n v="0"/>
    <n v="-6245.67"/>
    <n v="-3.8678402772376594E-2"/>
    <n v="0"/>
    <n v="0"/>
    <n v="0"/>
    <n v="0"/>
  </r>
  <r>
    <x v="2"/>
    <x v="190"/>
    <s v="367"/>
    <s v="00"/>
    <x v="0"/>
    <x v="0"/>
    <x v="2"/>
    <n v="4025803.3600000008"/>
    <n v="-1300544.1000000003"/>
    <n v="-32.305206779895975"/>
    <n v="354897.61"/>
    <n v="8.8155724029203437"/>
    <n v="-945646.49000000034"/>
    <n v="-23.489634376975634"/>
    <n v="16528797.24"/>
    <n v="-4370848.74"/>
    <n v="-26.443840265778469"/>
    <n v="1204169.82"/>
    <n v="7.2852839956550879"/>
    <n v="-3166678.92"/>
    <n v="-19.158556270123377"/>
    <n v="-5"/>
    <n v="296208322.48000014"/>
    <n v="2.0999999999999999E-3"/>
    <n v="622037.47720800026"/>
  </r>
  <r>
    <x v="2"/>
    <x v="190"/>
    <s v="367"/>
    <s v="00"/>
    <x v="0"/>
    <x v="0"/>
    <x v="3"/>
    <n v="4033419.67"/>
    <n v="-1524243.71"/>
    <n v="-37.790357431365429"/>
    <n v="327999.74999999994"/>
    <n v="8.132051133672384"/>
    <n v="-1196243.96"/>
    <n v="-29.658306297693045"/>
    <n v="16549566.26"/>
    <n v="-4751535.78"/>
    <n v="-28.710938433984072"/>
    <n v="961706.97"/>
    <n v="5.8110705434282481"/>
    <n v="-3789828.8100000005"/>
    <n v="-22.899867890555825"/>
    <n v="-5"/>
    <n v="296208322.48000014"/>
    <n v="2.0999999999999999E-3"/>
    <n v="622037.47720800026"/>
  </r>
  <r>
    <x v="5"/>
    <x v="191"/>
    <s v="353"/>
    <s v="00"/>
    <x v="0"/>
    <x v="0"/>
    <x v="2"/>
    <n v="6063405.379999999"/>
    <n v="-682189.64"/>
    <n v="-11.250932392714276"/>
    <n v="180914.71"/>
    <n v="2.9837145739379878"/>
    <n v="-501274.93000000005"/>
    <n v="-8.2672178187762881"/>
    <n v="16558149.959999997"/>
    <n v="-1847099.0299999998"/>
    <n v="-11.155225882493458"/>
    <n v="240683.50999999998"/>
    <n v="1.4535652266794667"/>
    <n v="-1606415.5199999998"/>
    <n v="-9.701660655813992"/>
    <n v="-5"/>
    <n v="318281546.97000003"/>
    <n v="1.6999999999999999E-3"/>
    <n v="541078.62984900002"/>
  </r>
  <r>
    <x v="0"/>
    <x v="189"/>
    <s v="391"/>
    <s v="02"/>
    <x v="0"/>
    <x v="0"/>
    <x v="0"/>
    <n v="2604653.64"/>
    <n v="0"/>
    <n v="0"/>
    <n v="0"/>
    <n v="0"/>
    <n v="0"/>
    <n v="0"/>
    <n v="17378514.059999999"/>
    <n v="0"/>
    <n v="0"/>
    <n v="0"/>
    <n v="0"/>
    <n v="0"/>
    <n v="0"/>
    <n v="0"/>
    <n v="3849326.6100000013"/>
    <n v="0"/>
    <n v="0"/>
  </r>
  <r>
    <x v="2"/>
    <x v="190"/>
    <s v="367"/>
    <s v="00"/>
    <x v="0"/>
    <x v="0"/>
    <x v="4"/>
    <n v="4004563.4899999998"/>
    <n v="-1370652.7400000002"/>
    <n v="-34.227269549420988"/>
    <n v="485238.88"/>
    <n v="12.117147879206183"/>
    <n v="-885413.86000000022"/>
    <n v="-22.110121670214806"/>
    <n v="17757910.090000004"/>
    <n v="-5370731.7200000007"/>
    <n v="-30.244165517114631"/>
    <n v="1206916.8399999999"/>
    <n v="6.7965027071493616"/>
    <n v="-4163814.8800000008"/>
    <n v="-23.447662809965269"/>
    <n v="-5"/>
    <n v="296208322.48000014"/>
    <n v="2.0999999999999999E-3"/>
    <n v="622037.47720800026"/>
  </r>
  <r>
    <x v="0"/>
    <x v="189"/>
    <s v="391"/>
    <s v="02"/>
    <x v="0"/>
    <x v="0"/>
    <x v="2"/>
    <n v="3947657.61"/>
    <n v="0"/>
    <n v="0"/>
    <n v="0"/>
    <n v="0"/>
    <n v="0"/>
    <n v="0"/>
    <n v="18029351.759999998"/>
    <n v="70282.25"/>
    <n v="0.38982128107305847"/>
    <n v="111.16"/>
    <n v="6.1655017595596572E-4"/>
    <n v="70393.41"/>
    <n v="0.39043783124901438"/>
    <n v="0"/>
    <n v="3849326.6100000013"/>
    <n v="0"/>
    <n v="0"/>
  </r>
  <r>
    <x v="4"/>
    <x v="173"/>
    <s v="312"/>
    <s v="42"/>
    <x v="3"/>
    <x v="16"/>
    <x v="2"/>
    <n v="4608249.8599999994"/>
    <n v="54402.37"/>
    <n v="1.1805429751589036"/>
    <n v="0"/>
    <n v="0"/>
    <n v="54402.37"/>
    <n v="1.1805429751589036"/>
    <n v="19042969.110000003"/>
    <n v="-1662821.4099999992"/>
    <n v="-8.7319440597464624"/>
    <n v="77153.2"/>
    <n v="0.40515320669970878"/>
    <n v="-1585668.2099999993"/>
    <n v="-8.326790853046754"/>
    <n v="-5"/>
    <n v="86094074.779999986"/>
    <n v="1.4E-3"/>
    <n v="120531.70469199998"/>
  </r>
  <r>
    <x v="4"/>
    <x v="173"/>
    <s v="312"/>
    <s v="42"/>
    <x v="3"/>
    <x v="16"/>
    <x v="3"/>
    <n v="1366566.59"/>
    <n v="-1324910.42"/>
    <n v="-96.951764348343957"/>
    <n v="12925.32"/>
    <n v="0.94582438167173399"/>
    <n v="-1311985.0999999999"/>
    <n v="-96.00593996667223"/>
    <n v="19180620.719999999"/>
    <n v="1011183.0900000005"/>
    <n v="5.2718997198334705"/>
    <n v="-5508.6899999999951"/>
    <n v="-2.8720082005771475E-2"/>
    <n v="1005674.4000000006"/>
    <n v="5.2431796378276996"/>
    <n v="-5"/>
    <n v="86094074.779999986"/>
    <n v="1.4E-3"/>
    <n v="120531.70469199998"/>
  </r>
  <r>
    <x v="0"/>
    <x v="189"/>
    <s v="391"/>
    <s v="02"/>
    <x v="0"/>
    <x v="0"/>
    <x v="3"/>
    <n v="2334582.25"/>
    <n v="-70282.25"/>
    <n v="-3.010485066439617"/>
    <n v="0"/>
    <n v="0"/>
    <n v="-70282.25"/>
    <n v="-3.010485066439617"/>
    <n v="19204892.879999999"/>
    <n v="0"/>
    <n v="0"/>
    <n v="111.16"/>
    <n v="5.7881083062828308E-4"/>
    <n v="111.16"/>
    <n v="5.7881083062828308E-4"/>
    <n v="0"/>
    <n v="3849326.6100000013"/>
    <n v="0"/>
    <n v="0"/>
  </r>
  <r>
    <x v="0"/>
    <x v="189"/>
    <s v="391"/>
    <s v="02"/>
    <x v="0"/>
    <x v="0"/>
    <x v="4"/>
    <n v="2821773.49"/>
    <n v="0"/>
    <n v="0"/>
    <n v="0"/>
    <n v="0"/>
    <n v="0"/>
    <n v="0"/>
    <n v="19301820.279999997"/>
    <n v="0"/>
    <n v="0"/>
    <n v="0"/>
    <n v="0"/>
    <n v="0"/>
    <n v="0"/>
    <n v="0"/>
    <n v="3849326.6100000013"/>
    <n v="0"/>
    <n v="0"/>
  </r>
  <r>
    <x v="2"/>
    <x v="178"/>
    <s v="370"/>
    <s v="00"/>
    <x v="0"/>
    <x v="0"/>
    <x v="2"/>
    <n v="2028620.6900000002"/>
    <n v="-1642656.0899999999"/>
    <n v="-80.974038079045712"/>
    <n v="66498.080000000002"/>
    <n v="3.2779947640186982"/>
    <n v="-1576158.0099999998"/>
    <n v="-77.696043315026998"/>
    <n v="19699751.84"/>
    <n v="-7848283.5199999996"/>
    <n v="-39.839504496011962"/>
    <n v="241977.26"/>
    <n v="1.2283264376390237"/>
    <n v="-7606306.2599999998"/>
    <n v="-38.611178058372943"/>
    <n v="-30"/>
    <n v="83007233.930000022"/>
    <n v="1.0699999999999999E-2"/>
    <n v="888177.4030510002"/>
  </r>
  <r>
    <x v="2"/>
    <x v="190"/>
    <s v="367"/>
    <s v="00"/>
    <x v="0"/>
    <x v="0"/>
    <x v="0"/>
    <n v="5160670.7"/>
    <n v="-1478613.7599999998"/>
    <n v="-28.6515812760539"/>
    <n v="672791.99"/>
    <n v="13.036909911729108"/>
    <n v="-805821.76999999979"/>
    <n v="-15.614671364324792"/>
    <n v="19885518.279999997"/>
    <n v="-6393576.5300000003"/>
    <n v="-32.151923022445864"/>
    <n v="1352716.01"/>
    <n v="6.8025182494765746"/>
    <n v="-5040860.5200000005"/>
    <n v="-25.34940477296929"/>
    <n v="-5"/>
    <n v="296208322.48000014"/>
    <n v="2.0999999999999999E-3"/>
    <n v="622037.47720800026"/>
  </r>
  <r>
    <x v="2"/>
    <x v="192"/>
    <s v="364"/>
    <s v="00"/>
    <x v="0"/>
    <x v="0"/>
    <x v="2"/>
    <n v="5808532.7800000003"/>
    <n v="-4065096.58"/>
    <n v="-69.984912437732689"/>
    <n v="559558.56000000006"/>
    <n v="9.6333890363273458"/>
    <n v="-3505538.02"/>
    <n v="-60.351523401405338"/>
    <n v="20684216.419999998"/>
    <n v="-11375437.6"/>
    <n v="-54.995738629967406"/>
    <n v="1152153.32"/>
    <n v="5.5702053034310701"/>
    <n v="-10223284.279999999"/>
    <n v="-49.425533326536332"/>
    <n v="-50"/>
    <n v="333019244.75000006"/>
    <n v="6.8999999999999999E-3"/>
    <n v="2297832.7887750003"/>
  </r>
  <r>
    <x v="1"/>
    <x v="193"/>
    <s v="343"/>
    <s v="28"/>
    <x v="0"/>
    <x v="0"/>
    <x v="2"/>
    <n v="20870850.260000002"/>
    <n v="0"/>
    <n v="0"/>
    <n v="0"/>
    <n v="0"/>
    <n v="0"/>
    <n v="0"/>
    <n v="20870850.260000002"/>
    <n v="0"/>
    <n v="0"/>
    <n v="0"/>
    <n v="0"/>
    <n v="0"/>
    <n v="0"/>
    <n v="0"/>
    <n v="0"/>
    <n v="2.9999999999999997E-4"/>
    <n v="0"/>
  </r>
  <r>
    <x v="1"/>
    <x v="193"/>
    <s v="343"/>
    <s v="28"/>
    <x v="0"/>
    <x v="0"/>
    <x v="3"/>
    <n v="0"/>
    <n v="0"/>
    <n v="0"/>
    <n v="0"/>
    <n v="0"/>
    <n v="0"/>
    <n v="0"/>
    <n v="20870850.260000002"/>
    <n v="0"/>
    <n v="0"/>
    <n v="0"/>
    <n v="0"/>
    <n v="0"/>
    <n v="0"/>
    <n v="0"/>
    <n v="0"/>
    <n v="2.9999999999999997E-4"/>
    <n v="0"/>
  </r>
  <r>
    <x v="1"/>
    <x v="193"/>
    <s v="343"/>
    <s v="28"/>
    <x v="0"/>
    <x v="0"/>
    <x v="4"/>
    <n v="0"/>
    <n v="0"/>
    <n v="0"/>
    <n v="0"/>
    <n v="0"/>
    <n v="0"/>
    <n v="0"/>
    <n v="20870850.260000002"/>
    <n v="0"/>
    <n v="0"/>
    <n v="0"/>
    <n v="0"/>
    <n v="0"/>
    <n v="0"/>
    <n v="0"/>
    <n v="0"/>
    <n v="2.9999999999999997E-4"/>
    <n v="0"/>
  </r>
  <r>
    <x v="1"/>
    <x v="193"/>
    <s v="343"/>
    <s v="28"/>
    <x v="0"/>
    <x v="0"/>
    <x v="0"/>
    <n v="0"/>
    <n v="0"/>
    <n v="0"/>
    <n v="0"/>
    <n v="0"/>
    <n v="0"/>
    <n v="0"/>
    <n v="20870850.260000002"/>
    <n v="0"/>
    <n v="0"/>
    <n v="0"/>
    <n v="0"/>
    <n v="0"/>
    <n v="0"/>
    <n v="0"/>
    <n v="0"/>
    <n v="2.9999999999999997E-4"/>
    <n v="0"/>
  </r>
  <r>
    <x v="1"/>
    <x v="193"/>
    <s v="343"/>
    <s v="28"/>
    <x v="0"/>
    <x v="0"/>
    <x v="1"/>
    <n v="0"/>
    <n v="0"/>
    <n v="0"/>
    <n v="0"/>
    <n v="0"/>
    <n v="0"/>
    <n v="0"/>
    <n v="20870850.260000002"/>
    <n v="0"/>
    <n v="0"/>
    <n v="0"/>
    <n v="0"/>
    <n v="0"/>
    <n v="0"/>
    <n v="0"/>
    <n v="0"/>
    <n v="2.9999999999999997E-4"/>
    <n v="0"/>
  </r>
  <r>
    <x v="2"/>
    <x v="190"/>
    <s v="367"/>
    <s v="00"/>
    <x v="0"/>
    <x v="0"/>
    <x v="1"/>
    <n v="3709379.8400000008"/>
    <n v="-1515817.0299999998"/>
    <n v="-40.864432745717394"/>
    <n v="1207638.54"/>
    <n v="32.556346130354761"/>
    <n v="-308178.48999999976"/>
    <n v="-8.3080866153626278"/>
    <n v="20933837.060000002"/>
    <n v="-7189871.3399999999"/>
    <n v="-34.345692666817762"/>
    <n v="3048566.77"/>
    <n v="14.562866622407922"/>
    <n v="-4141304.57"/>
    <n v="-19.782826044409841"/>
    <n v="-5"/>
    <n v="296208322.48000014"/>
    <n v="2.0999999999999999E-3"/>
    <n v="622037.47720800026"/>
  </r>
  <r>
    <x v="2"/>
    <x v="192"/>
    <s v="364"/>
    <s v="00"/>
    <x v="0"/>
    <x v="0"/>
    <x v="3"/>
    <n v="5823021.9000000004"/>
    <n v="-4189581.31"/>
    <n v="-71.948575532576982"/>
    <n v="-124802.55000000003"/>
    <n v="-2.143260872846795"/>
    <n v="-4314383.8600000003"/>
    <n v="-74.091836405423791"/>
    <n v="21937195.950000003"/>
    <n v="-13811548.76"/>
    <n v="-62.959499434110668"/>
    <n v="782008.27"/>
    <n v="3.5647594696349509"/>
    <n v="-13029540.49"/>
    <n v="-59.394739964475718"/>
    <n v="-50"/>
    <n v="333019244.75000006"/>
    <n v="6.8999999999999999E-3"/>
    <n v="2297832.7887750003"/>
  </r>
  <r>
    <x v="1"/>
    <x v="194"/>
    <s v="343"/>
    <s v="81"/>
    <x v="1"/>
    <x v="27"/>
    <x v="2"/>
    <n v="18810243.880000003"/>
    <n v="-1304318.06"/>
    <n v="-6.9340837275736575"/>
    <n v="-37592.89"/>
    <n v="-0.19985328334828581"/>
    <n v="-1341910.95"/>
    <n v="-7.1339370109219438"/>
    <n v="22517956.550000001"/>
    <n v="-1408576.2300000002"/>
    <n v="-6.2553466024873385"/>
    <n v="7031.9400000000005"/>
    <n v="3.122814445611851E-2"/>
    <n v="-1401544.2900000003"/>
    <n v="-6.2241184580312208"/>
    <n v="-7"/>
    <n v="146141230.96000001"/>
    <n v="1.8E-3"/>
    <n v="263054.21572799998"/>
  </r>
  <r>
    <x v="5"/>
    <x v="191"/>
    <s v="353"/>
    <s v="00"/>
    <x v="0"/>
    <x v="0"/>
    <x v="3"/>
    <n v="8339942.7299999995"/>
    <n v="-211830.42000000004"/>
    <n v="-2.5399505351279559"/>
    <n v="70546.89"/>
    <n v="0.84589177988276187"/>
    <n v="-141283.53000000003"/>
    <n v="-1.6940587552451938"/>
    <n v="22518757.599999998"/>
    <n v="-2065862.6400000001"/>
    <n v="-9.1739636648515663"/>
    <n v="273103.43999999994"/>
    <n v="1.2127820053447351"/>
    <n v="-1792759.2000000002"/>
    <n v="-7.9611816595068303"/>
    <n v="-5"/>
    <n v="318281546.97000003"/>
    <n v="1.6999999999999999E-3"/>
    <n v="541078.62984900002"/>
  </r>
  <r>
    <x v="2"/>
    <x v="192"/>
    <s v="364"/>
    <s v="00"/>
    <x v="0"/>
    <x v="0"/>
    <x v="4"/>
    <n v="4991369.9300000006"/>
    <n v="-5834222.0200000014"/>
    <n v="-116.88618759619767"/>
    <n v="65458.909999999996"/>
    <n v="1.3114417668497671"/>
    <n v="-5768763.1100000013"/>
    <n v="-115.5747458293479"/>
    <n v="22607469.120000001"/>
    <n v="-17532621.340000004"/>
    <n v="-77.552340100243839"/>
    <n v="517720.66000000003"/>
    <n v="2.2900425397108757"/>
    <n v="-17014900.680000003"/>
    <n v="-75.262297560532971"/>
    <n v="-50"/>
    <n v="333019244.75000006"/>
    <n v="6.8999999999999999E-3"/>
    <n v="2297832.7887750003"/>
  </r>
  <r>
    <x v="2"/>
    <x v="185"/>
    <s v="373"/>
    <s v="00"/>
    <x v="0"/>
    <x v="0"/>
    <x v="0"/>
    <n v="10148068.559999999"/>
    <n v="-1394142.29"/>
    <n v="-13.738006220170828"/>
    <n v="-19279.39"/>
    <n v="-0.18998088046027156"/>
    <n v="-1413421.68"/>
    <n v="-13.927987100631098"/>
    <n v="22656762.789999999"/>
    <n v="-5252500.6199999992"/>
    <n v="-23.182926301891161"/>
    <n v="-103261.32"/>
    <n v="-0.45576378654401761"/>
    <n v="-5355761.9399999995"/>
    <n v="-23.63869008843518"/>
    <n v="-10"/>
    <n v="274480865.57999992"/>
    <n v="4.3E-3"/>
    <n v="1180267.7219939998"/>
  </r>
  <r>
    <x v="4"/>
    <x v="172"/>
    <s v="312"/>
    <s v="41"/>
    <x v="3"/>
    <x v="15"/>
    <x v="2"/>
    <n v="5518991.8300000001"/>
    <n v="-2899071.72"/>
    <n v="-52.52900908896617"/>
    <n v="30786.22"/>
    <n v="0.55782325736836613"/>
    <n v="-2868285.5"/>
    <n v="-51.971185831597801"/>
    <n v="22926771.689999998"/>
    <n v="-4335012.17"/>
    <n v="-18.908079290948791"/>
    <n v="40672.130000000005"/>
    <n v="0.17740016147908003"/>
    <n v="-4294340.04"/>
    <n v="-18.730679129469713"/>
    <n v="-4"/>
    <n v="103010917.2"/>
    <n v="1.1000000000000001E-3"/>
    <n v="113312.00892000001"/>
  </r>
  <r>
    <x v="1"/>
    <x v="194"/>
    <s v="343"/>
    <s v="81"/>
    <x v="1"/>
    <x v="27"/>
    <x v="3"/>
    <n v="684024.20000000007"/>
    <n v="-421306.52999999997"/>
    <n v="-61.592342785533013"/>
    <n v="20319.82"/>
    <n v="2.9706288169336696"/>
    <n v="-400986.70999999996"/>
    <n v="-58.621713968599344"/>
    <n v="23093045.850000001"/>
    <n v="-1797414.9200000004"/>
    <n v="-7.7833601148806455"/>
    <n v="20563.920000000002"/>
    <n v="8.9048106228914792E-2"/>
    <n v="-1776851.0000000005"/>
    <n v="-7.6943120086517309"/>
    <n v="-7"/>
    <n v="146141230.96000001"/>
    <n v="1.8E-3"/>
    <n v="263054.21572799998"/>
  </r>
  <r>
    <x v="1"/>
    <x v="194"/>
    <s v="343"/>
    <s v="81"/>
    <x v="1"/>
    <x v="27"/>
    <x v="4"/>
    <n v="191321.96000000002"/>
    <n v="11045.169999999984"/>
    <n v="5.7730801001620424"/>
    <n v="29416.639999999999"/>
    <n v="15.375464478829299"/>
    <n v="40461.809999999983"/>
    <n v="21.148544578991341"/>
    <n v="23185246.040000003"/>
    <n v="-1560023.67"/>
    <n v="-6.7285189353116728"/>
    <n v="47419.09"/>
    <n v="0.20452269481286037"/>
    <n v="-1512604.5799999998"/>
    <n v="-6.5239962404988123"/>
    <n v="-7"/>
    <n v="146141230.96000001"/>
    <n v="1.8E-3"/>
    <n v="263054.21572799998"/>
  </r>
  <r>
    <x v="2"/>
    <x v="192"/>
    <s v="364"/>
    <s v="00"/>
    <x v="0"/>
    <x v="0"/>
    <x v="0"/>
    <n v="3709622.2800000003"/>
    <n v="-3753830.5899999994"/>
    <n v="-101.19171998287651"/>
    <n v="71095.159999999989"/>
    <n v="1.9165067123761179"/>
    <n v="-3682735.4299999992"/>
    <n v="-99.275213270500387"/>
    <n v="23231890.289999999"/>
    <n v="-19565423.050000001"/>
    <n v="-84.21795560226883"/>
    <n v="205728.31999999983"/>
    <n v="0.8855427493498198"/>
    <n v="-19359694.73"/>
    <n v="-83.332412852919006"/>
    <n v="-50"/>
    <n v="333019244.75000006"/>
    <n v="6.8999999999999999E-3"/>
    <n v="2297832.7887750003"/>
  </r>
  <r>
    <x v="1"/>
    <x v="195"/>
    <s v="342"/>
    <s v="28"/>
    <x v="0"/>
    <x v="0"/>
    <x v="2"/>
    <n v="23435863.199999999"/>
    <n v="0"/>
    <n v="0"/>
    <n v="0"/>
    <n v="0"/>
    <n v="0"/>
    <n v="0"/>
    <n v="23435863.199999999"/>
    <n v="0"/>
    <n v="0"/>
    <n v="0"/>
    <n v="0"/>
    <n v="0"/>
    <n v="0"/>
    <n v="0"/>
    <n v="0"/>
    <n v="2.0000000000000001E-4"/>
    <n v="0"/>
  </r>
  <r>
    <x v="1"/>
    <x v="195"/>
    <s v="342"/>
    <s v="28"/>
    <x v="0"/>
    <x v="0"/>
    <x v="3"/>
    <n v="0"/>
    <n v="0"/>
    <n v="0"/>
    <n v="0"/>
    <n v="0"/>
    <n v="0"/>
    <n v="0"/>
    <n v="23435863.199999999"/>
    <n v="0"/>
    <n v="0"/>
    <n v="0"/>
    <n v="0"/>
    <n v="0"/>
    <n v="0"/>
    <n v="0"/>
    <n v="0"/>
    <n v="2.0000000000000001E-4"/>
    <n v="0"/>
  </r>
  <r>
    <x v="1"/>
    <x v="195"/>
    <s v="342"/>
    <s v="28"/>
    <x v="0"/>
    <x v="0"/>
    <x v="4"/>
    <n v="0"/>
    <n v="0"/>
    <n v="0"/>
    <n v="0"/>
    <n v="0"/>
    <n v="0"/>
    <n v="0"/>
    <n v="23435863.199999999"/>
    <n v="0"/>
    <n v="0"/>
    <n v="0"/>
    <n v="0"/>
    <n v="0"/>
    <n v="0"/>
    <n v="0"/>
    <n v="0"/>
    <n v="2.0000000000000001E-4"/>
    <n v="0"/>
  </r>
  <r>
    <x v="1"/>
    <x v="195"/>
    <s v="342"/>
    <s v="28"/>
    <x v="0"/>
    <x v="0"/>
    <x v="0"/>
    <n v="0"/>
    <n v="0"/>
    <n v="0"/>
    <n v="0"/>
    <n v="0"/>
    <n v="0"/>
    <n v="0"/>
    <n v="23435863.199999999"/>
    <n v="0"/>
    <n v="0"/>
    <n v="0"/>
    <n v="0"/>
    <n v="0"/>
    <n v="0"/>
    <n v="0"/>
    <n v="0"/>
    <n v="2.0000000000000001E-4"/>
    <n v="0"/>
  </r>
  <r>
    <x v="1"/>
    <x v="195"/>
    <s v="342"/>
    <s v="28"/>
    <x v="0"/>
    <x v="0"/>
    <x v="1"/>
    <n v="0"/>
    <n v="0"/>
    <n v="0"/>
    <n v="0"/>
    <n v="0"/>
    <n v="0"/>
    <n v="0"/>
    <n v="23435863.199999999"/>
    <n v="0"/>
    <n v="0"/>
    <n v="0"/>
    <n v="0"/>
    <n v="0"/>
    <n v="0"/>
    <n v="0"/>
    <n v="0"/>
    <n v="2.0000000000000001E-4"/>
    <n v="0"/>
  </r>
  <r>
    <x v="4"/>
    <x v="169"/>
    <s v="312"/>
    <s v="43"/>
    <x v="3"/>
    <x v="24"/>
    <x v="0"/>
    <n v="354847.17"/>
    <n v="-580610.17000000004"/>
    <n v="-163.62260124548834"/>
    <n v="33025.11"/>
    <n v="9.3068545537505631"/>
    <n v="-547585.06000000006"/>
    <n v="-154.31574669173776"/>
    <n v="23437475.630000003"/>
    <n v="-1338490.3399999999"/>
    <n v="-5.7108980554489843"/>
    <n v="216205.52000000002"/>
    <n v="0.92247784451349635"/>
    <n v="-1122284.8199999998"/>
    <n v="-4.788420210935489"/>
    <n v="-6"/>
    <n v="161974328.52999997"/>
    <n v="1.2999999999999999E-3"/>
    <n v="210566.62708899996"/>
  </r>
  <r>
    <x v="5"/>
    <x v="191"/>
    <s v="353"/>
    <s v="00"/>
    <x v="0"/>
    <x v="0"/>
    <x v="1"/>
    <n v="1515934.7700000003"/>
    <n v="-613121.69000000006"/>
    <n v="-40.445123506204688"/>
    <n v="-115051.91999999998"/>
    <n v="-7.5895033399095366"/>
    <n v="-728173.6100000001"/>
    <n v="-48.034626846114229"/>
    <n v="23476893.640000001"/>
    <n v="-3726481.19"/>
    <n v="-15.87297385737102"/>
    <n v="263156.83999999997"/>
    <n v="1.1209184828082732"/>
    <n v="-3463324.35"/>
    <n v="-14.752055374562747"/>
    <n v="-5"/>
    <n v="318281546.97000003"/>
    <n v="1.6999999999999999E-3"/>
    <n v="541078.62984900002"/>
  </r>
  <r>
    <x v="4"/>
    <x v="169"/>
    <s v="312"/>
    <s v="43"/>
    <x v="3"/>
    <x v="24"/>
    <x v="2"/>
    <n v="3168482.4000000004"/>
    <n v="153883.6"/>
    <n v="4.8566973261394786"/>
    <n v="19930.940000000002"/>
    <n v="0.6290374218269289"/>
    <n v="173814.54"/>
    <n v="5.4857347479664078"/>
    <n v="23899034.010000002"/>
    <n v="-7483785.2199999997"/>
    <n v="-31.314174526336846"/>
    <n v="301605.84000000003"/>
    <n v="1.2620001288495593"/>
    <n v="-7182179.3799999999"/>
    <n v="-30.052174397487285"/>
    <n v="-6"/>
    <n v="161974328.52999997"/>
    <n v="1.2999999999999999E-3"/>
    <n v="210566.62708899996"/>
  </r>
  <r>
    <x v="4"/>
    <x v="169"/>
    <s v="312"/>
    <s v="43"/>
    <x v="3"/>
    <x v="24"/>
    <x v="4"/>
    <n v="433193.2"/>
    <n v="-379545.5"/>
    <n v="-87.61575666469372"/>
    <n v="14526.279999999999"/>
    <n v="3.353302868096729"/>
    <n v="-365019.22"/>
    <n v="-84.262453796596986"/>
    <n v="24161039.410000004"/>
    <n v="-7834166.9699999997"/>
    <n v="-32.424792812338694"/>
    <n v="330148.62"/>
    <n v="1.3664504013985213"/>
    <n v="-7504018.3499999996"/>
    <n v="-31.05834241094017"/>
    <n v="-6"/>
    <n v="161974328.52999997"/>
    <n v="1.2999999999999999E-3"/>
    <n v="210566.62708899996"/>
  </r>
  <r>
    <x v="4"/>
    <x v="169"/>
    <s v="312"/>
    <s v="43"/>
    <x v="3"/>
    <x v="24"/>
    <x v="3"/>
    <n v="837261.88"/>
    <n v="-246331.26999999996"/>
    <n v="-29.42105401956195"/>
    <n v="44488.06"/>
    <n v="5.3135179162820592"/>
    <n v="-201843.20999999996"/>
    <n v="-24.107536103279891"/>
    <n v="24370044.160000004"/>
    <n v="-7097528.8199999994"/>
    <n v="-29.123988341595187"/>
    <n v="317901.03000000003"/>
    <n v="1.3044745750678195"/>
    <n v="-6779627.7899999991"/>
    <n v="-27.819513766527365"/>
    <n v="-6"/>
    <n v="161974328.52999997"/>
    <n v="1.2999999999999999E-3"/>
    <n v="210566.62708899996"/>
  </r>
  <r>
    <x v="2"/>
    <x v="192"/>
    <s v="364"/>
    <s v="00"/>
    <x v="0"/>
    <x v="0"/>
    <x v="1"/>
    <n v="4142823.6100000003"/>
    <n v="-4973073.1099999994"/>
    <n v="-120.0406673843398"/>
    <n v="-113929.20999999999"/>
    <n v="-2.7500376729773435"/>
    <n v="-5087002.3199999994"/>
    <n v="-122.79070505731715"/>
    <n v="24475370.5"/>
    <n v="-22815803.609999999"/>
    <n v="-93.219441192933118"/>
    <n v="457380.87"/>
    <n v="1.8687393108104327"/>
    <n v="-22358422.739999998"/>
    <n v="-91.350701882122678"/>
    <n v="-50"/>
    <n v="333019244.75000006"/>
    <n v="6.8999999999999999E-3"/>
    <n v="2297832.7887750003"/>
  </r>
  <r>
    <x v="4"/>
    <x v="196"/>
    <s v="312"/>
    <s v="40"/>
    <x v="3"/>
    <x v="25"/>
    <x v="1"/>
    <n v="1119580.77"/>
    <n v="-11313890.309999999"/>
    <n v="-1010.5470380667576"/>
    <n v="342212.14999999997"/>
    <n v="30.566097522378843"/>
    <n v="-10971678.159999998"/>
    <n v="-979.98094054437888"/>
    <n v="25713408.610000007"/>
    <n v="-21852864.859999996"/>
    <n v="-84.986262192797597"/>
    <n v="680228.75"/>
    <n v="2.6454242621705837"/>
    <n v="-21172636.109999996"/>
    <n v="-82.340837930627004"/>
    <n v="-8"/>
    <n v="182427705.75999999"/>
    <n v="1.6000000000000001E-3"/>
    <n v="291884.32921599998"/>
  </r>
  <r>
    <x v="5"/>
    <x v="181"/>
    <s v="356"/>
    <s v="00"/>
    <x v="0"/>
    <x v="0"/>
    <x v="4"/>
    <n v="14363557.120000001"/>
    <n v="-5242513.01"/>
    <n v="-36.498709659463515"/>
    <n v="478450.82000000007"/>
    <n v="3.3310050985476223"/>
    <n v="-4764062.1899999995"/>
    <n v="-33.167704560915887"/>
    <n v="25939523.040000003"/>
    <n v="-8258180.9100000001"/>
    <n v="-31.836286647466434"/>
    <n v="1083654.8400000001"/>
    <n v="4.177620530373483"/>
    <n v="-7174526.0700000003"/>
    <n v="-27.658666117092949"/>
    <n v="-40"/>
    <n v="155216543.83999997"/>
    <n v="6.3E-3"/>
    <n v="977864.22619199986"/>
  </r>
  <r>
    <x v="1"/>
    <x v="197"/>
    <s v="342"/>
    <s v="81"/>
    <x v="1"/>
    <x v="27"/>
    <x v="1"/>
    <n v="3406509.11"/>
    <n v="-473494.25999999995"/>
    <n v="-13.899691581919768"/>
    <n v="-95226.9"/>
    <n v="-2.7954394638328153"/>
    <n v="-568721.15999999992"/>
    <n v="-16.695131045752582"/>
    <n v="26031607.640000001"/>
    <n v="-2705534.76"/>
    <n v="-10.393268050962371"/>
    <n v="104010.16999999998"/>
    <n v="0.39955338693788017"/>
    <n v="-2601524.59"/>
    <n v="-9.9937146640244912"/>
    <n v="-7"/>
    <n v="243837821.75999999"/>
    <n v="1.2999999999999999E-3"/>
    <n v="316989.16828799999"/>
  </r>
  <r>
    <x v="5"/>
    <x v="191"/>
    <s v="353"/>
    <s v="00"/>
    <x v="0"/>
    <x v="0"/>
    <x v="0"/>
    <n v="1899579.2200000002"/>
    <n v="-593901.65000000014"/>
    <n v="-31.264905603673643"/>
    <n v="62777.299999999988"/>
    <n v="3.3048003125660625"/>
    <n v="-531124.35000000009"/>
    <n v="-27.960105291107578"/>
    <n v="26662999.450000003"/>
    <n v="-4227215.4099999992"/>
    <n v="-15.854238072228588"/>
    <n v="385614.83"/>
    <n v="1.4462545023230684"/>
    <n v="-3841600.5799999991"/>
    <n v="-14.40798356990552"/>
    <n v="-5"/>
    <n v="318281546.97000003"/>
    <n v="1.6999999999999999E-3"/>
    <n v="541078.62984900002"/>
  </r>
  <r>
    <x v="4"/>
    <x v="180"/>
    <s v="312"/>
    <s v="44"/>
    <x v="3"/>
    <x v="23"/>
    <x v="3"/>
    <n v="532607.79"/>
    <n v="-327453.7"/>
    <n v="-61.481207400289804"/>
    <n v="38025.360000000001"/>
    <n v="7.1394674869475718"/>
    <n v="-289428.34000000003"/>
    <n v="-54.341739913342238"/>
    <n v="27047254.830000002"/>
    <n v="-11370563.939999998"/>
    <n v="-42.039622917251144"/>
    <n v="405720.34"/>
    <n v="1.5000425830646118"/>
    <n v="-10964843.599999998"/>
    <n v="-40.539580334186532"/>
    <n v="-8"/>
    <n v="256349256.94999993"/>
    <n v="1.1999999999999999E-3"/>
    <n v="307619.10833999986"/>
  </r>
  <r>
    <x v="4"/>
    <x v="180"/>
    <s v="312"/>
    <s v="44"/>
    <x v="3"/>
    <x v="23"/>
    <x v="0"/>
    <n v="715695.81"/>
    <n v="-634908.14999999991"/>
    <n v="-88.712011601688687"/>
    <n v="52333.039999999994"/>
    <n v="7.3121903564029518"/>
    <n v="-582575.10999999987"/>
    <n v="-81.399821245285736"/>
    <n v="27146478.480000004"/>
    <n v="-13360590.079999998"/>
    <n v="-49.216660237692814"/>
    <n v="524283.15"/>
    <n v="1.9313118288483064"/>
    <n v="-12836306.929999998"/>
    <n v="-47.285348408844499"/>
    <n v="-8"/>
    <n v="256349256.94999993"/>
    <n v="1.1999999999999999E-3"/>
    <n v="307619.10833999986"/>
  </r>
  <r>
    <x v="4"/>
    <x v="180"/>
    <s v="312"/>
    <s v="44"/>
    <x v="3"/>
    <x v="23"/>
    <x v="4"/>
    <n v="1518913.77"/>
    <n v="-949355.56"/>
    <n v="-62.502268315073607"/>
    <n v="55968"/>
    <n v="3.6847384693865801"/>
    <n v="-893387.56"/>
    <n v="-58.817529845687034"/>
    <n v="27291186.970000003"/>
    <n v="-13291454.899999997"/>
    <n v="-48.702370162978639"/>
    <n v="471950.11000000004"/>
    <n v="1.7293132413727332"/>
    <n v="-12819504.789999997"/>
    <n v="-46.973056921605917"/>
    <n v="-8"/>
    <n v="256349256.94999993"/>
    <n v="1.1999999999999999E-3"/>
    <n v="307619.10833999986"/>
  </r>
  <r>
    <x v="5"/>
    <x v="191"/>
    <s v="353"/>
    <s v="00"/>
    <x v="0"/>
    <x v="0"/>
    <x v="4"/>
    <n v="5658031.540000001"/>
    <n v="-1625437.7899999996"/>
    <n v="-28.727973297936039"/>
    <n v="63969.86"/>
    <n v="1.1306027466930662"/>
    <n v="-1561467.9299999995"/>
    <n v="-27.597370551242971"/>
    <n v="27372782.259999998"/>
    <n v="-3147582.05"/>
    <n v="-11.498948189127194"/>
    <n v="335742.18999999994"/>
    <n v="1.226554855881866"/>
    <n v="-2811839.86"/>
    <n v="-10.272393333245329"/>
    <n v="-5"/>
    <n v="318281546.97000003"/>
    <n v="1.6999999999999999E-3"/>
    <n v="541078.62984900002"/>
  </r>
  <r>
    <x v="5"/>
    <x v="181"/>
    <s v="356"/>
    <s v="00"/>
    <x v="0"/>
    <x v="0"/>
    <x v="0"/>
    <n v="2543305.42"/>
    <n v="-634742.74"/>
    <n v="-24.957393438024443"/>
    <n v="39117.329999999994"/>
    <n v="1.5380508252131195"/>
    <n v="-595625.41"/>
    <n v="-23.419342612811324"/>
    <n v="28165791.41"/>
    <n v="-8487160.7300000004"/>
    <n v="-30.132867940599439"/>
    <n v="1110542.8800000001"/>
    <n v="3.9428783087760579"/>
    <n v="-7376617.8500000006"/>
    <n v="-26.18998963182338"/>
    <n v="-40"/>
    <n v="155216543.83999997"/>
    <n v="6.3E-3"/>
    <n v="977864.22619199986"/>
  </r>
  <r>
    <x v="5"/>
    <x v="181"/>
    <s v="356"/>
    <s v="00"/>
    <x v="0"/>
    <x v="0"/>
    <x v="1"/>
    <n v="2337521.8699999996"/>
    <n v="-1337708.6000000001"/>
    <n v="-57.227639970701119"/>
    <n v="-57936.409999999996"/>
    <n v="-2.4785398050628724"/>
    <n v="-1395645.01"/>
    <n v="-59.706179775763992"/>
    <n v="28316345.84"/>
    <n v="-9894628.1799999997"/>
    <n v="-34.943167582106348"/>
    <n v="1059804.7200000002"/>
    <n v="3.742731233713454"/>
    <n v="-8834823.459999999"/>
    <n v="-31.200436348392895"/>
    <n v="-40"/>
    <n v="155216543.83999997"/>
    <n v="6.3E-3"/>
    <n v="977864.22619199986"/>
  </r>
  <r>
    <x v="1"/>
    <x v="198"/>
    <s v="343"/>
    <s v="31"/>
    <x v="4"/>
    <x v="20"/>
    <x v="2"/>
    <n v="1178925.78"/>
    <n v="-5290.7400000000134"/>
    <n v="-0.4487763428160858"/>
    <n v="0"/>
    <n v="0"/>
    <n v="-5290.7400000000134"/>
    <n v="-0.4487763428160858"/>
    <n v="28468891.34"/>
    <n v="-11504824.359999999"/>
    <n v="-40.411915668227074"/>
    <n v="89676.74"/>
    <n v="0.3149990596015953"/>
    <n v="-11415147.619999999"/>
    <n v="-40.09691660862547"/>
    <n v="-6"/>
    <n v="209303215.88000011"/>
    <n v="2.0999999999999999E-3"/>
    <n v="439536.75334800023"/>
  </r>
  <r>
    <x v="1"/>
    <x v="198"/>
    <s v="343"/>
    <s v="31"/>
    <x v="4"/>
    <x v="20"/>
    <x v="4"/>
    <n v="23322923.260000005"/>
    <n v="-3505857.5299999993"/>
    <n v="-15.031810081940812"/>
    <n v="46940.75"/>
    <n v="0.20126443618028689"/>
    <n v="-3458916.7799999993"/>
    <n v="-14.830545645760523"/>
    <n v="29002955.29000001"/>
    <n v="-5029538.8599999994"/>
    <n v="-17.341470238841985"/>
    <n v="76926.259999999995"/>
    <n v="0.26523593623758596"/>
    <n v="-4952612.5999999996"/>
    <n v="-17.076234302604401"/>
    <n v="-6"/>
    <n v="209303215.88000011"/>
    <n v="2.0999999999999999E-3"/>
    <n v="439536.75334800023"/>
  </r>
  <r>
    <x v="1"/>
    <x v="198"/>
    <s v="343"/>
    <s v="31"/>
    <x v="4"/>
    <x v="20"/>
    <x v="0"/>
    <n v="190427.99"/>
    <n v="1051160.5199999998"/>
    <n v="551.99895771624745"/>
    <n v="43047.89"/>
    <n v="22.605862720075972"/>
    <n v="1094208.4099999997"/>
    <n v="574.60482043632328"/>
    <n v="29093125.270000007"/>
    <n v="-4178065.73"/>
    <n v="-14.361006908763773"/>
    <n v="119974.15"/>
    <n v="0.41237972506073067"/>
    <n v="-4058091.58"/>
    <n v="-13.94862718370304"/>
    <n v="-6"/>
    <n v="209303215.88000011"/>
    <n v="2.0999999999999999E-3"/>
    <n v="439536.75334800023"/>
  </r>
  <r>
    <x v="1"/>
    <x v="198"/>
    <s v="343"/>
    <s v="31"/>
    <x v="4"/>
    <x v="20"/>
    <x v="1"/>
    <n v="117782.22"/>
    <n v="-149544.49"/>
    <n v="-126.96694798247137"/>
    <n v="-83206.889999999985"/>
    <n v="-70.644694929336509"/>
    <n v="-232751.37999999998"/>
    <n v="-197.61164291180788"/>
    <n v="29121506.730000008"/>
    <n v="-4284315.3699999992"/>
    <n v="-14.711860240344087"/>
    <n v="36767.260000000009"/>
    <n v="0.12625466237337094"/>
    <n v="-4247548.1099999994"/>
    <n v="-14.585605577970719"/>
    <n v="-6"/>
    <n v="209303215.88000011"/>
    <n v="2.0999999999999999E-3"/>
    <n v="439536.75334800023"/>
  </r>
  <r>
    <x v="2"/>
    <x v="185"/>
    <s v="373"/>
    <s v="00"/>
    <x v="0"/>
    <x v="0"/>
    <x v="1"/>
    <n v="8883768.0399999991"/>
    <n v="-1162680.1599999999"/>
    <n v="-13.087691560213226"/>
    <n v="-197671.62"/>
    <n v="-2.2250875879465219"/>
    <n v="-1360351.7799999998"/>
    <n v="-15.312779148159747"/>
    <n v="30082330.609999999"/>
    <n v="-6163079.9299999997"/>
    <n v="-20.487375163516294"/>
    <n v="118761.51"/>
    <n v="0.39478826138730477"/>
    <n v="-6044318.4199999999"/>
    <n v="-20.092586902128989"/>
    <n v="-10"/>
    <n v="274480865.57999992"/>
    <n v="4.3E-3"/>
    <n v="1180267.7219939998"/>
  </r>
  <r>
    <x v="4"/>
    <x v="188"/>
    <s v="312"/>
    <s v="45"/>
    <x v="3"/>
    <x v="3"/>
    <x v="0"/>
    <n v="1680346.1800000002"/>
    <n v="-1379276.33"/>
    <n v="-82.082867591010327"/>
    <n v="32610.229999999996"/>
    <n v="1.9406852223748317"/>
    <n v="-1346666.1"/>
    <n v="-80.142182368635488"/>
    <n v="31254685.969999999"/>
    <n v="-6767666.5499999989"/>
    <n v="-21.653286027240796"/>
    <n v="287674.63"/>
    <n v="0.92042079794411069"/>
    <n v="-6479991.919999999"/>
    <n v="-20.732865229296685"/>
    <n v="-7"/>
    <n v="159201061.49999994"/>
    <n v="1E-3"/>
    <n v="159201.06149999995"/>
  </r>
  <r>
    <x v="4"/>
    <x v="188"/>
    <s v="312"/>
    <s v="45"/>
    <x v="3"/>
    <x v="3"/>
    <x v="2"/>
    <n v="9146293.3699999992"/>
    <n v="186617.11000000034"/>
    <n v="2.0403577979699152"/>
    <n v="105029.87"/>
    <n v="1.1483326168445436"/>
    <n v="291646.98000000033"/>
    <n v="3.1886904148144586"/>
    <n v="31715401.039999995"/>
    <n v="-6462716.209999999"/>
    <n v="-20.377217370983622"/>
    <n v="205252.03"/>
    <n v="0.64716832601653906"/>
    <n v="-6257464.1799999988"/>
    <n v="-19.730049044967082"/>
    <n v="-7"/>
    <n v="159201061.49999994"/>
    <n v="1E-3"/>
    <n v="159201.06149999995"/>
  </r>
  <r>
    <x v="4"/>
    <x v="188"/>
    <s v="312"/>
    <s v="45"/>
    <x v="3"/>
    <x v="3"/>
    <x v="3"/>
    <n v="770434.84000000008"/>
    <n v="-1312192.45"/>
    <n v="-170.3184204390341"/>
    <n v="23528.73"/>
    <n v="3.0539545693442416"/>
    <n v="-1288663.72"/>
    <n v="-167.26446586968987"/>
    <n v="31926645.989999998"/>
    <n v="-7237521.4299999988"/>
    <n v="-22.669219410854875"/>
    <n v="222853.69999999998"/>
    <n v="0.69801788784766738"/>
    <n v="-7014667.7299999986"/>
    <n v="-21.971201523007206"/>
    <n v="-7"/>
    <n v="159201061.49999994"/>
    <n v="1E-3"/>
    <n v="159201.06149999995"/>
  </r>
  <r>
    <x v="4"/>
    <x v="188"/>
    <s v="312"/>
    <s v="45"/>
    <x v="3"/>
    <x v="3"/>
    <x v="4"/>
    <n v="1645902.25"/>
    <n v="-458395.42999999993"/>
    <n v="-27.850708023517189"/>
    <n v="34143.22"/>
    <n v="2.0744378956891274"/>
    <n v="-424252.20999999996"/>
    <n v="-25.776270127828059"/>
    <n v="32428845.539999999"/>
    <n v="-7208138.2199999988"/>
    <n v="-22.227551119909521"/>
    <n v="251296.33000000002"/>
    <n v="0.77491605333293045"/>
    <n v="-6956841.8899999987"/>
    <n v="-21.45263506657659"/>
    <n v="-7"/>
    <n v="159201061.49999994"/>
    <n v="1E-3"/>
    <n v="159201.06149999995"/>
  </r>
  <r>
    <x v="1"/>
    <x v="198"/>
    <s v="343"/>
    <s v="31"/>
    <x v="4"/>
    <x v="20"/>
    <x v="3"/>
    <n v="4311447.4799999995"/>
    <n v="-1674783.13"/>
    <n v="-38.84503146029278"/>
    <n v="29985.51"/>
    <n v="0.69548591602001841"/>
    <n v="-1644797.6199999999"/>
    <n v="-38.149545544272755"/>
    <n v="32466805.100000001"/>
    <n v="-12435888.279999999"/>
    <n v="-38.303394010271738"/>
    <n v="110686.8"/>
    <n v="0.34092298167028451"/>
    <n v="-12325201.479999999"/>
    <n v="-37.962471028601449"/>
    <n v="-6"/>
    <n v="209303215.88000011"/>
    <n v="2.0999999999999999E-3"/>
    <n v="439536.75334800023"/>
  </r>
  <r>
    <x v="1"/>
    <x v="199"/>
    <s v="343"/>
    <s v="32"/>
    <x v="4"/>
    <x v="21"/>
    <x v="2"/>
    <n v="958359.92999999993"/>
    <n v="-10970.24000000002"/>
    <n v="-1.1446889270506144"/>
    <n v="0"/>
    <n v="0"/>
    <n v="-10970.24000000002"/>
    <n v="-1.1446889270506144"/>
    <n v="32484476.309999999"/>
    <n v="-7180156.0000000009"/>
    <n v="-22.103345399444432"/>
    <n v="22443.010000000002"/>
    <n v="6.9088415604505723E-2"/>
    <n v="-7157712.9900000012"/>
    <n v="-22.034256983839924"/>
    <n v="-6"/>
    <n v="286570778.38000011"/>
    <n v="2.0999999999999999E-3"/>
    <n v="601798.63459800021"/>
  </r>
  <r>
    <x v="1"/>
    <x v="199"/>
    <s v="343"/>
    <s v="32"/>
    <x v="4"/>
    <x v="21"/>
    <x v="3"/>
    <n v="475101.83999999997"/>
    <n v="-468340.50000000006"/>
    <n v="-98.576865120118256"/>
    <n v="40820.839999999997"/>
    <n v="8.5920189237743223"/>
    <n v="-427519.66000000003"/>
    <n v="-89.984846196343938"/>
    <n v="32740610.77"/>
    <n v="-7586252.8100000005"/>
    <n v="-23.170773640396568"/>
    <n v="50376.329999999994"/>
    <n v="0.15386496713176617"/>
    <n v="-7535876.4800000004"/>
    <n v="-23.016908673264805"/>
    <n v="-6"/>
    <n v="286570778.38000011"/>
    <n v="2.0999999999999999E-3"/>
    <n v="601798.63459800021"/>
  </r>
  <r>
    <x v="4"/>
    <x v="180"/>
    <s v="312"/>
    <s v="44"/>
    <x v="3"/>
    <x v="23"/>
    <x v="2"/>
    <n v="4400832.5100000007"/>
    <n v="-2425629.3899999978"/>
    <n v="-55.117512072732744"/>
    <n v="145958.06000000003"/>
    <n v="3.3166011128199018"/>
    <n v="-2279671.3299999977"/>
    <n v="-51.800910959912841"/>
    <n v="33244908.800000004"/>
    <n v="-11798841.199999999"/>
    <n v="-35.490670980574315"/>
    <n v="93192.079999999958"/>
    <n v="0.28031985456973174"/>
    <n v="-11705649.119999999"/>
    <n v="-35.210351126004582"/>
    <n v="-8"/>
    <n v="256349256.94999993"/>
    <n v="1.1999999999999999E-3"/>
    <n v="307619.10833999986"/>
  </r>
  <r>
    <x v="4"/>
    <x v="196"/>
    <s v="312"/>
    <s v="40"/>
    <x v="3"/>
    <x v="25"/>
    <x v="0"/>
    <n v="1730245.3600000003"/>
    <n v="-6970856.6200000001"/>
    <n v="-402.88254955932945"/>
    <n v="35248.890000000014"/>
    <n v="2.0372191606397378"/>
    <n v="-6935607.7300000004"/>
    <n v="-400.84533039868973"/>
    <n v="34392668.480000004"/>
    <n v="-13406311.43"/>
    <n v="-38.98014321801179"/>
    <n v="336740.50999999995"/>
    <n v="0.97910550382509876"/>
    <n v="-13069570.92"/>
    <n v="-38.001037714186694"/>
    <n v="-8"/>
    <n v="182427705.75999999"/>
    <n v="1.6000000000000001E-3"/>
    <n v="291884.32921599998"/>
  </r>
  <r>
    <x v="4"/>
    <x v="196"/>
    <s v="312"/>
    <s v="40"/>
    <x v="3"/>
    <x v="25"/>
    <x v="2"/>
    <n v="18941801.970000006"/>
    <n v="-1885457.3800000004"/>
    <n v="-9.9539493813005997"/>
    <n v="61965.78"/>
    <n v="0.32713772479588427"/>
    <n v="-1823491.6000000003"/>
    <n v="-9.6268116565047155"/>
    <n v="34969085.640000008"/>
    <n v="-7043215.6100000003"/>
    <n v="-20.141263293265791"/>
    <n v="450395.28"/>
    <n v="1.2879812890640967"/>
    <n v="-6592820.3300000001"/>
    <n v="-18.853282004201695"/>
    <n v="-8"/>
    <n v="182427705.75999999"/>
    <n v="1.6000000000000001E-3"/>
    <n v="291884.32921599998"/>
  </r>
  <r>
    <x v="4"/>
    <x v="196"/>
    <s v="312"/>
    <s v="40"/>
    <x v="3"/>
    <x v="25"/>
    <x v="4"/>
    <n v="1349800.6800000002"/>
    <n v="-188655.07999999961"/>
    <n v="-13.976513925004067"/>
    <n v="149061.87"/>
    <n v="11.043250474581178"/>
    <n v="-39593.209999999614"/>
    <n v="-2.9332634504228885"/>
    <n v="35038971.340000004"/>
    <n v="-6904224.4299999997"/>
    <n v="-19.704415300908771"/>
    <n v="436484.18999999994"/>
    <n v="1.2457106282161763"/>
    <n v="-6467740.2400000002"/>
    <n v="-18.458704672692598"/>
    <n v="-8"/>
    <n v="182427705.75999999"/>
    <n v="1.6000000000000001E-3"/>
    <n v="291884.32921599998"/>
  </r>
  <r>
    <x v="1"/>
    <x v="194"/>
    <s v="343"/>
    <s v="81"/>
    <x v="1"/>
    <x v="27"/>
    <x v="1"/>
    <n v="624244.57999999996"/>
    <n v="-113908.99000000003"/>
    <n v="-18.247493634626359"/>
    <n v="-57324.38"/>
    <n v="-9.1830000350183258"/>
    <n v="-171233.37000000002"/>
    <n v="-27.430493669644683"/>
    <n v="35800226.740000002"/>
    <n v="-2944503.5600000005"/>
    <n v="-8.2248181872827999"/>
    <n v="-11920.989999999998"/>
    <n v="-3.3298643850991419E-2"/>
    <n v="-2956424.5500000007"/>
    <n v="-8.2581168311337922"/>
    <n v="-7"/>
    <n v="146141230.96000001"/>
    <n v="1.8E-3"/>
    <n v="263054.21572799998"/>
  </r>
  <r>
    <x v="4"/>
    <x v="196"/>
    <s v="312"/>
    <s v="40"/>
    <x v="3"/>
    <x v="25"/>
    <x v="3"/>
    <n v="2571979.83"/>
    <n v="-1494005.47"/>
    <n v="-58.087759965053841"/>
    <n v="91740.06"/>
    <n v="3.5669043329939329"/>
    <n v="-1402265.41"/>
    <n v="-54.520855632059906"/>
    <n v="36769190.090000004"/>
    <n v="-6826784.9700000007"/>
    <n v="-18.566590543033634"/>
    <n v="510691.19999999995"/>
    <n v="1.3889106579448183"/>
    <n v="-6316093.7700000005"/>
    <n v="-17.177679885088814"/>
    <n v="-8"/>
    <n v="182427705.75999999"/>
    <n v="1.6000000000000001E-3"/>
    <n v="291884.32921599998"/>
  </r>
  <r>
    <x v="1"/>
    <x v="194"/>
    <s v="343"/>
    <s v="81"/>
    <x v="1"/>
    <x v="27"/>
    <x v="0"/>
    <n v="15490392.119999997"/>
    <n v="-1116015.1500000001"/>
    <n v="-7.2045635859604067"/>
    <n v="33259.82"/>
    <n v="0.21471257630113499"/>
    <n v="-1082755.33"/>
    <n v="-6.9898510096592714"/>
    <n v="36817077.93"/>
    <n v="-2840552.4200000004"/>
    <n v="-7.7153119685400311"/>
    <n v="60570.85"/>
    <n v="0.16451835236670015"/>
    <n v="-2779981.5700000003"/>
    <n v="-7.5507936161733307"/>
    <n v="-7"/>
    <n v="146141230.96000001"/>
    <n v="1.8E-3"/>
    <n v="263054.21572799998"/>
  </r>
  <r>
    <x v="1"/>
    <x v="199"/>
    <s v="343"/>
    <s v="32"/>
    <x v="4"/>
    <x v="21"/>
    <x v="4"/>
    <n v="36489090.399999999"/>
    <n v="-4048736.13"/>
    <n v="-11.095744195366406"/>
    <n v="62060.22"/>
    <n v="0.17007883539897722"/>
    <n v="-3986675.9099999997"/>
    <n v="-10.925665359967427"/>
    <n v="39006830.719999999"/>
    <n v="-4499881.5200000005"/>
    <n v="-11.536137227608121"/>
    <n v="104807.93"/>
    <n v="0.26869122167944226"/>
    <n v="-4395073.5900000008"/>
    <n v="-11.267446005928679"/>
    <n v="-6"/>
    <n v="286570778.38000011"/>
    <n v="2.0999999999999999E-3"/>
    <n v="601798.63459800021"/>
  </r>
  <r>
    <x v="1"/>
    <x v="197"/>
    <s v="342"/>
    <s v="81"/>
    <x v="1"/>
    <x v="27"/>
    <x v="2"/>
    <n v="13783113.17"/>
    <n v="-481079.53"/>
    <n v="-3.4903546395244471"/>
    <n v="61176.389999999992"/>
    <n v="0.44385030613515591"/>
    <n v="-419903.14"/>
    <n v="-3.0465043333892905"/>
    <n v="39755301.809999995"/>
    <n v="-1382942.2"/>
    <n v="-3.47863589769588"/>
    <n v="217249.96000000002"/>
    <n v="0.54646789260534112"/>
    <n v="-1165692.24"/>
    <n v="-2.9321680050905394"/>
    <n v="-7"/>
    <n v="243837821.75999999"/>
    <n v="1.2999999999999999E-3"/>
    <n v="316989.16828799999"/>
  </r>
  <r>
    <x v="1"/>
    <x v="197"/>
    <s v="342"/>
    <s v="81"/>
    <x v="1"/>
    <x v="27"/>
    <x v="4"/>
    <n v="1894436.3300000003"/>
    <n v="-268365.24"/>
    <n v="-14.16596777364378"/>
    <n v="49895.78"/>
    <n v="2.6338061200504947"/>
    <n v="-218469.46"/>
    <n v="-11.532161653593285"/>
    <n v="40271435.199999996"/>
    <n v="-1712756.28"/>
    <n v="-4.2530301477807777"/>
    <n v="204314.98"/>
    <n v="0.50734466995107252"/>
    <n v="-1508441.3"/>
    <n v="-3.7456854778297055"/>
    <n v="-7"/>
    <n v="243837821.75999999"/>
    <n v="1.2999999999999999E-3"/>
    <n v="316989.16828799999"/>
  </r>
  <r>
    <x v="1"/>
    <x v="199"/>
    <s v="343"/>
    <s v="32"/>
    <x v="4"/>
    <x v="21"/>
    <x v="0"/>
    <n v="2451061.4799999995"/>
    <n v="-2368272.0300000003"/>
    <n v="-96.622302187214032"/>
    <n v="61840.66"/>
    <n v="2.5230154569603052"/>
    <n v="-2306431.37"/>
    <n v="-94.099286730253723"/>
    <n v="40537776.899999999"/>
    <n v="-6899910.4300000006"/>
    <n v="-17.020939374699655"/>
    <n v="164721.72"/>
    <n v="0.40634127620353055"/>
    <n v="-6735188.7100000009"/>
    <n v="-16.614598098496124"/>
    <n v="-6"/>
    <n v="286570778.38000011"/>
    <n v="2.0999999999999999E-3"/>
    <n v="601798.63459800021"/>
  </r>
  <r>
    <x v="1"/>
    <x v="199"/>
    <s v="343"/>
    <s v="32"/>
    <x v="4"/>
    <x v="21"/>
    <x v="1"/>
    <n v="208469.63"/>
    <n v="-485718.99000000022"/>
    <n v="-232.99268579312979"/>
    <n v="-114127"/>
    <n v="-54.745144412641778"/>
    <n v="-599845.99000000022"/>
    <n v="-287.73783020577156"/>
    <n v="40582083.280000001"/>
    <n v="-7382037.8900000006"/>
    <n v="-18.190386725755101"/>
    <n v="50594.720000000001"/>
    <n v="0.12467255475998323"/>
    <n v="-7331443.1700000009"/>
    <n v="-18.065714170995118"/>
    <n v="-6"/>
    <n v="286570778.38000011"/>
    <n v="2.0999999999999999E-3"/>
    <n v="601798.63459800021"/>
  </r>
  <r>
    <x v="1"/>
    <x v="197"/>
    <s v="342"/>
    <s v="81"/>
    <x v="1"/>
    <x v="27"/>
    <x v="3"/>
    <n v="2517029.1999999997"/>
    <n v="-906912.02"/>
    <n v="-36.031048825337429"/>
    <n v="34047.949999999997"/>
    <n v="1.3527038144809762"/>
    <n v="-872864.07000000007"/>
    <n v="-34.678345010856454"/>
    <n v="40926549.619999997"/>
    <n v="-2131056.06"/>
    <n v="-5.2070259520694977"/>
    <n v="205220.46000000002"/>
    <n v="0.50143601624240719"/>
    <n v="-1925835.6"/>
    <n v="-4.7055899358270903"/>
    <n v="-7"/>
    <n v="243837821.75999999"/>
    <n v="1.2999999999999999E-3"/>
    <n v="316989.16828799999"/>
  </r>
  <r>
    <x v="1"/>
    <x v="197"/>
    <s v="342"/>
    <s v="81"/>
    <x v="1"/>
    <x v="27"/>
    <x v="0"/>
    <n v="4430519.83"/>
    <n v="-575683.71"/>
    <n v="-12.993592898556102"/>
    <n v="54116.95"/>
    <n v="1.2214582504193419"/>
    <n v="-521566.75999999995"/>
    <n v="-11.772134648136761"/>
    <n v="41125120.5"/>
    <n v="-2337642.25"/>
    <n v="-5.6842198188817461"/>
    <n v="222569.61"/>
    <n v="0.54120111331953424"/>
    <n v="-2115072.64"/>
    <n v="-5.1430187055622127"/>
    <n v="-7"/>
    <n v="243837821.75999999"/>
    <n v="1.2999999999999999E-3"/>
    <n v="316989.16828799999"/>
  </r>
  <r>
    <x v="2"/>
    <x v="200"/>
    <s v="368"/>
    <s v="00"/>
    <x v="0"/>
    <x v="0"/>
    <x v="2"/>
    <n v="11250495.529999999"/>
    <n v="-6269730.29"/>
    <n v="-55.728481232506212"/>
    <n v="498156.52"/>
    <n v="4.4278629209854907"/>
    <n v="-5771573.7699999996"/>
    <n v="-51.300618311520715"/>
    <n v="51035923.129999995"/>
    <n v="-21686098.659999996"/>
    <n v="-42.491831890177863"/>
    <n v="13799737.299999999"/>
    <n v="27.039262648093892"/>
    <n v="-7886361.3599999975"/>
    <n v="-15.452569242083969"/>
    <n v="10"/>
    <n v="699987176.20000017"/>
    <n v="5.3E-3"/>
    <n v="3709932.0338600008"/>
  </r>
  <r>
    <x v="2"/>
    <x v="200"/>
    <s v="368"/>
    <s v="00"/>
    <x v="0"/>
    <x v="0"/>
    <x v="3"/>
    <n v="12106294.809999999"/>
    <n v="-9510518.8800000008"/>
    <n v="-78.558460943344571"/>
    <n v="2320055.5499999998"/>
    <n v="19.164043057035055"/>
    <n v="-7190463.330000001"/>
    <n v="-59.394417886309526"/>
    <n v="51541867.489999995"/>
    <n v="-25120790.600000005"/>
    <n v="-48.738611585763493"/>
    <n v="13353932.41"/>
    <n v="25.908902917789877"/>
    <n v="-11766858.190000005"/>
    <n v="-22.82970866797362"/>
    <n v="10"/>
    <n v="699987176.20000017"/>
    <n v="5.3E-3"/>
    <n v="3709932.0338600008"/>
  </r>
  <r>
    <x v="2"/>
    <x v="200"/>
    <s v="368"/>
    <s v="00"/>
    <x v="0"/>
    <x v="0"/>
    <x v="4"/>
    <n v="12679026.5"/>
    <n v="-10644374.200000001"/>
    <n v="-83.952614185324094"/>
    <n v="1248356.6700000002"/>
    <n v="9.8458400571999771"/>
    <n v="-9396017.5300000012"/>
    <n v="-74.106774128124115"/>
    <n v="52822234.309999995"/>
    <n v="-32001714.93"/>
    <n v="-60.583796478941487"/>
    <n v="13872806.59"/>
    <n v="26.263195359333146"/>
    <n v="-18128908.34"/>
    <n v="-34.320601119608341"/>
    <n v="10"/>
    <n v="699987176.20000017"/>
    <n v="5.3E-3"/>
    <n v="3709932.0338600008"/>
  </r>
  <r>
    <x v="2"/>
    <x v="200"/>
    <s v="368"/>
    <s v="00"/>
    <x v="0"/>
    <x v="0"/>
    <x v="0"/>
    <n v="12135583.549999999"/>
    <n v="-9743482.8400000017"/>
    <n v="-80.288539894729681"/>
    <n v="1085298.95"/>
    <n v="8.9431129992920706"/>
    <n v="-8658183.8900000025"/>
    <n v="-71.345426895437612"/>
    <n v="56639239.810000002"/>
    <n v="-39038992.370000005"/>
    <n v="-68.925699746251595"/>
    <n v="12674254.369999999"/>
    <n v="22.377161862547247"/>
    <n v="-26364738.000000007"/>
    <n v="-46.548537883704348"/>
    <n v="10"/>
    <n v="699987176.20000017"/>
    <n v="5.3E-3"/>
    <n v="3709932.0338600008"/>
  </r>
  <r>
    <x v="2"/>
    <x v="200"/>
    <s v="368"/>
    <s v="00"/>
    <x v="0"/>
    <x v="0"/>
    <x v="1"/>
    <n v="9579340.2099999972"/>
    <n v="-9659139.4299999997"/>
    <n v="-100.83303461669206"/>
    <n v="1892335.4799999997"/>
    <n v="19.75434047143003"/>
    <n v="-7766803.9500000002"/>
    <n v="-81.078694145262048"/>
    <n v="57750740.599999994"/>
    <n v="-45827245.640000008"/>
    <n v="-79.353520255980953"/>
    <n v="7044203.1699999999"/>
    <n v="12.197597981972894"/>
    <n v="-38783042.470000006"/>
    <n v="-67.155922274008049"/>
    <n v="10"/>
    <n v="699987176.20000017"/>
    <n v="5.3E-3"/>
    <n v="3709932.0338600008"/>
  </r>
  <r>
    <x v="2"/>
    <x v="192"/>
    <s v="364"/>
    <s v="00"/>
    <x v="0"/>
    <x v="0"/>
    <x v="5"/>
    <n v="4570042.37"/>
    <n v="-1753470.1500000001"/>
    <n v="-38.368794160654581"/>
    <n v="245342.5"/>
    <n v="5.3684950846527926"/>
    <n v="-1508127.6500000001"/>
    <n v="-33.000299076001788"/>
    <m/>
    <m/>
    <m/>
    <m/>
    <m/>
    <m/>
    <m/>
    <m/>
    <m/>
    <m/>
    <m/>
  </r>
  <r>
    <x v="2"/>
    <x v="178"/>
    <s v="370"/>
    <s v="00"/>
    <x v="0"/>
    <x v="0"/>
    <x v="5"/>
    <n v="10675826.84"/>
    <n v="-1683140.69"/>
    <n v="-15.765904741856978"/>
    <n v="159966.62000000002"/>
    <n v="1.4984002869046162"/>
    <n v="-1523174.0699999998"/>
    <n v="-14.267504454952363"/>
    <m/>
    <m/>
    <m/>
    <m/>
    <m/>
    <m/>
    <m/>
    <m/>
    <m/>
    <m/>
    <m/>
  </r>
  <r>
    <x v="2"/>
    <x v="175"/>
    <s v="365"/>
    <s v="00"/>
    <x v="0"/>
    <x v="0"/>
    <x v="5"/>
    <n v="844513.67"/>
    <n v="-677991.35"/>
    <n v="-80.281868024705858"/>
    <n v="151671.64000000001"/>
    <n v="17.959642974162872"/>
    <n v="-526319.71"/>
    <n v="-62.32222505054299"/>
    <m/>
    <m/>
    <m/>
    <m/>
    <m/>
    <m/>
    <m/>
    <m/>
    <m/>
    <m/>
    <m/>
  </r>
  <r>
    <x v="2"/>
    <x v="139"/>
    <s v="369"/>
    <s v="00"/>
    <x v="0"/>
    <x v="0"/>
    <x v="5"/>
    <n v="235891.02000000002"/>
    <n v="-253430.72999999998"/>
    <n v="-107.43551407764483"/>
    <n v="26141.279999999999"/>
    <n v="11.08193096964861"/>
    <n v="-227289.44999999998"/>
    <n v="-96.353583107996215"/>
    <m/>
    <m/>
    <m/>
    <m/>
    <m/>
    <m/>
    <m/>
    <m/>
    <m/>
    <m/>
    <m/>
  </r>
  <r>
    <x v="2"/>
    <x v="187"/>
    <s v="362"/>
    <s v="00"/>
    <x v="0"/>
    <x v="0"/>
    <x v="5"/>
    <n v="3967174.3899999997"/>
    <n v="-583857.51"/>
    <n v="-14.717213124578576"/>
    <n v="20410.869999999995"/>
    <n v="0.5144938939777739"/>
    <n v="-563446.64"/>
    <n v="-14.202719230600803"/>
    <m/>
    <m/>
    <m/>
    <m/>
    <m/>
    <m/>
    <m/>
    <m/>
    <m/>
    <m/>
    <m/>
  </r>
  <r>
    <x v="2"/>
    <x v="185"/>
    <s v="373"/>
    <s v="00"/>
    <x v="0"/>
    <x v="0"/>
    <x v="5"/>
    <n v="2312493.9"/>
    <n v="-535102.5"/>
    <n v="-23.139628606155462"/>
    <n v="64024.92"/>
    <n v="2.7686524924454936"/>
    <n v="-471077.58"/>
    <n v="-20.370976113709965"/>
    <m/>
    <m/>
    <m/>
    <m/>
    <m/>
    <m/>
    <m/>
    <m/>
    <m/>
    <m/>
    <m/>
  </r>
  <r>
    <x v="2"/>
    <x v="133"/>
    <s v="369"/>
    <s v="02"/>
    <x v="0"/>
    <x v="0"/>
    <x v="5"/>
    <n v="70968.860000000015"/>
    <n v="-166166.35999999999"/>
    <n v="-234.13981850631384"/>
    <n v="36079.47"/>
    <n v="50.838452245111441"/>
    <n v="-130086.88999999998"/>
    <n v="-183.30136626120239"/>
    <m/>
    <m/>
    <m/>
    <m/>
    <m/>
    <m/>
    <m/>
    <m/>
    <m/>
    <m/>
    <m/>
  </r>
  <r>
    <x v="2"/>
    <x v="115"/>
    <s v="361"/>
    <s v="00"/>
    <x v="0"/>
    <x v="0"/>
    <x v="5"/>
    <n v="2000"/>
    <n v="-385.6"/>
    <n v="-19.28"/>
    <n v="0"/>
    <n v="0"/>
    <n v="-385.6"/>
    <n v="-19.28"/>
    <m/>
    <m/>
    <m/>
    <m/>
    <m/>
    <m/>
    <m/>
    <m/>
    <m/>
    <m/>
    <m/>
  </r>
  <r>
    <x v="2"/>
    <x v="137"/>
    <s v="366"/>
    <s v="00"/>
    <x v="0"/>
    <x v="0"/>
    <x v="5"/>
    <n v="66078.77"/>
    <n v="-147653.78000000003"/>
    <n v="-223.45116290754206"/>
    <n v="36114.740000000005"/>
    <n v="54.654074220812532"/>
    <n v="-111539.04000000002"/>
    <n v="-168.79708868672952"/>
    <m/>
    <m/>
    <m/>
    <m/>
    <m/>
    <m/>
    <m/>
    <m/>
    <m/>
    <m/>
    <m/>
  </r>
  <r>
    <x v="2"/>
    <x v="190"/>
    <s v="367"/>
    <s v="00"/>
    <x v="0"/>
    <x v="0"/>
    <x v="5"/>
    <n v="4012650.6500000004"/>
    <n v="-1143556.67"/>
    <n v="-28.498784712294846"/>
    <n v="570462.6"/>
    <n v="14.2166026838145"/>
    <n v="-573094.06999999995"/>
    <n v="-14.282182028480348"/>
    <m/>
    <m/>
    <m/>
    <m/>
    <m/>
    <m/>
    <m/>
    <m/>
    <m/>
    <m/>
    <m/>
  </r>
  <r>
    <x v="2"/>
    <x v="200"/>
    <s v="368"/>
    <s v="00"/>
    <x v="0"/>
    <x v="0"/>
    <x v="5"/>
    <n v="11600350.449999999"/>
    <n v="-6075826.9399999995"/>
    <n v="-52.376236098970608"/>
    <n v="2765860.44"/>
    <n v="23.842904159848032"/>
    <n v="-3309966.4999999995"/>
    <n v="-28.533331939122579"/>
    <m/>
    <m/>
    <m/>
    <m/>
    <m/>
    <m/>
    <m/>
    <m/>
    <m/>
    <m/>
    <m/>
  </r>
  <r>
    <x v="2"/>
    <x v="2"/>
    <s v="360"/>
    <s v="01"/>
    <x v="0"/>
    <x v="0"/>
    <x v="5"/>
    <n v="0"/>
    <n v="0"/>
    <n v="0"/>
    <n v="0"/>
    <n v="0"/>
    <n v="0"/>
    <n v="0"/>
    <m/>
    <m/>
    <m/>
    <m/>
    <m/>
    <m/>
    <m/>
    <m/>
    <m/>
    <m/>
    <m/>
  </r>
  <r>
    <x v="0"/>
    <x v="3"/>
    <s v="393"/>
    <s v="00"/>
    <x v="0"/>
    <x v="0"/>
    <x v="5"/>
    <n v="0"/>
    <n v="0"/>
    <n v="0"/>
    <n v="0"/>
    <n v="0"/>
    <n v="0"/>
    <n v="0"/>
    <m/>
    <m/>
    <m/>
    <m/>
    <m/>
    <m/>
    <m/>
    <m/>
    <m/>
    <m/>
    <m/>
  </r>
  <r>
    <x v="0"/>
    <x v="177"/>
    <s v="394"/>
    <s v="00"/>
    <x v="0"/>
    <x v="0"/>
    <x v="5"/>
    <n v="737430.3"/>
    <n v="0"/>
    <n v="0"/>
    <n v="0"/>
    <n v="0"/>
    <n v="0"/>
    <n v="0"/>
    <m/>
    <m/>
    <m/>
    <m/>
    <m/>
    <m/>
    <m/>
    <m/>
    <m/>
    <m/>
    <m/>
  </r>
  <r>
    <x v="0"/>
    <x v="4"/>
    <s v="395"/>
    <s v="00"/>
    <x v="0"/>
    <x v="0"/>
    <x v="5"/>
    <n v="0"/>
    <n v="0"/>
    <n v="0"/>
    <n v="0"/>
    <n v="0"/>
    <n v="0"/>
    <n v="0"/>
    <m/>
    <m/>
    <m/>
    <m/>
    <m/>
    <m/>
    <m/>
    <m/>
    <m/>
    <m/>
    <m/>
  </r>
  <r>
    <x v="0"/>
    <x v="5"/>
    <s v="396"/>
    <s v="00"/>
    <x v="0"/>
    <x v="0"/>
    <x v="5"/>
    <n v="0"/>
    <n v="0"/>
    <n v="0"/>
    <n v="0"/>
    <n v="0"/>
    <n v="0"/>
    <n v="0"/>
    <m/>
    <m/>
    <m/>
    <m/>
    <m/>
    <m/>
    <m/>
    <m/>
    <m/>
    <m/>
    <m/>
  </r>
  <r>
    <x v="0"/>
    <x v="183"/>
    <s v="397"/>
    <s v="00"/>
    <x v="0"/>
    <x v="0"/>
    <x v="5"/>
    <n v="2231635.2000000002"/>
    <n v="-2000"/>
    <n v="-8.9620382399417248E-2"/>
    <n v="0"/>
    <n v="0"/>
    <n v="-2000"/>
    <n v="-8.9620382399417248E-2"/>
    <m/>
    <m/>
    <m/>
    <m/>
    <m/>
    <m/>
    <m/>
    <m/>
    <m/>
    <m/>
    <m/>
  </r>
  <r>
    <x v="0"/>
    <x v="120"/>
    <s v="398"/>
    <s v="00"/>
    <x v="0"/>
    <x v="0"/>
    <x v="5"/>
    <n v="7992.67"/>
    <n v="0"/>
    <n v="0"/>
    <n v="0"/>
    <n v="0"/>
    <n v="0"/>
    <n v="0"/>
    <m/>
    <m/>
    <m/>
    <m/>
    <m/>
    <m/>
    <m/>
    <m/>
    <m/>
    <m/>
    <m/>
  </r>
  <r>
    <x v="0"/>
    <x v="161"/>
    <s v="391"/>
    <s v="01"/>
    <x v="0"/>
    <x v="0"/>
    <x v="5"/>
    <n v="93860.390000000014"/>
    <n v="0"/>
    <n v="0"/>
    <n v="0"/>
    <n v="0"/>
    <n v="0"/>
    <n v="0"/>
    <m/>
    <m/>
    <m/>
    <m/>
    <m/>
    <m/>
    <m/>
    <m/>
    <m/>
    <m/>
    <m/>
  </r>
  <r>
    <x v="0"/>
    <x v="189"/>
    <s v="391"/>
    <s v="02"/>
    <x v="0"/>
    <x v="0"/>
    <x v="5"/>
    <n v="1159041.1300000001"/>
    <n v="0"/>
    <n v="0"/>
    <n v="0"/>
    <n v="0"/>
    <n v="0"/>
    <n v="0"/>
    <m/>
    <m/>
    <m/>
    <m/>
    <m/>
    <m/>
    <m/>
    <m/>
    <m/>
    <m/>
    <m/>
  </r>
  <r>
    <x v="0"/>
    <x v="0"/>
    <s v="391"/>
    <s v="03"/>
    <x v="0"/>
    <x v="0"/>
    <x v="5"/>
    <n v="121735.08000000002"/>
    <n v="0"/>
    <n v="0"/>
    <n v="0"/>
    <n v="0"/>
    <n v="0"/>
    <n v="0"/>
    <m/>
    <m/>
    <m/>
    <m/>
    <m/>
    <m/>
    <m/>
    <m/>
    <m/>
    <m/>
    <m/>
  </r>
  <r>
    <x v="0"/>
    <x v="163"/>
    <s v="391"/>
    <s v="04"/>
    <x v="0"/>
    <x v="0"/>
    <x v="5"/>
    <n v="0"/>
    <n v="0"/>
    <n v="0"/>
    <n v="0"/>
    <n v="0"/>
    <n v="0"/>
    <n v="0"/>
    <m/>
    <m/>
    <m/>
    <m/>
    <m/>
    <m/>
    <m/>
    <m/>
    <m/>
    <m/>
    <m/>
  </r>
  <r>
    <x v="0"/>
    <x v="6"/>
    <s v="399"/>
    <s v="10"/>
    <x v="0"/>
    <x v="0"/>
    <x v="5"/>
    <n v="0"/>
    <n v="0"/>
    <n v="0"/>
    <n v="0"/>
    <n v="0"/>
    <n v="0"/>
    <n v="0"/>
    <m/>
    <m/>
    <m/>
    <m/>
    <m/>
    <m/>
    <m/>
    <m/>
    <m/>
    <m/>
    <m/>
  </r>
  <r>
    <x v="7"/>
    <x v="107"/>
    <s v="397"/>
    <s v="25"/>
    <x v="0"/>
    <x v="0"/>
    <x v="5"/>
    <n v="13730.47"/>
    <n v="-2120.65"/>
    <n v="-15.444846389089378"/>
    <n v="17.84"/>
    <n v="0.12993000239613064"/>
    <n v="-2102.81"/>
    <n v="-15.314916386693245"/>
    <m/>
    <m/>
    <m/>
    <m/>
    <m/>
    <m/>
    <m/>
    <m/>
    <m/>
    <m/>
    <m/>
  </r>
  <r>
    <x v="7"/>
    <x v="167"/>
    <s v="390"/>
    <s v="00"/>
    <x v="0"/>
    <x v="0"/>
    <x v="5"/>
    <n v="306618.28000000003"/>
    <n v="-67873.329999999987"/>
    <n v="-22.136100300347383"/>
    <n v="0"/>
    <n v="0"/>
    <n v="-67873.329999999987"/>
    <n v="-22.136100300347383"/>
    <m/>
    <m/>
    <m/>
    <m/>
    <m/>
    <m/>
    <m/>
    <m/>
    <m/>
    <m/>
    <m/>
  </r>
  <r>
    <x v="3"/>
    <x v="7"/>
    <s v="303"/>
    <s v="15"/>
    <x v="0"/>
    <x v="0"/>
    <x v="5"/>
    <n v="0"/>
    <n v="0"/>
    <n v="0"/>
    <n v="0"/>
    <n v="0"/>
    <n v="0"/>
    <n v="0"/>
    <m/>
    <m/>
    <m/>
    <m/>
    <m/>
    <m/>
    <m/>
    <m/>
    <m/>
    <m/>
    <m/>
  </r>
  <r>
    <x v="3"/>
    <x v="8"/>
    <s v="303"/>
    <s v="99"/>
    <x v="0"/>
    <x v="0"/>
    <x v="5"/>
    <n v="0"/>
    <n v="0"/>
    <n v="0"/>
    <n v="0"/>
    <n v="0"/>
    <n v="0"/>
    <n v="0"/>
    <m/>
    <m/>
    <m/>
    <m/>
    <m/>
    <m/>
    <m/>
    <m/>
    <m/>
    <m/>
    <m/>
  </r>
  <r>
    <x v="3"/>
    <x v="38"/>
    <s v="303"/>
    <s v="00"/>
    <x v="0"/>
    <x v="0"/>
    <x v="5"/>
    <n v="1360984.31"/>
    <n v="0"/>
    <n v="0"/>
    <n v="0"/>
    <n v="0"/>
    <n v="0"/>
    <n v="0"/>
    <m/>
    <m/>
    <m/>
    <m/>
    <m/>
    <m/>
    <m/>
    <m/>
    <m/>
    <m/>
    <m/>
  </r>
  <r>
    <x v="3"/>
    <x v="9"/>
    <s v="303"/>
    <s v="01"/>
    <x v="0"/>
    <x v="0"/>
    <x v="5"/>
    <n v="0"/>
    <n v="0"/>
    <n v="0"/>
    <n v="0"/>
    <n v="0"/>
    <n v="0"/>
    <n v="0"/>
    <m/>
    <m/>
    <m/>
    <m/>
    <m/>
    <m/>
    <m/>
    <m/>
    <m/>
    <m/>
    <m/>
  </r>
  <r>
    <x v="3"/>
    <x v="39"/>
    <s v="303"/>
    <s v="02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89"/>
    <s v="345"/>
    <s v="44"/>
    <x v="3"/>
    <x v="19"/>
    <x v="5"/>
    <n v="0"/>
    <n v="0"/>
    <n v="0"/>
    <n v="0"/>
    <n v="0"/>
    <n v="0"/>
    <n v="0"/>
    <m/>
    <m/>
    <m/>
    <m/>
    <m/>
    <m/>
    <m/>
    <m/>
    <m/>
    <m/>
    <m/>
  </r>
  <r>
    <x v="1"/>
    <x v="75"/>
    <s v="345"/>
    <s v="33"/>
    <x v="4"/>
    <x v="8"/>
    <x v="5"/>
    <n v="0"/>
    <n v="0"/>
    <n v="0"/>
    <n v="0"/>
    <n v="0"/>
    <n v="0"/>
    <n v="0"/>
    <m/>
    <m/>
    <m/>
    <m/>
    <m/>
    <m/>
    <m/>
    <m/>
    <m/>
    <m/>
    <m/>
  </r>
  <r>
    <x v="1"/>
    <x v="76"/>
    <s v="345"/>
    <s v="34"/>
    <x v="4"/>
    <x v="9"/>
    <x v="5"/>
    <n v="0"/>
    <n v="0"/>
    <n v="0"/>
    <n v="0"/>
    <n v="0"/>
    <n v="0"/>
    <n v="0"/>
    <m/>
    <m/>
    <m/>
    <m/>
    <m/>
    <m/>
    <m/>
    <m/>
    <m/>
    <m/>
    <m/>
  </r>
  <r>
    <x v="1"/>
    <x v="77"/>
    <s v="345"/>
    <s v="35"/>
    <x v="4"/>
    <x v="10"/>
    <x v="5"/>
    <n v="0"/>
    <n v="0"/>
    <n v="0"/>
    <n v="0"/>
    <n v="0"/>
    <n v="0"/>
    <n v="0"/>
    <m/>
    <m/>
    <m/>
    <m/>
    <m/>
    <m/>
    <m/>
    <m/>
    <m/>
    <m/>
    <m/>
  </r>
  <r>
    <x v="1"/>
    <x v="78"/>
    <s v="345"/>
    <s v="36"/>
    <x v="4"/>
    <x v="11"/>
    <x v="5"/>
    <n v="0"/>
    <n v="0"/>
    <n v="0"/>
    <n v="0"/>
    <n v="0"/>
    <n v="0"/>
    <n v="0"/>
    <m/>
    <m/>
    <m/>
    <m/>
    <m/>
    <m/>
    <m/>
    <m/>
    <m/>
    <m/>
    <m/>
  </r>
  <r>
    <x v="1"/>
    <x v="122"/>
    <s v="343"/>
    <s v="30"/>
    <x v="4"/>
    <x v="26"/>
    <x v="5"/>
    <n v="40554.68"/>
    <n v="604572.73"/>
    <n v="1490.7594635193768"/>
    <n v="1712.06"/>
    <n v="4.221608948708262"/>
    <n v="606284.79"/>
    <n v="1494.9810724680851"/>
    <m/>
    <m/>
    <m/>
    <m/>
    <m/>
    <m/>
    <m/>
    <m/>
    <m/>
    <m/>
    <m/>
  </r>
  <r>
    <x v="1"/>
    <x v="131"/>
    <s v="343"/>
    <s v="83"/>
    <x v="1"/>
    <x v="6"/>
    <x v="5"/>
    <n v="0"/>
    <n v="-6065.42"/>
    <n v="0"/>
    <n v="1480.74"/>
    <n v="0"/>
    <n v="-4584.68"/>
    <n v="0"/>
    <m/>
    <m/>
    <m/>
    <m/>
    <m/>
    <m/>
    <m/>
    <m/>
    <m/>
    <m/>
    <m/>
  </r>
  <r>
    <x v="1"/>
    <x v="134"/>
    <s v="345"/>
    <s v="31"/>
    <x v="4"/>
    <x v="20"/>
    <x v="5"/>
    <n v="0"/>
    <n v="0"/>
    <n v="0"/>
    <n v="0"/>
    <n v="0"/>
    <n v="0"/>
    <n v="0"/>
    <m/>
    <m/>
    <m/>
    <m/>
    <m/>
    <m/>
    <m/>
    <m/>
    <m/>
    <m/>
    <m/>
  </r>
  <r>
    <x v="1"/>
    <x v="130"/>
    <s v="345"/>
    <s v="32"/>
    <x v="4"/>
    <x v="21"/>
    <x v="5"/>
    <n v="8575.66"/>
    <n v="0"/>
    <n v="0"/>
    <n v="0"/>
    <n v="0"/>
    <n v="0"/>
    <n v="0"/>
    <m/>
    <m/>
    <m/>
    <m/>
    <m/>
    <m/>
    <m/>
    <m/>
    <m/>
    <m/>
    <m/>
  </r>
  <r>
    <x v="1"/>
    <x v="149"/>
    <s v="345"/>
    <s v="30"/>
    <x v="4"/>
    <x v="26"/>
    <x v="5"/>
    <n v="166643.88"/>
    <n v="0"/>
    <n v="0"/>
    <n v="0"/>
    <n v="0"/>
    <n v="0"/>
    <n v="0"/>
    <m/>
    <m/>
    <m/>
    <m/>
    <m/>
    <m/>
    <m/>
    <m/>
    <m/>
    <m/>
    <m/>
  </r>
  <r>
    <x v="1"/>
    <x v="144"/>
    <s v="343"/>
    <s v="82"/>
    <x v="1"/>
    <x v="17"/>
    <x v="5"/>
    <n v="70109.649999999994"/>
    <n v="61616.280000000006"/>
    <n v="87.885590642657633"/>
    <n v="1400.8400000000001"/>
    <n v="1.998070165804565"/>
    <n v="63017.12000000001"/>
    <n v="89.883660808462196"/>
    <m/>
    <m/>
    <m/>
    <m/>
    <m/>
    <m/>
    <m/>
    <m/>
    <m/>
    <m/>
    <m/>
  </r>
  <r>
    <x v="1"/>
    <x v="62"/>
    <s v="346"/>
    <s v="82"/>
    <x v="1"/>
    <x v="17"/>
    <x v="5"/>
    <n v="0"/>
    <n v="0"/>
    <n v="0"/>
    <n v="0"/>
    <n v="0"/>
    <n v="0"/>
    <n v="0"/>
    <m/>
    <m/>
    <m/>
    <m/>
    <m/>
    <m/>
    <m/>
    <m/>
    <m/>
    <m/>
    <m/>
  </r>
  <r>
    <x v="1"/>
    <x v="197"/>
    <s v="342"/>
    <s v="81"/>
    <x v="1"/>
    <x v="27"/>
    <x v="5"/>
    <n v="1345781.3900000001"/>
    <n v="-158798.15999999997"/>
    <n v="-11.799699503943947"/>
    <n v="46077.45"/>
    <n v="3.4238436006311539"/>
    <n v="-112720.70999999998"/>
    <n v="-8.3758559033127931"/>
    <m/>
    <m/>
    <m/>
    <m/>
    <m/>
    <m/>
    <m/>
    <m/>
    <m/>
    <m/>
    <m/>
  </r>
  <r>
    <x v="1"/>
    <x v="194"/>
    <s v="343"/>
    <s v="81"/>
    <x v="1"/>
    <x v="27"/>
    <x v="5"/>
    <n v="108934.9"/>
    <n v="-32467.840000000004"/>
    <n v="-29.80481002874194"/>
    <n v="6787.8399999999992"/>
    <n v="6.231097655572273"/>
    <n v="-25680.000000000004"/>
    <n v="-23.57371237316967"/>
    <m/>
    <m/>
    <m/>
    <m/>
    <m/>
    <m/>
    <m/>
    <m/>
    <m/>
    <m/>
    <m/>
  </r>
  <r>
    <x v="1"/>
    <x v="106"/>
    <s v="342"/>
    <s v="85"/>
    <x v="1"/>
    <x v="1"/>
    <x v="5"/>
    <n v="22612.41"/>
    <n v="-25068.82"/>
    <n v="-110.86310570169213"/>
    <n v="102.44000000000001"/>
    <n v="0.45302557312555364"/>
    <n v="-24966.38"/>
    <n v="-110.41008012856656"/>
    <m/>
    <m/>
    <m/>
    <m/>
    <m/>
    <m/>
    <m/>
    <m/>
    <m/>
    <m/>
    <m/>
  </r>
  <r>
    <x v="1"/>
    <x v="68"/>
    <s v="342"/>
    <s v="44"/>
    <x v="3"/>
    <x v="19"/>
    <x v="5"/>
    <n v="0"/>
    <n v="-402.48"/>
    <n v="0"/>
    <n v="-10.47"/>
    <n v="0"/>
    <n v="-412.95000000000005"/>
    <n v="0"/>
    <m/>
    <m/>
    <m/>
    <m/>
    <m/>
    <m/>
    <m/>
    <m/>
    <m/>
    <m/>
    <m/>
  </r>
  <r>
    <x v="1"/>
    <x v="96"/>
    <s v="343"/>
    <s v="44"/>
    <x v="3"/>
    <x v="19"/>
    <x v="5"/>
    <n v="0"/>
    <n v="-1469.1299999999999"/>
    <n v="0"/>
    <n v="2198.0099999999998"/>
    <n v="0"/>
    <n v="728.87999999999988"/>
    <n v="0"/>
    <m/>
    <m/>
    <m/>
    <m/>
    <m/>
    <m/>
    <m/>
    <m/>
    <m/>
    <m/>
    <m/>
  </r>
  <r>
    <x v="1"/>
    <x v="198"/>
    <s v="343"/>
    <s v="31"/>
    <x v="4"/>
    <x v="20"/>
    <x v="5"/>
    <n v="313533.71999999997"/>
    <n v="-743719.21000000008"/>
    <n v="-237.20549419692406"/>
    <n v="8975.4500000000007"/>
    <n v="2.8626745474139117"/>
    <n v="-734743.76000000013"/>
    <n v="-234.34281964951018"/>
    <m/>
    <m/>
    <m/>
    <m/>
    <m/>
    <m/>
    <m/>
    <m/>
    <m/>
    <m/>
    <m/>
  </r>
  <r>
    <x v="1"/>
    <x v="199"/>
    <s v="343"/>
    <s v="32"/>
    <x v="4"/>
    <x v="21"/>
    <x v="5"/>
    <n v="218967.38"/>
    <n v="-62243.689999999995"/>
    <n v="-28.426010303452504"/>
    <n v="12887.52"/>
    <n v="5.8855889859028316"/>
    <n v="-49356.17"/>
    <n v="-22.540421317549672"/>
    <m/>
    <m/>
    <m/>
    <m/>
    <m/>
    <m/>
    <m/>
    <m/>
    <m/>
    <m/>
    <m/>
  </r>
  <r>
    <x v="1"/>
    <x v="103"/>
    <s v="342"/>
    <s v="33"/>
    <x v="4"/>
    <x v="8"/>
    <x v="5"/>
    <n v="38235.29"/>
    <n v="-572.27"/>
    <n v="-1.4967063150299107"/>
    <n v="-12.35"/>
    <n v="-3.2300003478461917E-2"/>
    <n v="-584.62"/>
    <n v="-1.5290063185083727"/>
    <m/>
    <m/>
    <m/>
    <m/>
    <m/>
    <m/>
    <m/>
    <m/>
    <m/>
    <m/>
    <m/>
  </r>
  <r>
    <x v="1"/>
    <x v="109"/>
    <s v="343"/>
    <s v="33"/>
    <x v="4"/>
    <x v="8"/>
    <x v="5"/>
    <n v="0"/>
    <n v="-1448.0199999999998"/>
    <n v="0"/>
    <n v="1402.27"/>
    <n v="0"/>
    <n v="-45.749999999999773"/>
    <n v="0"/>
    <m/>
    <m/>
    <m/>
    <m/>
    <m/>
    <m/>
    <m/>
    <m/>
    <m/>
    <m/>
    <m/>
  </r>
  <r>
    <x v="1"/>
    <x v="104"/>
    <s v="342"/>
    <s v="34"/>
    <x v="4"/>
    <x v="9"/>
    <x v="5"/>
    <n v="0"/>
    <n v="-559.52"/>
    <n v="0"/>
    <n v="-14.56"/>
    <n v="0"/>
    <n v="-574.07999999999993"/>
    <n v="0"/>
    <m/>
    <m/>
    <m/>
    <m/>
    <m/>
    <m/>
    <m/>
    <m/>
    <m/>
    <m/>
    <m/>
  </r>
  <r>
    <x v="1"/>
    <x v="90"/>
    <s v="343"/>
    <s v="34"/>
    <x v="4"/>
    <x v="9"/>
    <x v="5"/>
    <n v="0"/>
    <n v="-1438.2199999999998"/>
    <n v="0"/>
    <n v="1402.53"/>
    <n v="0"/>
    <n v="-35.689999999999827"/>
    <n v="0"/>
    <m/>
    <m/>
    <m/>
    <m/>
    <m/>
    <m/>
    <m/>
    <m/>
    <m/>
    <m/>
    <m/>
  </r>
  <r>
    <x v="1"/>
    <x v="88"/>
    <s v="342"/>
    <s v="35"/>
    <x v="4"/>
    <x v="10"/>
    <x v="5"/>
    <n v="3659.8"/>
    <n v="-346.92"/>
    <n v="-9.4792065140171591"/>
    <n v="-9.0399999999999991"/>
    <n v="-0.24700803322585929"/>
    <n v="-355.96000000000004"/>
    <n v="-9.7262145472430195"/>
    <m/>
    <m/>
    <m/>
    <m/>
    <m/>
    <m/>
    <m/>
    <m/>
    <m/>
    <m/>
    <m/>
  </r>
  <r>
    <x v="1"/>
    <x v="93"/>
    <s v="343"/>
    <s v="35"/>
    <x v="4"/>
    <x v="10"/>
    <x v="5"/>
    <n v="0"/>
    <n v="-1341.6599999999999"/>
    <n v="0"/>
    <n v="2126.83"/>
    <n v="0"/>
    <n v="785.17000000000007"/>
    <n v="0"/>
    <m/>
    <m/>
    <m/>
    <m/>
    <m/>
    <m/>
    <m/>
    <m/>
    <m/>
    <m/>
    <m/>
  </r>
  <r>
    <x v="1"/>
    <x v="97"/>
    <s v="342"/>
    <s v="36"/>
    <x v="4"/>
    <x v="11"/>
    <x v="5"/>
    <n v="0"/>
    <n v="-255.16"/>
    <n v="0"/>
    <n v="-6.64"/>
    <n v="0"/>
    <n v="-261.8"/>
    <n v="0"/>
    <m/>
    <m/>
    <m/>
    <m/>
    <m/>
    <m/>
    <m/>
    <m/>
    <m/>
    <m/>
    <m/>
  </r>
  <r>
    <x v="1"/>
    <x v="98"/>
    <s v="343"/>
    <s v="36"/>
    <x v="4"/>
    <x v="11"/>
    <x v="5"/>
    <n v="0"/>
    <n v="-1219.56"/>
    <n v="0"/>
    <n v="2130.0099999999998"/>
    <n v="0"/>
    <n v="910.44999999999982"/>
    <n v="0"/>
    <m/>
    <m/>
    <m/>
    <m/>
    <m/>
    <m/>
    <m/>
    <m/>
    <m/>
    <m/>
    <m/>
  </r>
  <r>
    <x v="1"/>
    <x v="147"/>
    <s v="346"/>
    <s v="30"/>
    <x v="4"/>
    <x v="26"/>
    <x v="5"/>
    <n v="43179.649999999994"/>
    <n v="0"/>
    <n v="0"/>
    <n v="0"/>
    <n v="0"/>
    <n v="0"/>
    <n v="0"/>
    <m/>
    <m/>
    <m/>
    <m/>
    <m/>
    <m/>
    <m/>
    <m/>
    <m/>
    <m/>
    <m/>
  </r>
  <r>
    <x v="1"/>
    <x v="121"/>
    <s v="342"/>
    <s v="84"/>
    <x v="1"/>
    <x v="12"/>
    <x v="5"/>
    <n v="0"/>
    <n v="-565.20000000000005"/>
    <n v="0"/>
    <n v="107.97999999999999"/>
    <n v="0"/>
    <n v="-457.22"/>
    <n v="0"/>
    <m/>
    <m/>
    <m/>
    <m/>
    <m/>
    <m/>
    <m/>
    <m/>
    <m/>
    <m/>
    <m/>
  </r>
  <r>
    <x v="1"/>
    <x v="145"/>
    <s v="343"/>
    <s v="84"/>
    <x v="1"/>
    <x v="12"/>
    <x v="5"/>
    <n v="3825.92"/>
    <n v="-5434.83"/>
    <n v="-142.05289185346268"/>
    <n v="1130.5"/>
    <n v="29.548448477751755"/>
    <n v="-4304.33"/>
    <n v="-112.50444337571093"/>
    <m/>
    <m/>
    <m/>
    <m/>
    <m/>
    <m/>
    <m/>
    <m/>
    <m/>
    <m/>
    <m/>
  </r>
  <r>
    <x v="1"/>
    <x v="70"/>
    <s v="345"/>
    <s v="84"/>
    <x v="1"/>
    <x v="12"/>
    <x v="5"/>
    <n v="0"/>
    <n v="0"/>
    <n v="0"/>
    <n v="0"/>
    <n v="0"/>
    <n v="0"/>
    <n v="0"/>
    <m/>
    <m/>
    <m/>
    <m/>
    <m/>
    <m/>
    <m/>
    <m/>
    <m/>
    <m/>
    <m/>
  </r>
  <r>
    <x v="1"/>
    <x v="160"/>
    <s v="343"/>
    <s v="85"/>
    <x v="1"/>
    <x v="1"/>
    <x v="5"/>
    <n v="0"/>
    <n v="-4321.670000000001"/>
    <n v="0"/>
    <n v="1049.1699999999998"/>
    <n v="0"/>
    <n v="-3272.5000000000009"/>
    <n v="0"/>
    <m/>
    <m/>
    <m/>
    <m/>
    <m/>
    <m/>
    <m/>
    <m/>
    <m/>
    <m/>
    <m/>
  </r>
  <r>
    <x v="1"/>
    <x v="1"/>
    <s v="345"/>
    <s v="85"/>
    <x v="1"/>
    <x v="1"/>
    <x v="5"/>
    <n v="0"/>
    <n v="0"/>
    <n v="0"/>
    <n v="0"/>
    <n v="0"/>
    <n v="0"/>
    <n v="0"/>
    <m/>
    <m/>
    <m/>
    <m/>
    <m/>
    <m/>
    <m/>
    <m/>
    <m/>
    <m/>
    <m/>
  </r>
  <r>
    <x v="1"/>
    <x v="87"/>
    <s v="342"/>
    <s v="31"/>
    <x v="4"/>
    <x v="20"/>
    <x v="5"/>
    <n v="244436.97999999998"/>
    <n v="-285488.24"/>
    <n v="-116.79421010683409"/>
    <n v="3563.04"/>
    <n v="1.4576517841122076"/>
    <n v="-281925.2"/>
    <n v="-115.3365583227219"/>
    <m/>
    <m/>
    <m/>
    <m/>
    <m/>
    <m/>
    <m/>
    <m/>
    <m/>
    <m/>
    <m/>
  </r>
  <r>
    <x v="1"/>
    <x v="155"/>
    <s v="342"/>
    <s v="32"/>
    <x v="4"/>
    <x v="21"/>
    <x v="5"/>
    <n v="142739.91"/>
    <n v="-20565.079999999998"/>
    <n v="-14.407379127533426"/>
    <n v="4838.6899999999996"/>
    <n v="3.3898648247711516"/>
    <n v="-15726.39"/>
    <n v="-11.017514302762276"/>
    <m/>
    <m/>
    <m/>
    <m/>
    <m/>
    <m/>
    <m/>
    <m/>
    <m/>
    <m/>
    <m/>
  </r>
  <r>
    <x v="1"/>
    <x v="148"/>
    <s v="346"/>
    <s v="81"/>
    <x v="1"/>
    <x v="27"/>
    <x v="5"/>
    <n v="58179.520000000004"/>
    <n v="0"/>
    <n v="0"/>
    <n v="0"/>
    <n v="0"/>
    <n v="0"/>
    <n v="0"/>
    <m/>
    <m/>
    <m/>
    <m/>
    <m/>
    <m/>
    <m/>
    <m/>
    <m/>
    <m/>
    <m/>
  </r>
  <r>
    <x v="1"/>
    <x v="60"/>
    <s v="342"/>
    <s v="82"/>
    <x v="1"/>
    <x v="17"/>
    <x v="5"/>
    <n v="0"/>
    <n v="2748.06"/>
    <n v="0"/>
    <n v="62.480000000000004"/>
    <n v="0"/>
    <n v="2810.54"/>
    <n v="0"/>
    <m/>
    <m/>
    <m/>
    <m/>
    <m/>
    <m/>
    <m/>
    <m/>
    <m/>
    <m/>
    <m/>
  </r>
  <r>
    <x v="1"/>
    <x v="58"/>
    <s v="346"/>
    <s v="83"/>
    <x v="1"/>
    <x v="6"/>
    <x v="5"/>
    <n v="0"/>
    <n v="0"/>
    <n v="0"/>
    <n v="0"/>
    <n v="0"/>
    <n v="0"/>
    <n v="0"/>
    <m/>
    <m/>
    <m/>
    <m/>
    <m/>
    <m/>
    <m/>
    <m/>
    <m/>
    <m/>
    <m/>
  </r>
  <r>
    <x v="1"/>
    <x v="117"/>
    <s v="342"/>
    <s v="80"/>
    <x v="1"/>
    <x v="7"/>
    <x v="5"/>
    <n v="0"/>
    <n v="-27535.919999999998"/>
    <n v="0"/>
    <n v="14913.85"/>
    <n v="0"/>
    <n v="-12622.069999999998"/>
    <n v="0"/>
    <m/>
    <m/>
    <m/>
    <m/>
    <m/>
    <m/>
    <m/>
    <m/>
    <m/>
    <m/>
    <m/>
  </r>
  <r>
    <x v="1"/>
    <x v="128"/>
    <s v="342"/>
    <s v="30"/>
    <x v="4"/>
    <x v="26"/>
    <x v="5"/>
    <n v="0"/>
    <n v="316960.58999999997"/>
    <n v="0"/>
    <n v="896.3900000000001"/>
    <n v="0"/>
    <n v="317856.98"/>
    <n v="0"/>
    <m/>
    <m/>
    <m/>
    <m/>
    <m/>
    <m/>
    <m/>
    <m/>
    <m/>
    <m/>
    <m/>
  </r>
  <r>
    <x v="1"/>
    <x v="170"/>
    <s v="345"/>
    <s v="81"/>
    <x v="1"/>
    <x v="27"/>
    <x v="5"/>
    <n v="38531.46"/>
    <n v="0"/>
    <n v="0"/>
    <n v="0"/>
    <n v="0"/>
    <n v="0"/>
    <n v="0"/>
    <m/>
    <m/>
    <m/>
    <m/>
    <m/>
    <m/>
    <m/>
    <m/>
    <m/>
    <m/>
    <m/>
  </r>
  <r>
    <x v="1"/>
    <x v="95"/>
    <s v="345"/>
    <s v="80"/>
    <x v="1"/>
    <x v="7"/>
    <x v="5"/>
    <n v="0"/>
    <n v="0"/>
    <n v="0"/>
    <n v="0"/>
    <n v="0"/>
    <n v="0"/>
    <n v="0"/>
    <m/>
    <m/>
    <m/>
    <m/>
    <m/>
    <m/>
    <m/>
    <m/>
    <m/>
    <m/>
    <m/>
  </r>
  <r>
    <x v="1"/>
    <x v="110"/>
    <s v="346"/>
    <s v="31"/>
    <x v="4"/>
    <x v="20"/>
    <x v="5"/>
    <n v="0"/>
    <n v="0"/>
    <n v="0"/>
    <n v="0"/>
    <n v="0"/>
    <n v="0"/>
    <n v="0"/>
    <m/>
    <m/>
    <m/>
    <m/>
    <m/>
    <m/>
    <m/>
    <m/>
    <m/>
    <m/>
    <m/>
  </r>
  <r>
    <x v="1"/>
    <x v="55"/>
    <s v="342"/>
    <s v="83"/>
    <x v="1"/>
    <x v="6"/>
    <x v="5"/>
    <n v="0"/>
    <n v="-150.37"/>
    <n v="0"/>
    <n v="58.870000000000005"/>
    <n v="0"/>
    <n v="-91.5"/>
    <n v="0"/>
    <m/>
    <m/>
    <m/>
    <m/>
    <m/>
    <m/>
    <m/>
    <m/>
    <m/>
    <m/>
    <m/>
  </r>
  <r>
    <x v="1"/>
    <x v="101"/>
    <s v="345"/>
    <s v="83"/>
    <x v="1"/>
    <x v="6"/>
    <x v="5"/>
    <n v="26065.63"/>
    <n v="0"/>
    <n v="0"/>
    <n v="0"/>
    <n v="0"/>
    <n v="0"/>
    <n v="0"/>
    <m/>
    <m/>
    <m/>
    <m/>
    <m/>
    <m/>
    <m/>
    <m/>
    <m/>
    <m/>
    <m/>
  </r>
  <r>
    <x v="1"/>
    <x v="132"/>
    <s v="346"/>
    <s v="80"/>
    <x v="1"/>
    <x v="7"/>
    <x v="5"/>
    <n v="13537.26"/>
    <n v="0"/>
    <n v="0"/>
    <n v="0"/>
    <n v="0"/>
    <n v="0"/>
    <n v="0"/>
    <m/>
    <m/>
    <m/>
    <m/>
    <m/>
    <m/>
    <m/>
    <m/>
    <m/>
    <m/>
    <m/>
  </r>
  <r>
    <x v="1"/>
    <x v="99"/>
    <s v="346"/>
    <s v="32"/>
    <x v="4"/>
    <x v="21"/>
    <x v="5"/>
    <n v="5119.3999999999996"/>
    <n v="0"/>
    <n v="0"/>
    <n v="0"/>
    <n v="0"/>
    <n v="0"/>
    <n v="0"/>
    <m/>
    <m/>
    <m/>
    <m/>
    <m/>
    <m/>
    <m/>
    <m/>
    <m/>
    <m/>
    <m/>
  </r>
  <r>
    <x v="1"/>
    <x v="176"/>
    <s v="341"/>
    <s v="30"/>
    <x v="4"/>
    <x v="26"/>
    <x v="5"/>
    <n v="233906.96000000002"/>
    <n v="-995948.55999999994"/>
    <n v="-425.78833909003811"/>
    <n v="0"/>
    <n v="0"/>
    <n v="-995948.55999999994"/>
    <n v="-425.78833909003811"/>
    <m/>
    <m/>
    <m/>
    <m/>
    <m/>
    <m/>
    <m/>
    <m/>
    <m/>
    <m/>
    <m/>
  </r>
  <r>
    <x v="1"/>
    <x v="127"/>
    <s v="345"/>
    <s v="82"/>
    <x v="1"/>
    <x v="17"/>
    <x v="5"/>
    <n v="0"/>
    <n v="-68111.61"/>
    <n v="0"/>
    <n v="0"/>
    <n v="0"/>
    <n v="-68111.61"/>
    <n v="0"/>
    <m/>
    <m/>
    <m/>
    <m/>
    <m/>
    <m/>
    <m/>
    <m/>
    <m/>
    <m/>
    <m/>
  </r>
  <r>
    <x v="1"/>
    <x v="43"/>
    <s v="343"/>
    <s v="80"/>
    <x v="1"/>
    <x v="7"/>
    <x v="5"/>
    <n v="0"/>
    <n v="1864.380000000001"/>
    <n v="0"/>
    <n v="5578.1"/>
    <n v="0"/>
    <n v="7442.4800000000014"/>
    <n v="0"/>
    <m/>
    <m/>
    <m/>
    <m/>
    <m/>
    <m/>
    <m/>
    <m/>
    <m/>
    <m/>
    <m/>
  </r>
  <r>
    <x v="1"/>
    <x v="92"/>
    <s v="341"/>
    <s v="44"/>
    <x v="3"/>
    <x v="19"/>
    <x v="5"/>
    <n v="0"/>
    <n v="0"/>
    <n v="0"/>
    <n v="0"/>
    <n v="0"/>
    <n v="0"/>
    <n v="0"/>
    <m/>
    <m/>
    <m/>
    <m/>
    <m/>
    <m/>
    <m/>
    <m/>
    <m/>
    <m/>
    <m/>
  </r>
  <r>
    <x v="1"/>
    <x v="136"/>
    <s v="341"/>
    <s v="31"/>
    <x v="4"/>
    <x v="20"/>
    <x v="5"/>
    <n v="3978.04"/>
    <n v="0"/>
    <n v="0"/>
    <n v="0"/>
    <n v="0"/>
    <n v="0"/>
    <n v="0"/>
    <m/>
    <m/>
    <m/>
    <m/>
    <m/>
    <m/>
    <m/>
    <m/>
    <m/>
    <m/>
    <m/>
  </r>
  <r>
    <x v="1"/>
    <x v="108"/>
    <s v="341"/>
    <s v="32"/>
    <x v="4"/>
    <x v="21"/>
    <x v="5"/>
    <n v="0"/>
    <n v="0"/>
    <n v="0"/>
    <n v="0"/>
    <n v="0"/>
    <n v="0"/>
    <n v="0"/>
    <m/>
    <m/>
    <m/>
    <m/>
    <m/>
    <m/>
    <m/>
    <m/>
    <m/>
    <m/>
    <m/>
  </r>
  <r>
    <x v="1"/>
    <x v="44"/>
    <s v="341"/>
    <s v="33"/>
    <x v="4"/>
    <x v="8"/>
    <x v="5"/>
    <n v="0"/>
    <n v="0"/>
    <n v="0"/>
    <n v="0"/>
    <n v="0"/>
    <n v="0"/>
    <n v="0"/>
    <m/>
    <m/>
    <m/>
    <m/>
    <m/>
    <m/>
    <m/>
    <m/>
    <m/>
    <m/>
    <m/>
  </r>
  <r>
    <x v="1"/>
    <x v="45"/>
    <s v="341"/>
    <s v="34"/>
    <x v="4"/>
    <x v="9"/>
    <x v="5"/>
    <n v="0"/>
    <n v="0"/>
    <n v="0"/>
    <n v="0"/>
    <n v="0"/>
    <n v="0"/>
    <n v="0"/>
    <m/>
    <m/>
    <m/>
    <m/>
    <m/>
    <m/>
    <m/>
    <m/>
    <m/>
    <m/>
    <m/>
  </r>
  <r>
    <x v="1"/>
    <x v="46"/>
    <s v="341"/>
    <s v="35"/>
    <x v="4"/>
    <x v="10"/>
    <x v="5"/>
    <n v="0"/>
    <n v="0"/>
    <n v="0"/>
    <n v="0"/>
    <n v="0"/>
    <n v="0"/>
    <n v="0"/>
    <m/>
    <m/>
    <m/>
    <m/>
    <m/>
    <m/>
    <m/>
    <m/>
    <m/>
    <m/>
    <m/>
  </r>
  <r>
    <x v="1"/>
    <x v="47"/>
    <s v="341"/>
    <s v="36"/>
    <x v="4"/>
    <x v="11"/>
    <x v="5"/>
    <n v="0"/>
    <n v="0"/>
    <n v="0"/>
    <n v="0"/>
    <n v="0"/>
    <n v="0"/>
    <n v="0"/>
    <m/>
    <m/>
    <m/>
    <m/>
    <m/>
    <m/>
    <m/>
    <m/>
    <m/>
    <m/>
    <m/>
  </r>
  <r>
    <x v="1"/>
    <x v="156"/>
    <s v="341"/>
    <s v="81"/>
    <x v="1"/>
    <x v="27"/>
    <x v="5"/>
    <n v="18283.32"/>
    <n v="0"/>
    <n v="0"/>
    <n v="0"/>
    <n v="0"/>
    <n v="0"/>
    <n v="0"/>
    <m/>
    <m/>
    <m/>
    <m/>
    <m/>
    <m/>
    <m/>
    <m/>
    <m/>
    <m/>
    <m/>
  </r>
  <r>
    <x v="1"/>
    <x v="86"/>
    <s v="341"/>
    <s v="82"/>
    <x v="1"/>
    <x v="17"/>
    <x v="5"/>
    <n v="0"/>
    <n v="0"/>
    <n v="0"/>
    <n v="0"/>
    <n v="0"/>
    <n v="0"/>
    <n v="0"/>
    <m/>
    <m/>
    <m/>
    <m/>
    <m/>
    <m/>
    <m/>
    <m/>
    <m/>
    <m/>
    <m/>
  </r>
  <r>
    <x v="1"/>
    <x v="42"/>
    <s v="341"/>
    <s v="83"/>
    <x v="1"/>
    <x v="6"/>
    <x v="5"/>
    <n v="0"/>
    <n v="0"/>
    <n v="0"/>
    <n v="0"/>
    <n v="0"/>
    <n v="0"/>
    <n v="0"/>
    <m/>
    <m/>
    <m/>
    <m/>
    <m/>
    <m/>
    <m/>
    <m/>
    <m/>
    <m/>
    <m/>
  </r>
  <r>
    <x v="1"/>
    <x v="48"/>
    <s v="341"/>
    <s v="84"/>
    <x v="1"/>
    <x v="12"/>
    <x v="5"/>
    <n v="0"/>
    <n v="0"/>
    <n v="0"/>
    <n v="0"/>
    <n v="0"/>
    <n v="0"/>
    <n v="0"/>
    <m/>
    <m/>
    <m/>
    <m/>
    <m/>
    <m/>
    <m/>
    <m/>
    <m/>
    <m/>
    <m/>
  </r>
  <r>
    <x v="1"/>
    <x v="49"/>
    <s v="341"/>
    <s v="85"/>
    <x v="1"/>
    <x v="1"/>
    <x v="5"/>
    <n v="0"/>
    <n v="0"/>
    <n v="0"/>
    <n v="0"/>
    <n v="0"/>
    <n v="0"/>
    <n v="0"/>
    <m/>
    <m/>
    <m/>
    <m/>
    <m/>
    <m/>
    <m/>
    <m/>
    <m/>
    <m/>
    <m/>
  </r>
  <r>
    <x v="1"/>
    <x v="151"/>
    <s v="341"/>
    <s v="80"/>
    <x v="1"/>
    <x v="7"/>
    <x v="5"/>
    <n v="113313.89"/>
    <n v="-55454.84"/>
    <n v="-48.939137117258966"/>
    <n v="0"/>
    <n v="0"/>
    <n v="-55454.84"/>
    <n v="-48.939137117258966"/>
    <m/>
    <m/>
    <m/>
    <m/>
    <m/>
    <m/>
    <m/>
    <m/>
    <m/>
    <m/>
    <m/>
  </r>
  <r>
    <x v="1"/>
    <x v="83"/>
    <s v="346"/>
    <s v="44"/>
    <x v="3"/>
    <x v="19"/>
    <x v="5"/>
    <n v="0"/>
    <n v="0"/>
    <n v="0"/>
    <n v="0"/>
    <n v="0"/>
    <n v="0"/>
    <n v="0"/>
    <m/>
    <m/>
    <m/>
    <m/>
    <m/>
    <m/>
    <m/>
    <m/>
    <m/>
    <m/>
    <m/>
  </r>
  <r>
    <x v="1"/>
    <x v="79"/>
    <s v="346"/>
    <s v="33"/>
    <x v="4"/>
    <x v="8"/>
    <x v="5"/>
    <n v="0"/>
    <n v="0"/>
    <n v="0"/>
    <n v="0"/>
    <n v="0"/>
    <n v="0"/>
    <n v="0"/>
    <m/>
    <m/>
    <m/>
    <m/>
    <m/>
    <m/>
    <m/>
    <m/>
    <m/>
    <m/>
    <m/>
  </r>
  <r>
    <x v="1"/>
    <x v="80"/>
    <s v="346"/>
    <s v="34"/>
    <x v="4"/>
    <x v="9"/>
    <x v="5"/>
    <n v="0"/>
    <n v="0"/>
    <n v="0"/>
    <n v="0"/>
    <n v="0"/>
    <n v="0"/>
    <n v="0"/>
    <m/>
    <m/>
    <m/>
    <m/>
    <m/>
    <m/>
    <m/>
    <m/>
    <m/>
    <m/>
    <m/>
  </r>
  <r>
    <x v="1"/>
    <x v="81"/>
    <s v="346"/>
    <s v="35"/>
    <x v="4"/>
    <x v="10"/>
    <x v="5"/>
    <n v="0"/>
    <n v="0"/>
    <n v="0"/>
    <n v="0"/>
    <n v="0"/>
    <n v="0"/>
    <n v="0"/>
    <m/>
    <m/>
    <m/>
    <m/>
    <m/>
    <m/>
    <m/>
    <m/>
    <m/>
    <m/>
    <m/>
  </r>
  <r>
    <x v="1"/>
    <x v="82"/>
    <s v="346"/>
    <s v="36"/>
    <x v="4"/>
    <x v="11"/>
    <x v="5"/>
    <n v="0"/>
    <n v="0"/>
    <n v="0"/>
    <n v="0"/>
    <n v="0"/>
    <n v="0"/>
    <n v="0"/>
    <m/>
    <m/>
    <m/>
    <m/>
    <m/>
    <m/>
    <m/>
    <m/>
    <m/>
    <m/>
    <m/>
  </r>
  <r>
    <x v="1"/>
    <x v="71"/>
    <s v="346"/>
    <s v="84"/>
    <x v="1"/>
    <x v="12"/>
    <x v="5"/>
    <n v="0"/>
    <n v="0"/>
    <n v="0"/>
    <n v="0"/>
    <n v="0"/>
    <n v="0"/>
    <n v="0"/>
    <m/>
    <m/>
    <m/>
    <m/>
    <m/>
    <m/>
    <m/>
    <m/>
    <m/>
    <m/>
    <m/>
  </r>
  <r>
    <x v="1"/>
    <x v="72"/>
    <s v="346"/>
    <s v="85"/>
    <x v="1"/>
    <x v="1"/>
    <x v="5"/>
    <n v="0"/>
    <n v="0"/>
    <n v="0"/>
    <n v="0"/>
    <n v="0"/>
    <n v="0"/>
    <n v="0"/>
    <m/>
    <m/>
    <m/>
    <m/>
    <m/>
    <m/>
    <m/>
    <m/>
    <m/>
    <m/>
    <m/>
  </r>
  <r>
    <x v="1"/>
    <x v="63"/>
    <s v="341"/>
    <s v="86"/>
    <x v="1"/>
    <x v="18"/>
    <x v="5"/>
    <n v="0"/>
    <n v="0"/>
    <n v="0"/>
    <n v="0"/>
    <n v="0"/>
    <n v="0"/>
    <n v="0"/>
    <m/>
    <m/>
    <m/>
    <m/>
    <m/>
    <m/>
    <m/>
    <m/>
    <m/>
    <m/>
    <m/>
  </r>
  <r>
    <x v="1"/>
    <x v="64"/>
    <s v="342"/>
    <s v="86"/>
    <x v="1"/>
    <x v="18"/>
    <x v="5"/>
    <n v="0"/>
    <n v="0"/>
    <n v="0"/>
    <n v="0"/>
    <n v="0"/>
    <n v="0"/>
    <n v="0"/>
    <m/>
    <m/>
    <m/>
    <m/>
    <m/>
    <m/>
    <m/>
    <m/>
    <m/>
    <m/>
    <m/>
  </r>
  <r>
    <x v="1"/>
    <x v="65"/>
    <s v="343"/>
    <s v="86"/>
    <x v="1"/>
    <x v="18"/>
    <x v="5"/>
    <n v="0"/>
    <n v="0"/>
    <n v="0"/>
    <n v="0"/>
    <n v="0"/>
    <n v="0"/>
    <n v="0"/>
    <m/>
    <m/>
    <m/>
    <m/>
    <m/>
    <m/>
    <m/>
    <m/>
    <m/>
    <m/>
    <m/>
  </r>
  <r>
    <x v="1"/>
    <x v="66"/>
    <s v="345"/>
    <s v="86"/>
    <x v="1"/>
    <x v="18"/>
    <x v="5"/>
    <n v="0"/>
    <n v="0"/>
    <n v="0"/>
    <n v="0"/>
    <n v="0"/>
    <n v="0"/>
    <n v="0"/>
    <m/>
    <m/>
    <m/>
    <m/>
    <m/>
    <m/>
    <m/>
    <m/>
    <m/>
    <m/>
    <m/>
  </r>
  <r>
    <x v="1"/>
    <x v="67"/>
    <s v="346"/>
    <s v="86"/>
    <x v="1"/>
    <x v="18"/>
    <x v="5"/>
    <n v="0"/>
    <n v="0"/>
    <n v="0"/>
    <n v="0"/>
    <n v="0"/>
    <n v="0"/>
    <n v="0"/>
    <m/>
    <m/>
    <m/>
    <m/>
    <m/>
    <m/>
    <m/>
    <m/>
    <m/>
    <m/>
    <m/>
  </r>
  <r>
    <x v="1"/>
    <x v="10"/>
    <s v="341"/>
    <s v="99"/>
    <x v="2"/>
    <x v="2"/>
    <x v="5"/>
    <n v="0"/>
    <n v="0"/>
    <n v="0"/>
    <n v="0"/>
    <n v="0"/>
    <n v="0"/>
    <n v="0"/>
    <m/>
    <m/>
    <m/>
    <m/>
    <m/>
    <m/>
    <m/>
    <m/>
    <m/>
    <m/>
    <m/>
  </r>
  <r>
    <x v="1"/>
    <x v="11"/>
    <s v="343"/>
    <s v="99"/>
    <x v="2"/>
    <x v="2"/>
    <x v="5"/>
    <n v="0"/>
    <n v="0"/>
    <n v="0"/>
    <n v="0"/>
    <n v="0"/>
    <n v="0"/>
    <n v="0"/>
    <m/>
    <m/>
    <m/>
    <m/>
    <m/>
    <m/>
    <m/>
    <m/>
    <m/>
    <m/>
    <m/>
  </r>
  <r>
    <x v="1"/>
    <x v="12"/>
    <s v="345"/>
    <s v="99"/>
    <x v="2"/>
    <x v="2"/>
    <x v="5"/>
    <n v="0"/>
    <n v="0"/>
    <n v="0"/>
    <n v="0"/>
    <n v="0"/>
    <n v="0"/>
    <n v="0"/>
    <m/>
    <m/>
    <m/>
    <m/>
    <m/>
    <m/>
    <m/>
    <m/>
    <m/>
    <m/>
    <m/>
  </r>
  <r>
    <x v="1"/>
    <x v="119"/>
    <s v="346"/>
    <s v="37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3"/>
    <s v="342"/>
    <s v="87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42"/>
    <s v="346"/>
    <s v="87"/>
    <x v="0"/>
    <x v="0"/>
    <x v="5"/>
    <n v="40703.65"/>
    <n v="0"/>
    <n v="0"/>
    <n v="649.41999999999996"/>
    <n v="1.5954834517297587"/>
    <n v="649.41999999999996"/>
    <n v="1.5954834517297587"/>
    <m/>
    <m/>
    <m/>
    <m/>
    <m/>
    <m/>
    <m/>
    <m/>
    <m/>
    <m/>
    <m/>
  </r>
  <r>
    <x v="1"/>
    <x v="182"/>
    <s v="341"/>
    <s v="28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95"/>
    <s v="342"/>
    <s v="28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93"/>
    <s v="343"/>
    <s v="28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71"/>
    <s v="345"/>
    <s v="28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46"/>
    <s v="346"/>
    <s v="28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4"/>
    <s v="341"/>
    <s v="41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5"/>
    <s v="342"/>
    <s v="41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6"/>
    <s v="343"/>
    <s v="41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7"/>
    <s v="345"/>
    <s v="41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8"/>
    <s v="346"/>
    <s v="41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9"/>
    <s v="341"/>
    <s v="42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20"/>
    <s v="342"/>
    <s v="42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21"/>
    <s v="343"/>
    <s v="42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22"/>
    <s v="345"/>
    <s v="42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23"/>
    <s v="346"/>
    <s v="42"/>
    <x v="0"/>
    <x v="0"/>
    <x v="5"/>
    <n v="0"/>
    <n v="0"/>
    <n v="0"/>
    <n v="0"/>
    <n v="0"/>
    <n v="0"/>
    <n v="0"/>
    <m/>
    <m/>
    <m/>
    <m/>
    <m/>
    <m/>
    <m/>
    <m/>
    <m/>
    <m/>
    <m/>
  </r>
  <r>
    <x v="1"/>
    <x v="174"/>
    <s v="343"/>
    <s v="90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74"/>
    <s v="316"/>
    <s v="54"/>
    <x v="3"/>
    <x v="14"/>
    <x v="5"/>
    <n v="0"/>
    <n v="0"/>
    <n v="0"/>
    <n v="0"/>
    <n v="0"/>
    <n v="0"/>
    <n v="0"/>
    <m/>
    <m/>
    <m/>
    <m/>
    <m/>
    <m/>
    <m/>
    <m/>
    <m/>
    <m/>
    <m/>
  </r>
  <r>
    <x v="4"/>
    <x v="56"/>
    <s v="316"/>
    <s v="45"/>
    <x v="3"/>
    <x v="3"/>
    <x v="5"/>
    <n v="0"/>
    <n v="0"/>
    <n v="0"/>
    <n v="0"/>
    <n v="0"/>
    <n v="0"/>
    <n v="0"/>
    <m/>
    <m/>
    <m/>
    <m/>
    <m/>
    <m/>
    <m/>
    <m/>
    <m/>
    <m/>
    <m/>
  </r>
  <r>
    <x v="4"/>
    <x v="165"/>
    <s v="312"/>
    <s v="54"/>
    <x v="3"/>
    <x v="14"/>
    <x v="5"/>
    <n v="0"/>
    <n v="0"/>
    <n v="0"/>
    <n v="0"/>
    <n v="0"/>
    <n v="0"/>
    <n v="0"/>
    <m/>
    <m/>
    <m/>
    <m/>
    <m/>
    <m/>
    <m/>
    <m/>
    <m/>
    <m/>
    <m/>
  </r>
  <r>
    <x v="4"/>
    <x v="84"/>
    <s v="315"/>
    <s v="54"/>
    <x v="3"/>
    <x v="14"/>
    <x v="5"/>
    <n v="0"/>
    <n v="0"/>
    <n v="0"/>
    <n v="0"/>
    <n v="0"/>
    <n v="0"/>
    <n v="0"/>
    <m/>
    <m/>
    <m/>
    <m/>
    <m/>
    <m/>
    <m/>
    <m/>
    <m/>
    <m/>
    <m/>
  </r>
  <r>
    <x v="4"/>
    <x v="59"/>
    <s v="316"/>
    <s v="42"/>
    <x v="3"/>
    <x v="16"/>
    <x v="5"/>
    <n v="0"/>
    <n v="0"/>
    <n v="0"/>
    <n v="0"/>
    <n v="0"/>
    <n v="0"/>
    <n v="0"/>
    <m/>
    <m/>
    <m/>
    <m/>
    <m/>
    <m/>
    <m/>
    <m/>
    <m/>
    <m/>
    <m/>
  </r>
  <r>
    <x v="4"/>
    <x v="180"/>
    <s v="312"/>
    <s v="44"/>
    <x v="3"/>
    <x v="23"/>
    <x v="5"/>
    <n v="6730261.7600000007"/>
    <n v="-755730.9600000002"/>
    <n v="-11.228849440768261"/>
    <n v="-274502.90000000002"/>
    <n v="-4.0786363114649493"/>
    <n v="-1030233.8600000002"/>
    <n v="-15.307485752233211"/>
    <m/>
    <m/>
    <m/>
    <m/>
    <m/>
    <m/>
    <m/>
    <m/>
    <m/>
    <m/>
    <m/>
  </r>
  <r>
    <x v="4"/>
    <x v="196"/>
    <s v="312"/>
    <s v="40"/>
    <x v="3"/>
    <x v="25"/>
    <x v="5"/>
    <n v="771875.37999999989"/>
    <n v="-1710436.1100000003"/>
    <n v="-221.59485252658283"/>
    <n v="31444.140000000003"/>
    <n v="4.0737327313121465"/>
    <n v="-1678991.9700000004"/>
    <n v="-217.52111979527066"/>
    <m/>
    <m/>
    <m/>
    <m/>
    <m/>
    <m/>
    <m/>
    <m/>
    <m/>
    <m/>
    <m/>
  </r>
  <r>
    <x v="4"/>
    <x v="157"/>
    <s v="316"/>
    <s v="40"/>
    <x v="3"/>
    <x v="25"/>
    <x v="5"/>
    <n v="273618.84999999998"/>
    <n v="-3614.8599999999997"/>
    <n v="-1.3211297394167105"/>
    <n v="0"/>
    <n v="0"/>
    <n v="-3614.8599999999997"/>
    <n v="-1.3211297394167105"/>
    <m/>
    <m/>
    <m/>
    <m/>
    <m/>
    <m/>
    <m/>
    <m/>
    <m/>
    <m/>
    <m/>
  </r>
  <r>
    <x v="4"/>
    <x v="152"/>
    <s v="314"/>
    <s v="44"/>
    <x v="3"/>
    <x v="23"/>
    <x v="5"/>
    <n v="2823111.22"/>
    <n v="-599776.62"/>
    <n v="-21.245235247940389"/>
    <n v="288026.18"/>
    <n v="10.202438287217037"/>
    <n v="-311750.44"/>
    <n v="-11.042796960723352"/>
    <m/>
    <m/>
    <m/>
    <m/>
    <m/>
    <m/>
    <m/>
    <m/>
    <m/>
    <m/>
    <m/>
  </r>
  <r>
    <x v="4"/>
    <x v="159"/>
    <s v="315"/>
    <s v="44"/>
    <x v="3"/>
    <x v="23"/>
    <x v="5"/>
    <n v="144967.21"/>
    <n v="-8450.3799999999992"/>
    <n v="-5.829166471507591"/>
    <n v="0"/>
    <n v="0"/>
    <n v="-8450.3799999999992"/>
    <n v="-5.829166471507591"/>
    <m/>
    <m/>
    <m/>
    <m/>
    <m/>
    <m/>
    <m/>
    <m/>
    <m/>
    <m/>
    <m/>
  </r>
  <r>
    <x v="4"/>
    <x v="188"/>
    <s v="312"/>
    <s v="45"/>
    <x v="3"/>
    <x v="3"/>
    <x v="5"/>
    <n v="559189.8899999999"/>
    <n v="-537387.23"/>
    <n v="-96.101027506058827"/>
    <n v="5927.06"/>
    <n v="1.0599369026503682"/>
    <n v="-531460.16999999993"/>
    <n v="-95.041090603408435"/>
    <m/>
    <m/>
    <m/>
    <m/>
    <m/>
    <m/>
    <m/>
    <m/>
    <m/>
    <m/>
    <m/>
  </r>
  <r>
    <x v="4"/>
    <x v="143"/>
    <s v="315"/>
    <s v="45"/>
    <x v="3"/>
    <x v="3"/>
    <x v="5"/>
    <n v="5391.11"/>
    <n v="0"/>
    <n v="0"/>
    <n v="0"/>
    <n v="0"/>
    <n v="0"/>
    <n v="0"/>
    <m/>
    <m/>
    <m/>
    <m/>
    <m/>
    <m/>
    <m/>
    <m/>
    <m/>
    <m/>
    <m/>
  </r>
  <r>
    <x v="4"/>
    <x v="169"/>
    <s v="312"/>
    <s v="43"/>
    <x v="3"/>
    <x v="24"/>
    <x v="5"/>
    <n v="366251.73000000004"/>
    <n v="-632587.67000000004"/>
    <n v="-172.71936708667559"/>
    <n v="28192.87"/>
    <n v="7.6976755850409209"/>
    <n v="-604394.80000000005"/>
    <n v="-165.02169150163468"/>
    <m/>
    <m/>
    <m/>
    <m/>
    <m/>
    <m/>
    <m/>
    <m/>
    <m/>
    <m/>
    <m/>
  </r>
  <r>
    <x v="4"/>
    <x v="126"/>
    <s v="315"/>
    <s v="43"/>
    <x v="3"/>
    <x v="24"/>
    <x v="5"/>
    <n v="381882.2"/>
    <n v="0"/>
    <n v="0"/>
    <n v="0"/>
    <n v="0"/>
    <n v="0"/>
    <n v="0"/>
    <m/>
    <m/>
    <m/>
    <m/>
    <m/>
    <m/>
    <m/>
    <m/>
    <m/>
    <m/>
    <m/>
  </r>
  <r>
    <x v="4"/>
    <x v="113"/>
    <s v="314"/>
    <s v="40"/>
    <x v="3"/>
    <x v="25"/>
    <x v="5"/>
    <n v="0"/>
    <n v="-116868.24"/>
    <n v="0"/>
    <n v="2580.7399999999998"/>
    <n v="0"/>
    <n v="-114287.5"/>
    <n v="0"/>
    <m/>
    <m/>
    <m/>
    <m/>
    <m/>
    <m/>
    <m/>
    <m/>
    <m/>
    <m/>
    <m/>
  </r>
  <r>
    <x v="4"/>
    <x v="162"/>
    <s v="315"/>
    <s v="40"/>
    <x v="3"/>
    <x v="25"/>
    <x v="5"/>
    <n v="243633.03999999998"/>
    <n v="-39769.810000000005"/>
    <n v="-16.323652161463816"/>
    <n v="0"/>
    <n v="0"/>
    <n v="-39769.810000000005"/>
    <n v="-16.323652161463816"/>
    <m/>
    <m/>
    <m/>
    <m/>
    <m/>
    <m/>
    <m/>
    <m/>
    <m/>
    <m/>
    <m/>
  </r>
  <r>
    <x v="4"/>
    <x v="69"/>
    <s v="312"/>
    <s v="53"/>
    <x v="3"/>
    <x v="13"/>
    <x v="5"/>
    <n v="0"/>
    <n v="0"/>
    <n v="0"/>
    <n v="0"/>
    <n v="0"/>
    <n v="0"/>
    <n v="0"/>
    <m/>
    <m/>
    <m/>
    <m/>
    <m/>
    <m/>
    <m/>
    <m/>
    <m/>
    <m/>
    <m/>
  </r>
  <r>
    <x v="4"/>
    <x v="91"/>
    <s v="315"/>
    <s v="53"/>
    <x v="3"/>
    <x v="13"/>
    <x v="5"/>
    <n v="0"/>
    <n v="0"/>
    <n v="0"/>
    <n v="0"/>
    <n v="0"/>
    <n v="0"/>
    <n v="0"/>
    <m/>
    <m/>
    <m/>
    <m/>
    <m/>
    <m/>
    <m/>
    <m/>
    <m/>
    <m/>
    <m/>
  </r>
  <r>
    <x v="4"/>
    <x v="173"/>
    <s v="312"/>
    <s v="42"/>
    <x v="3"/>
    <x v="16"/>
    <x v="5"/>
    <n v="1228914.9799999997"/>
    <n v="-3998914.92"/>
    <n v="-325.40208111060707"/>
    <n v="95587.209999999992"/>
    <n v="7.7781792520748683"/>
    <n v="-3903327.71"/>
    <n v="-317.62390185853218"/>
    <m/>
    <m/>
    <m/>
    <m/>
    <m/>
    <m/>
    <m/>
    <m/>
    <m/>
    <m/>
    <m/>
  </r>
  <r>
    <x v="4"/>
    <x v="124"/>
    <s v="315"/>
    <s v="42"/>
    <x v="3"/>
    <x v="16"/>
    <x v="5"/>
    <n v="597612.81000000006"/>
    <n v="-21659.989999999998"/>
    <n v="-3.6244186265016638"/>
    <n v="0"/>
    <n v="0"/>
    <n v="-21659.989999999998"/>
    <n v="-3.6244186265016638"/>
    <m/>
    <m/>
    <m/>
    <m/>
    <m/>
    <m/>
    <m/>
    <m/>
    <m/>
    <m/>
    <m/>
  </r>
  <r>
    <x v="4"/>
    <x v="153"/>
    <s v="314"/>
    <s v="43"/>
    <x v="3"/>
    <x v="24"/>
    <x v="5"/>
    <n v="6520.8200000000006"/>
    <n v="-124182.90000000001"/>
    <n v="-1904.406194312985"/>
    <n v="6510.2800000000007"/>
    <n v="99.838363886750443"/>
    <n v="-117672.62000000001"/>
    <n v="-1804.5678304262347"/>
    <m/>
    <m/>
    <m/>
    <m/>
    <m/>
    <m/>
    <m/>
    <m/>
    <m/>
    <m/>
    <m/>
  </r>
  <r>
    <x v="4"/>
    <x v="105"/>
    <s v="316"/>
    <s v="44"/>
    <x v="3"/>
    <x v="23"/>
    <x v="5"/>
    <n v="39563.81"/>
    <n v="0"/>
    <n v="0"/>
    <n v="0"/>
    <n v="0"/>
    <n v="0"/>
    <n v="0"/>
    <m/>
    <m/>
    <m/>
    <m/>
    <m/>
    <m/>
    <m/>
    <m/>
    <m/>
    <m/>
    <m/>
  </r>
  <r>
    <x v="4"/>
    <x v="179"/>
    <s v="311"/>
    <s v="40"/>
    <x v="3"/>
    <x v="25"/>
    <x v="5"/>
    <n v="1095906.31"/>
    <n v="-143344.31"/>
    <n v="-13.07997852480656"/>
    <n v="0"/>
    <n v="0"/>
    <n v="-143344.31"/>
    <n v="-13.07997852480656"/>
    <m/>
    <m/>
    <m/>
    <m/>
    <m/>
    <m/>
    <m/>
    <m/>
    <m/>
    <m/>
    <m/>
  </r>
  <r>
    <x v="4"/>
    <x v="184"/>
    <s v="312"/>
    <s v="46"/>
    <x v="3"/>
    <x v="22"/>
    <x v="5"/>
    <n v="2120457.65"/>
    <n v="-441539"/>
    <n v="-20.822816244408372"/>
    <n v="2367.27"/>
    <n v="0.11163957931439941"/>
    <n v="-439171.73"/>
    <n v="-20.711176665093973"/>
    <m/>
    <m/>
    <m/>
    <m/>
    <m/>
    <m/>
    <m/>
    <m/>
    <m/>
    <m/>
    <m/>
  </r>
  <r>
    <x v="4"/>
    <x v="129"/>
    <s v="315"/>
    <s v="46"/>
    <x v="3"/>
    <x v="22"/>
    <x v="5"/>
    <n v="0"/>
    <n v="0"/>
    <n v="0"/>
    <n v="0"/>
    <n v="0"/>
    <n v="0"/>
    <n v="0"/>
    <m/>
    <m/>
    <m/>
    <m/>
    <m/>
    <m/>
    <m/>
    <m/>
    <m/>
    <m/>
    <m/>
  </r>
  <r>
    <x v="4"/>
    <x v="61"/>
    <s v="316"/>
    <s v="53"/>
    <x v="3"/>
    <x v="13"/>
    <x v="5"/>
    <n v="0"/>
    <n v="0"/>
    <n v="0"/>
    <n v="0"/>
    <n v="0"/>
    <n v="0"/>
    <n v="0"/>
    <m/>
    <m/>
    <m/>
    <m/>
    <m/>
    <m/>
    <m/>
    <m/>
    <m/>
    <m/>
    <m/>
  </r>
  <r>
    <x v="4"/>
    <x v="172"/>
    <s v="312"/>
    <s v="41"/>
    <x v="3"/>
    <x v="15"/>
    <x v="5"/>
    <n v="10912994.369999999"/>
    <n v="-752110.75999999978"/>
    <n v="-6.8918825988544876"/>
    <n v="15445.5"/>
    <n v="0.14153310701286473"/>
    <n v="-736665.25999999978"/>
    <n v="-6.7503494918416216"/>
    <m/>
    <m/>
    <m/>
    <m/>
    <m/>
    <m/>
    <m/>
    <m/>
    <m/>
    <m/>
    <m/>
  </r>
  <r>
    <x v="4"/>
    <x v="168"/>
    <s v="314"/>
    <s v="41"/>
    <x v="3"/>
    <x v="15"/>
    <x v="5"/>
    <n v="990953.32000000007"/>
    <n v="442283.29000000015"/>
    <n v="44.632101338537332"/>
    <n v="-8652.07"/>
    <n v="-0.87310570794596043"/>
    <n v="433631.22000000015"/>
    <n v="43.758995630591372"/>
    <m/>
    <m/>
    <m/>
    <m/>
    <m/>
    <m/>
    <m/>
    <m/>
    <m/>
    <m/>
    <m/>
  </r>
  <r>
    <x v="4"/>
    <x v="164"/>
    <s v="314"/>
    <s v="42"/>
    <x v="3"/>
    <x v="16"/>
    <x v="5"/>
    <n v="1270922.19"/>
    <n v="-1490687.33"/>
    <n v="-117.29178558130297"/>
    <n v="23221.4"/>
    <n v="1.8271299519917898"/>
    <n v="-1467465.9300000002"/>
    <n v="-115.46465562931121"/>
    <m/>
    <m/>
    <m/>
    <m/>
    <m/>
    <m/>
    <m/>
    <m/>
    <m/>
    <m/>
    <m/>
  </r>
  <r>
    <x v="4"/>
    <x v="114"/>
    <s v="316"/>
    <s v="43"/>
    <x v="3"/>
    <x v="24"/>
    <x v="5"/>
    <n v="45044.57"/>
    <n v="0"/>
    <n v="0"/>
    <n v="0"/>
    <n v="0"/>
    <n v="0"/>
    <n v="0"/>
    <m/>
    <m/>
    <m/>
    <m/>
    <m/>
    <m/>
    <m/>
    <m/>
    <m/>
    <m/>
    <m/>
  </r>
  <r>
    <x v="4"/>
    <x v="100"/>
    <s v="311"/>
    <s v="46"/>
    <x v="3"/>
    <x v="22"/>
    <x v="5"/>
    <n v="233584.25"/>
    <n v="-9755.89"/>
    <n v="-4.1766043729403846"/>
    <n v="0"/>
    <n v="0"/>
    <n v="-9755.89"/>
    <n v="-4.1766043729403846"/>
    <m/>
    <m/>
    <m/>
    <m/>
    <m/>
    <m/>
    <m/>
    <m/>
    <m/>
    <m/>
    <m/>
  </r>
  <r>
    <x v="4"/>
    <x v="102"/>
    <s v="316"/>
    <s v="46"/>
    <x v="3"/>
    <x v="22"/>
    <x v="5"/>
    <n v="6583.95"/>
    <n v="-3665.14"/>
    <n v="-55.667798206243965"/>
    <n v="0"/>
    <n v="0"/>
    <n v="-3665.14"/>
    <n v="-55.667798206243965"/>
    <m/>
    <m/>
    <m/>
    <m/>
    <m/>
    <m/>
    <m/>
    <m/>
    <m/>
    <m/>
    <m/>
  </r>
  <r>
    <x v="4"/>
    <x v="73"/>
    <s v="315"/>
    <s v="51"/>
    <x v="3"/>
    <x v="4"/>
    <x v="5"/>
    <n v="0"/>
    <n v="0"/>
    <n v="0"/>
    <n v="0"/>
    <n v="0"/>
    <n v="0"/>
    <n v="0"/>
    <m/>
    <m/>
    <m/>
    <m/>
    <m/>
    <m/>
    <m/>
    <m/>
    <m/>
    <m/>
    <m/>
  </r>
  <r>
    <x v="4"/>
    <x v="94"/>
    <s v="315"/>
    <s v="52"/>
    <x v="3"/>
    <x v="5"/>
    <x v="5"/>
    <n v="0"/>
    <n v="0"/>
    <n v="0"/>
    <n v="0"/>
    <n v="0"/>
    <n v="0"/>
    <n v="0"/>
    <m/>
    <m/>
    <m/>
    <m/>
    <m/>
    <m/>
    <m/>
    <m/>
    <m/>
    <m/>
    <m/>
  </r>
  <r>
    <x v="4"/>
    <x v="141"/>
    <s v="315"/>
    <s v="41"/>
    <x v="3"/>
    <x v="15"/>
    <x v="5"/>
    <n v="1170996.98"/>
    <n v="-29391.22"/>
    <n v="-2.509931323648674"/>
    <n v="0"/>
    <n v="0"/>
    <n v="-29391.22"/>
    <n v="-2.509931323648674"/>
    <m/>
    <m/>
    <m/>
    <m/>
    <m/>
    <m/>
    <m/>
    <m/>
    <m/>
    <m/>
    <m/>
  </r>
  <r>
    <x v="4"/>
    <x v="125"/>
    <s v="311"/>
    <s v="45"/>
    <x v="3"/>
    <x v="3"/>
    <x v="5"/>
    <n v="148498.37"/>
    <n v="-23732.03"/>
    <n v="-15.981340401244809"/>
    <n v="0"/>
    <n v="0"/>
    <n v="-23732.03"/>
    <n v="-15.981340401244809"/>
    <m/>
    <m/>
    <m/>
    <m/>
    <m/>
    <m/>
    <m/>
    <m/>
    <m/>
    <m/>
    <m/>
  </r>
  <r>
    <x v="4"/>
    <x v="150"/>
    <s v="312"/>
    <s v="52"/>
    <x v="3"/>
    <x v="5"/>
    <x v="5"/>
    <n v="0"/>
    <n v="0"/>
    <n v="0"/>
    <n v="0"/>
    <n v="0"/>
    <n v="0"/>
    <n v="0"/>
    <m/>
    <m/>
    <m/>
    <m/>
    <m/>
    <m/>
    <m/>
    <m/>
    <m/>
    <m/>
    <m/>
  </r>
  <r>
    <x v="4"/>
    <x v="52"/>
    <s v="316"/>
    <s v="41"/>
    <x v="3"/>
    <x v="15"/>
    <x v="5"/>
    <n v="115794.51"/>
    <n v="-25512.75"/>
    <n v="-22.032780310569127"/>
    <n v="0"/>
    <n v="0"/>
    <n v="-25512.75"/>
    <n v="-22.032780310569127"/>
    <m/>
    <m/>
    <m/>
    <m/>
    <m/>
    <m/>
    <m/>
    <m/>
    <m/>
    <m/>
    <m/>
  </r>
  <r>
    <x v="4"/>
    <x v="116"/>
    <s v="311"/>
    <s v="44"/>
    <x v="3"/>
    <x v="23"/>
    <x v="5"/>
    <n v="335222.48"/>
    <n v="-120034.61"/>
    <n v="-35.807446445715698"/>
    <n v="1981.1"/>
    <n v="0.59098065261017096"/>
    <n v="-118053.51"/>
    <n v="-35.21646579310552"/>
    <m/>
    <m/>
    <m/>
    <m/>
    <m/>
    <m/>
    <m/>
    <m/>
    <m/>
    <m/>
    <m/>
  </r>
  <r>
    <x v="4"/>
    <x v="85"/>
    <s v="312"/>
    <s v="51"/>
    <x v="3"/>
    <x v="4"/>
    <x v="5"/>
    <n v="0"/>
    <n v="0"/>
    <n v="0"/>
    <n v="0"/>
    <n v="0"/>
    <n v="0"/>
    <n v="0"/>
    <m/>
    <m/>
    <m/>
    <m/>
    <m/>
    <m/>
    <m/>
    <m/>
    <m/>
    <m/>
    <m/>
  </r>
  <r>
    <x v="4"/>
    <x v="57"/>
    <s v="316"/>
    <s v="52"/>
    <x v="3"/>
    <x v="5"/>
    <x v="5"/>
    <n v="0"/>
    <n v="0"/>
    <n v="0"/>
    <n v="0"/>
    <n v="0"/>
    <n v="0"/>
    <n v="0"/>
    <m/>
    <m/>
    <m/>
    <m/>
    <m/>
    <m/>
    <m/>
    <m/>
    <m/>
    <m/>
    <m/>
  </r>
  <r>
    <x v="4"/>
    <x v="138"/>
    <s v="311"/>
    <s v="41"/>
    <x v="3"/>
    <x v="15"/>
    <x v="5"/>
    <n v="22528.85"/>
    <n v="-186198.06"/>
    <n v="-826.48719308797388"/>
    <n v="0"/>
    <n v="0"/>
    <n v="-186198.06"/>
    <n v="-826.48719308797388"/>
    <m/>
    <m/>
    <m/>
    <m/>
    <m/>
    <m/>
    <m/>
    <m/>
    <m/>
    <m/>
    <m/>
  </r>
  <r>
    <x v="4"/>
    <x v="140"/>
    <s v="311"/>
    <s v="42"/>
    <x v="3"/>
    <x v="16"/>
    <x v="5"/>
    <n v="170702.65"/>
    <n v="-13157.24"/>
    <n v="-7.7076952232434586"/>
    <n v="19698.009999999998"/>
    <n v="11.539369775454569"/>
    <n v="6540.7699999999986"/>
    <n v="3.8316745522111102"/>
    <m/>
    <m/>
    <m/>
    <m/>
    <m/>
    <m/>
    <m/>
    <m/>
    <m/>
    <m/>
    <m/>
  </r>
  <r>
    <x v="4"/>
    <x v="112"/>
    <s v="311"/>
    <s v="43"/>
    <x v="3"/>
    <x v="24"/>
    <x v="5"/>
    <n v="0"/>
    <n v="0"/>
    <n v="0"/>
    <n v="0"/>
    <n v="0"/>
    <n v="0"/>
    <n v="0"/>
    <m/>
    <m/>
    <m/>
    <m/>
    <m/>
    <m/>
    <m/>
    <m/>
    <m/>
    <m/>
    <m/>
  </r>
  <r>
    <x v="4"/>
    <x v="54"/>
    <s v="316"/>
    <s v="51"/>
    <x v="3"/>
    <x v="4"/>
    <x v="5"/>
    <n v="0"/>
    <n v="0"/>
    <n v="0"/>
    <n v="0"/>
    <n v="0"/>
    <n v="0"/>
    <n v="0"/>
    <m/>
    <m/>
    <m/>
    <m/>
    <m/>
    <m/>
    <m/>
    <m/>
    <m/>
    <m/>
    <m/>
  </r>
  <r>
    <x v="4"/>
    <x v="50"/>
    <s v="311"/>
    <s v="53"/>
    <x v="3"/>
    <x v="13"/>
    <x v="5"/>
    <n v="0"/>
    <n v="0"/>
    <n v="0"/>
    <n v="0"/>
    <n v="0"/>
    <n v="0"/>
    <n v="0"/>
    <m/>
    <m/>
    <m/>
    <m/>
    <m/>
    <m/>
    <m/>
    <m/>
    <m/>
    <m/>
    <m/>
  </r>
  <r>
    <x v="4"/>
    <x v="51"/>
    <s v="311"/>
    <s v="54"/>
    <x v="3"/>
    <x v="14"/>
    <x v="5"/>
    <n v="0"/>
    <n v="0"/>
    <n v="0"/>
    <n v="0"/>
    <n v="0"/>
    <n v="0"/>
    <n v="0"/>
    <m/>
    <m/>
    <m/>
    <m/>
    <m/>
    <m/>
    <m/>
    <m/>
    <m/>
    <m/>
    <m/>
  </r>
  <r>
    <x v="4"/>
    <x v="40"/>
    <s v="311"/>
    <s v="51"/>
    <x v="3"/>
    <x v="4"/>
    <x v="5"/>
    <n v="0"/>
    <n v="0"/>
    <n v="0"/>
    <n v="0"/>
    <n v="0"/>
    <n v="0"/>
    <n v="0"/>
    <m/>
    <m/>
    <m/>
    <m/>
    <m/>
    <m/>
    <m/>
    <m/>
    <m/>
    <m/>
    <m/>
  </r>
  <r>
    <x v="4"/>
    <x v="41"/>
    <s v="311"/>
    <s v="52"/>
    <x v="3"/>
    <x v="5"/>
    <x v="5"/>
    <n v="0"/>
    <n v="0"/>
    <n v="0"/>
    <n v="0"/>
    <n v="0"/>
    <n v="0"/>
    <n v="0"/>
    <m/>
    <m/>
    <m/>
    <m/>
    <m/>
    <m/>
    <m/>
    <m/>
    <m/>
    <m/>
    <m/>
  </r>
  <r>
    <x v="4"/>
    <x v="24"/>
    <s v="312"/>
    <s v="47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154"/>
    <s v="316"/>
    <s v="47"/>
    <x v="0"/>
    <x v="0"/>
    <x v="5"/>
    <n v="124358.97999999998"/>
    <n v="0"/>
    <n v="0"/>
    <n v="0"/>
    <n v="0"/>
    <n v="0"/>
    <n v="0"/>
    <m/>
    <m/>
    <m/>
    <m/>
    <m/>
    <m/>
    <m/>
    <m/>
    <m/>
    <m/>
    <m/>
  </r>
  <r>
    <x v="4"/>
    <x v="25"/>
    <s v="314"/>
    <s v="45"/>
    <x v="3"/>
    <x v="3"/>
    <x v="5"/>
    <n v="0"/>
    <n v="0"/>
    <n v="0"/>
    <n v="0"/>
    <n v="0"/>
    <n v="0"/>
    <n v="0"/>
    <m/>
    <m/>
    <m/>
    <m/>
    <m/>
    <m/>
    <m/>
    <m/>
    <m/>
    <m/>
    <m/>
  </r>
  <r>
    <x v="4"/>
    <x v="26"/>
    <s v="311"/>
    <s v="00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27"/>
    <s v="311"/>
    <s v="01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28"/>
    <s v="316"/>
    <s v="01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29"/>
    <s v="316"/>
    <s v="17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30"/>
    <s v="311"/>
    <s v="30"/>
    <x v="0"/>
    <x v="0"/>
    <x v="5"/>
    <n v="0"/>
    <n v="0"/>
    <n v="0"/>
    <n v="0"/>
    <n v="0"/>
    <n v="0"/>
    <n v="0"/>
    <m/>
    <m/>
    <m/>
    <m/>
    <m/>
    <m/>
    <m/>
    <m/>
    <m/>
    <m/>
    <m/>
  </r>
  <r>
    <x v="4"/>
    <x v="31"/>
    <s v="316"/>
    <s v="30"/>
    <x v="0"/>
    <x v="0"/>
    <x v="5"/>
    <n v="0"/>
    <n v="0"/>
    <n v="0"/>
    <n v="0"/>
    <n v="0"/>
    <n v="0"/>
    <n v="0"/>
    <m/>
    <m/>
    <m/>
    <m/>
    <m/>
    <m/>
    <m/>
    <m/>
    <m/>
    <m/>
    <m/>
  </r>
  <r>
    <x v="5"/>
    <x v="186"/>
    <s v="355"/>
    <s v="00"/>
    <x v="0"/>
    <x v="0"/>
    <x v="5"/>
    <n v="4227100.0500000007"/>
    <n v="-2378260.6599999997"/>
    <n v="-56.262227812658452"/>
    <n v="260651.08"/>
    <n v="6.1661914058551783"/>
    <n v="-2117609.5799999996"/>
    <n v="-50.096036406803265"/>
    <m/>
    <m/>
    <m/>
    <m/>
    <m/>
    <m/>
    <m/>
    <m/>
    <m/>
    <m/>
    <m/>
  </r>
  <r>
    <x v="5"/>
    <x v="181"/>
    <s v="356"/>
    <s v="00"/>
    <x v="0"/>
    <x v="0"/>
    <x v="5"/>
    <n v="4068715.51"/>
    <n v="-2079915.4"/>
    <n v="-51.119705835613949"/>
    <n v="31985.29"/>
    <n v="0.7861274626202609"/>
    <n v="-2047930.1099999999"/>
    <n v="-50.333578372993692"/>
    <m/>
    <m/>
    <m/>
    <m/>
    <m/>
    <m/>
    <m/>
    <m/>
    <m/>
    <m/>
    <m/>
  </r>
  <r>
    <x v="5"/>
    <x v="53"/>
    <s v="354"/>
    <s v="00"/>
    <x v="0"/>
    <x v="0"/>
    <x v="5"/>
    <n v="108789.06"/>
    <n v="21303.85"/>
    <n v="19.582713555940277"/>
    <n v="-222.96"/>
    <n v="-0.20494707831835296"/>
    <n v="21080.89"/>
    <n v="19.377766477621922"/>
    <m/>
    <m/>
    <m/>
    <m/>
    <m/>
    <m/>
    <m/>
    <m/>
    <m/>
    <m/>
    <m/>
  </r>
  <r>
    <x v="5"/>
    <x v="191"/>
    <s v="353"/>
    <s v="00"/>
    <x v="0"/>
    <x v="0"/>
    <x v="5"/>
    <n v="2379335.09"/>
    <n v="6933.1900000000605"/>
    <n v="0.29139191151087762"/>
    <n v="38126.959999999999"/>
    <n v="1.6024207838669753"/>
    <n v="45060.15000000006"/>
    <n v="1.8938126953778527"/>
    <m/>
    <m/>
    <m/>
    <m/>
    <m/>
    <m/>
    <m/>
    <m/>
    <m/>
    <m/>
    <m/>
  </r>
  <r>
    <x v="5"/>
    <x v="123"/>
    <s v="352"/>
    <s v="00"/>
    <x v="0"/>
    <x v="0"/>
    <x v="5"/>
    <n v="11327"/>
    <n v="-4406.34"/>
    <n v="-38.901209499426152"/>
    <n v="0"/>
    <n v="0"/>
    <n v="-4406.34"/>
    <n v="-38.901209499426152"/>
    <m/>
    <m/>
    <m/>
    <m/>
    <m/>
    <m/>
    <m/>
    <m/>
    <m/>
    <m/>
    <m/>
  </r>
  <r>
    <x v="5"/>
    <x v="36"/>
    <s v="357"/>
    <s v="00"/>
    <x v="0"/>
    <x v="0"/>
    <x v="5"/>
    <n v="588.14"/>
    <n v="9007.9100000000017"/>
    <n v="1531.5928180365222"/>
    <n v="534.6099999999999"/>
    <n v="90.898425544938263"/>
    <n v="9542.5200000000023"/>
    <n v="1622.4912435814606"/>
    <m/>
    <m/>
    <m/>
    <m/>
    <m/>
    <m/>
    <m/>
    <m/>
    <m/>
    <m/>
    <m/>
  </r>
  <r>
    <x v="5"/>
    <x v="32"/>
    <s v="358"/>
    <s v="00"/>
    <x v="0"/>
    <x v="0"/>
    <x v="5"/>
    <n v="0"/>
    <n v="18120.72"/>
    <n v="0"/>
    <n v="1060.77"/>
    <n v="0"/>
    <n v="19181.490000000002"/>
    <n v="0"/>
    <m/>
    <m/>
    <m/>
    <m/>
    <m/>
    <m/>
    <m/>
    <m/>
    <m/>
    <m/>
    <m/>
  </r>
  <r>
    <x v="5"/>
    <x v="118"/>
    <s v="359"/>
    <s v="00"/>
    <x v="0"/>
    <x v="0"/>
    <x v="5"/>
    <n v="105670.34000000001"/>
    <n v="-5600"/>
    <n v="-5.2995003139007588"/>
    <n v="0"/>
    <n v="0"/>
    <n v="-5600"/>
    <n v="-5.2995003139007588"/>
    <m/>
    <m/>
    <m/>
    <m/>
    <m/>
    <m/>
    <m/>
    <m/>
    <m/>
    <m/>
    <m/>
  </r>
  <r>
    <x v="5"/>
    <x v="33"/>
    <s v="350"/>
    <s v="01"/>
    <x v="0"/>
    <x v="0"/>
    <x v="5"/>
    <n v="0"/>
    <n v="-2213.16"/>
    <n v="0"/>
    <n v="0"/>
    <n v="0"/>
    <n v="-2213.16"/>
    <n v="0"/>
    <m/>
    <m/>
    <m/>
    <m/>
    <m/>
    <m/>
    <m/>
    <m/>
    <m/>
    <m/>
    <m/>
  </r>
  <r>
    <x v="5"/>
    <x v="34"/>
    <s v="356"/>
    <s v="01"/>
    <x v="0"/>
    <x v="0"/>
    <x v="5"/>
    <n v="0"/>
    <n v="0"/>
    <n v="0"/>
    <n v="0"/>
    <n v="0"/>
    <n v="0"/>
    <n v="0"/>
    <m/>
    <m/>
    <m/>
    <m/>
    <m/>
    <m/>
    <m/>
    <m/>
    <m/>
    <m/>
    <m/>
  </r>
  <r>
    <x v="6"/>
    <x v="166"/>
    <s v="392"/>
    <s v="03"/>
    <x v="0"/>
    <x v="0"/>
    <x v="5"/>
    <n v="2193649.6800000002"/>
    <n v="-24659.32"/>
    <n v="-1.1241229729990432"/>
    <n v="933003.8899999999"/>
    <n v="42.532036838261241"/>
    <n v="908344.57"/>
    <n v="41.407913865262202"/>
    <m/>
    <m/>
    <m/>
    <m/>
    <m/>
    <m/>
    <m/>
    <m/>
    <m/>
    <m/>
    <m/>
  </r>
  <r>
    <x v="6"/>
    <x v="111"/>
    <s v="392"/>
    <s v="13"/>
    <x v="0"/>
    <x v="0"/>
    <x v="5"/>
    <n v="0"/>
    <n v="-941.81999999999994"/>
    <n v="0"/>
    <n v="-41343.279999999999"/>
    <n v="0"/>
    <n v="-42285.1"/>
    <n v="0"/>
    <m/>
    <m/>
    <m/>
    <m/>
    <m/>
    <m/>
    <m/>
    <m/>
    <m/>
    <m/>
    <m/>
  </r>
  <r>
    <x v="6"/>
    <x v="158"/>
    <s v="392"/>
    <s v="02"/>
    <x v="0"/>
    <x v="0"/>
    <x v="5"/>
    <n v="597140.75"/>
    <n v="-8352.07"/>
    <n v="-1.3986769450920911"/>
    <n v="-396655.14"/>
    <n v="-66.425736310911617"/>
    <n v="-405007.21"/>
    <n v="-67.824413256003709"/>
    <m/>
    <m/>
    <m/>
    <m/>
    <m/>
    <m/>
    <m/>
    <m/>
    <m/>
    <m/>
    <m/>
  </r>
  <r>
    <x v="6"/>
    <x v="35"/>
    <s v="392"/>
    <s v="04"/>
    <x v="0"/>
    <x v="0"/>
    <x v="5"/>
    <n v="0"/>
    <n v="220.64000000000001"/>
    <n v="0"/>
    <n v="-83080.66"/>
    <n v="0"/>
    <n v="-82860.02"/>
    <n v="0"/>
    <m/>
    <m/>
    <m/>
    <m/>
    <m/>
    <m/>
    <m/>
    <m/>
    <m/>
    <m/>
    <m/>
  </r>
  <r>
    <x v="6"/>
    <x v="135"/>
    <s v="392"/>
    <s v="12"/>
    <x v="0"/>
    <x v="0"/>
    <x v="5"/>
    <n v="219709.77000000002"/>
    <n v="-2105.12"/>
    <n v="-0.95813672737448119"/>
    <n v="-121775.96"/>
    <n v="-55.425828355288886"/>
    <n v="-123881.08"/>
    <n v="-56.383965082663366"/>
    <m/>
    <m/>
    <m/>
    <m/>
    <m/>
    <m/>
    <m/>
    <m/>
    <m/>
    <m/>
    <m/>
  </r>
  <r>
    <x v="6"/>
    <x v="37"/>
    <s v="392"/>
    <s v="14"/>
    <x v="0"/>
    <x v="0"/>
    <x v="5"/>
    <n v="56453.05"/>
    <n v="-20.079999999999998"/>
    <n v="-3.5569380219492117E-2"/>
    <n v="-15875.349999999999"/>
    <n v="-28.121332682645132"/>
    <n v="-15895.429999999998"/>
    <n v="-28.156902062864624"/>
    <m/>
    <m/>
    <m/>
    <m/>
    <m/>
    <m/>
    <m/>
    <m/>
    <m/>
    <m/>
    <m/>
  </r>
  <r>
    <x v="2"/>
    <x v="192"/>
    <s v="364"/>
    <s v="00"/>
    <x v="0"/>
    <x v="0"/>
    <x v="6"/>
    <n v="4321096.76"/>
    <n v="-2113149.44"/>
    <n v="-48.903080800254983"/>
    <n v="329746.52"/>
    <n v="7.6310839195371321"/>
    <n v="-1783402.92"/>
    <n v="-41.27199688071785"/>
    <m/>
    <m/>
    <m/>
    <m/>
    <m/>
    <m/>
    <m/>
    <m/>
    <m/>
    <m/>
    <m/>
  </r>
  <r>
    <x v="2"/>
    <x v="178"/>
    <s v="370"/>
    <s v="00"/>
    <x v="0"/>
    <x v="0"/>
    <x v="6"/>
    <n v="1600452.6400000001"/>
    <n v="-142634.01"/>
    <n v="-8.9121043906678796"/>
    <n v="71460.09"/>
    <n v="4.4649924786277957"/>
    <n v="-71173.920000000013"/>
    <n v="-4.4471119120400848"/>
    <m/>
    <m/>
    <m/>
    <m/>
    <m/>
    <m/>
    <m/>
    <m/>
    <m/>
    <m/>
    <m/>
  </r>
  <r>
    <x v="2"/>
    <x v="175"/>
    <s v="365"/>
    <s v="00"/>
    <x v="0"/>
    <x v="0"/>
    <x v="6"/>
    <n v="1013028.05"/>
    <n v="-779577.96"/>
    <n v="-76.955219551916642"/>
    <n v="240483.46"/>
    <n v="23.739072180676533"/>
    <n v="-539094.5"/>
    <n v="-53.216147371240105"/>
    <m/>
    <m/>
    <m/>
    <m/>
    <m/>
    <m/>
    <m/>
    <m/>
    <m/>
    <m/>
    <m/>
  </r>
  <r>
    <x v="2"/>
    <x v="139"/>
    <s v="369"/>
    <s v="00"/>
    <x v="0"/>
    <x v="0"/>
    <x v="6"/>
    <n v="213924.56"/>
    <n v="-281774.38"/>
    <n v="-131.71670424377641"/>
    <n v="81793.47"/>
    <n v="38.234726297906143"/>
    <n v="-199980.91"/>
    <n v="-93.48197794587027"/>
    <m/>
    <m/>
    <m/>
    <m/>
    <m/>
    <m/>
    <m/>
    <m/>
    <m/>
    <m/>
    <m/>
  </r>
  <r>
    <x v="2"/>
    <x v="187"/>
    <s v="362"/>
    <s v="00"/>
    <x v="0"/>
    <x v="0"/>
    <x v="6"/>
    <n v="861639.29999999993"/>
    <n v="-649832.6"/>
    <n v="-75.418170921405277"/>
    <n v="206231.73000000004"/>
    <n v="23.934810076559884"/>
    <n v="-443600.86999999994"/>
    <n v="-51.483360844845393"/>
    <m/>
    <m/>
    <m/>
    <m/>
    <m/>
    <m/>
    <m/>
    <m/>
    <m/>
    <m/>
    <m/>
  </r>
  <r>
    <x v="2"/>
    <x v="185"/>
    <s v="373"/>
    <s v="00"/>
    <x v="0"/>
    <x v="0"/>
    <x v="6"/>
    <n v="2120579.7599999998"/>
    <n v="-478241.82000000007"/>
    <n v="-22.552408969516907"/>
    <n v="176887.97"/>
    <n v="8.3414910081005402"/>
    <n v="-301353.85000000009"/>
    <n v="-14.210917961416369"/>
    <m/>
    <m/>
    <m/>
    <m/>
    <m/>
    <m/>
    <m/>
    <m/>
    <m/>
    <m/>
    <m/>
  </r>
  <r>
    <x v="2"/>
    <x v="133"/>
    <s v="369"/>
    <s v="02"/>
    <x v="0"/>
    <x v="0"/>
    <x v="6"/>
    <n v="20646.690000000002"/>
    <n v="-257424.66999999998"/>
    <n v="-1246.8084230450495"/>
    <n v="116110.49"/>
    <n v="562.36854430419601"/>
    <n v="-141314.18"/>
    <n v="-684.43987874085371"/>
    <m/>
    <m/>
    <m/>
    <m/>
    <m/>
    <m/>
    <m/>
    <m/>
    <m/>
    <m/>
    <m/>
  </r>
  <r>
    <x v="2"/>
    <x v="115"/>
    <s v="361"/>
    <s v="00"/>
    <x v="0"/>
    <x v="0"/>
    <x v="6"/>
    <n v="0"/>
    <n v="0"/>
    <n v="0"/>
    <n v="0"/>
    <n v="0"/>
    <n v="0"/>
    <n v="0"/>
    <m/>
    <m/>
    <m/>
    <m/>
    <m/>
    <m/>
    <m/>
    <m/>
    <m/>
    <m/>
    <m/>
  </r>
  <r>
    <x v="2"/>
    <x v="137"/>
    <s v="366"/>
    <s v="00"/>
    <x v="0"/>
    <x v="0"/>
    <x v="6"/>
    <n v="81655.37"/>
    <n v="-408656.50999999995"/>
    <n v="-500.46495411140751"/>
    <n v="181958.02"/>
    <n v="222.83656298416136"/>
    <n v="-226698.48999999996"/>
    <n v="-277.62839112724606"/>
    <m/>
    <m/>
    <m/>
    <m/>
    <m/>
    <m/>
    <m/>
    <m/>
    <m/>
    <m/>
    <m/>
  </r>
  <r>
    <x v="2"/>
    <x v="190"/>
    <s v="367"/>
    <s v="00"/>
    <x v="0"/>
    <x v="0"/>
    <x v="6"/>
    <n v="2796219.6599999997"/>
    <n v="-751456.8"/>
    <n v="-26.874026055592502"/>
    <n v="240029.01"/>
    <n v="8.5840541583203098"/>
    <n v="-511427.79000000004"/>
    <n v="-18.289971897272196"/>
    <m/>
    <m/>
    <m/>
    <m/>
    <m/>
    <m/>
    <m/>
    <m/>
    <m/>
    <m/>
    <m/>
  </r>
  <r>
    <x v="2"/>
    <x v="200"/>
    <s v="368"/>
    <s v="00"/>
    <x v="0"/>
    <x v="0"/>
    <x v="6"/>
    <n v="11398659.679999998"/>
    <n v="-3763449.8699999996"/>
    <n v="-33.016599983271014"/>
    <n v="729482.49"/>
    <n v="6.3997216381496536"/>
    <n v="-3033967.38"/>
    <n v="-26.616878345121364"/>
    <m/>
    <m/>
    <m/>
    <m/>
    <m/>
    <m/>
    <m/>
    <m/>
    <m/>
    <m/>
    <m/>
  </r>
  <r>
    <x v="2"/>
    <x v="2"/>
    <s v="360"/>
    <s v="01"/>
    <x v="0"/>
    <x v="0"/>
    <x v="6"/>
    <n v="0"/>
    <n v="0"/>
    <n v="0"/>
    <n v="0"/>
    <n v="0"/>
    <n v="0"/>
    <n v="0"/>
    <m/>
    <m/>
    <m/>
    <m/>
    <m/>
    <m/>
    <m/>
    <m/>
    <m/>
    <m/>
    <m/>
  </r>
  <r>
    <x v="0"/>
    <x v="3"/>
    <s v="393"/>
    <s v="00"/>
    <x v="0"/>
    <x v="0"/>
    <x v="6"/>
    <n v="0"/>
    <n v="0"/>
    <n v="0"/>
    <n v="0"/>
    <n v="0"/>
    <n v="0"/>
    <n v="0"/>
    <m/>
    <m/>
    <m/>
    <m/>
    <m/>
    <m/>
    <m/>
    <m/>
    <m/>
    <m/>
    <m/>
  </r>
  <r>
    <x v="0"/>
    <x v="177"/>
    <s v="394"/>
    <s v="00"/>
    <x v="0"/>
    <x v="0"/>
    <x v="6"/>
    <n v="942161.06"/>
    <n v="0"/>
    <n v="0"/>
    <n v="25107.72"/>
    <n v="2.6649074203937064"/>
    <n v="25107.72"/>
    <n v="2.6649074203937064"/>
    <m/>
    <m/>
    <m/>
    <m/>
    <m/>
    <m/>
    <m/>
    <m/>
    <m/>
    <m/>
    <m/>
  </r>
  <r>
    <x v="0"/>
    <x v="4"/>
    <s v="395"/>
    <s v="00"/>
    <x v="0"/>
    <x v="0"/>
    <x v="6"/>
    <n v="0"/>
    <n v="0"/>
    <n v="0"/>
    <n v="0"/>
    <n v="0"/>
    <n v="0"/>
    <n v="0"/>
    <m/>
    <m/>
    <m/>
    <m/>
    <m/>
    <m/>
    <m/>
    <m/>
    <m/>
    <m/>
    <m/>
  </r>
  <r>
    <x v="0"/>
    <x v="5"/>
    <s v="396"/>
    <s v="00"/>
    <x v="0"/>
    <x v="0"/>
    <x v="6"/>
    <n v="0"/>
    <n v="0"/>
    <n v="0"/>
    <n v="0"/>
    <n v="0"/>
    <n v="0"/>
    <n v="0"/>
    <m/>
    <m/>
    <m/>
    <m/>
    <m/>
    <m/>
    <m/>
    <m/>
    <m/>
    <m/>
    <m/>
  </r>
  <r>
    <x v="0"/>
    <x v="183"/>
    <s v="397"/>
    <s v="00"/>
    <x v="0"/>
    <x v="0"/>
    <x v="6"/>
    <n v="1865560.62"/>
    <n v="-59.17"/>
    <n v="-3.1717007405527241E-3"/>
    <n v="0"/>
    <n v="0"/>
    <n v="-59.17"/>
    <n v="-3.1717007405527241E-3"/>
    <m/>
    <m/>
    <m/>
    <m/>
    <m/>
    <m/>
    <m/>
    <m/>
    <m/>
    <m/>
    <m/>
  </r>
  <r>
    <x v="0"/>
    <x v="120"/>
    <s v="398"/>
    <s v="00"/>
    <x v="0"/>
    <x v="0"/>
    <x v="6"/>
    <n v="183493.65"/>
    <n v="0"/>
    <n v="0"/>
    <n v="0"/>
    <n v="0"/>
    <n v="0"/>
    <n v="0"/>
    <m/>
    <m/>
    <m/>
    <m/>
    <m/>
    <m/>
    <m/>
    <m/>
    <m/>
    <m/>
    <m/>
  </r>
  <r>
    <x v="0"/>
    <x v="161"/>
    <s v="391"/>
    <s v="01"/>
    <x v="0"/>
    <x v="0"/>
    <x v="6"/>
    <n v="98270.42"/>
    <n v="0"/>
    <n v="0"/>
    <n v="0"/>
    <n v="0"/>
    <n v="0"/>
    <n v="0"/>
    <m/>
    <m/>
    <m/>
    <m/>
    <m/>
    <m/>
    <m/>
    <m/>
    <m/>
    <m/>
    <m/>
  </r>
  <r>
    <x v="0"/>
    <x v="189"/>
    <s v="391"/>
    <s v="02"/>
    <x v="0"/>
    <x v="0"/>
    <x v="6"/>
    <n v="2724846.09"/>
    <n v="0"/>
    <n v="0"/>
    <n v="111.16"/>
    <n v="4.07949646800051E-3"/>
    <n v="111.16"/>
    <n v="4.07949646800051E-3"/>
    <m/>
    <m/>
    <m/>
    <m/>
    <m/>
    <m/>
    <m/>
    <m/>
    <m/>
    <m/>
    <m/>
  </r>
  <r>
    <x v="0"/>
    <x v="0"/>
    <s v="391"/>
    <s v="03"/>
    <x v="0"/>
    <x v="0"/>
    <x v="6"/>
    <n v="256239.06"/>
    <n v="0"/>
    <n v="0"/>
    <n v="0"/>
    <n v="0"/>
    <n v="0"/>
    <n v="0"/>
    <m/>
    <m/>
    <m/>
    <m/>
    <m/>
    <m/>
    <m/>
    <m/>
    <m/>
    <m/>
    <m/>
  </r>
  <r>
    <x v="0"/>
    <x v="163"/>
    <s v="391"/>
    <s v="04"/>
    <x v="0"/>
    <x v="0"/>
    <x v="6"/>
    <n v="534031.47"/>
    <n v="0"/>
    <n v="0"/>
    <n v="0"/>
    <n v="0"/>
    <n v="0"/>
    <n v="0"/>
    <m/>
    <m/>
    <m/>
    <m/>
    <m/>
    <m/>
    <m/>
    <m/>
    <m/>
    <m/>
    <m/>
  </r>
  <r>
    <x v="0"/>
    <x v="6"/>
    <s v="399"/>
    <s v="10"/>
    <x v="0"/>
    <x v="0"/>
    <x v="6"/>
    <n v="0"/>
    <n v="0"/>
    <n v="0"/>
    <n v="0"/>
    <n v="0"/>
    <n v="0"/>
    <n v="0"/>
    <m/>
    <m/>
    <m/>
    <m/>
    <m/>
    <m/>
    <m/>
    <m/>
    <m/>
    <m/>
    <m/>
  </r>
  <r>
    <x v="7"/>
    <x v="107"/>
    <s v="397"/>
    <s v="25"/>
    <x v="0"/>
    <x v="0"/>
    <x v="6"/>
    <n v="115.57"/>
    <n v="-185.26"/>
    <n v="-160.30111620662802"/>
    <n v="0"/>
    <n v="0"/>
    <n v="-185.26"/>
    <n v="-160.30111620662802"/>
    <m/>
    <m/>
    <m/>
    <m/>
    <m/>
    <m/>
    <m/>
    <m/>
    <m/>
    <m/>
    <m/>
  </r>
  <r>
    <x v="7"/>
    <x v="167"/>
    <s v="390"/>
    <s v="00"/>
    <x v="0"/>
    <x v="0"/>
    <x v="6"/>
    <n v="837594.70999999985"/>
    <n v="-87299.77"/>
    <n v="-10.422674469851895"/>
    <n v="25"/>
    <n v="2.9847370931939152E-3"/>
    <n v="-87274.77"/>
    <n v="-10.419689732758702"/>
    <m/>
    <m/>
    <m/>
    <m/>
    <m/>
    <m/>
    <m/>
    <m/>
    <m/>
    <m/>
    <m/>
  </r>
  <r>
    <x v="3"/>
    <x v="7"/>
    <s v="303"/>
    <s v="15"/>
    <x v="0"/>
    <x v="0"/>
    <x v="6"/>
    <n v="0"/>
    <n v="0"/>
    <n v="0"/>
    <n v="0"/>
    <n v="0"/>
    <n v="0"/>
    <n v="0"/>
    <m/>
    <m/>
    <m/>
    <m/>
    <m/>
    <m/>
    <m/>
    <m/>
    <m/>
    <m/>
    <m/>
  </r>
  <r>
    <x v="3"/>
    <x v="8"/>
    <s v="303"/>
    <s v="99"/>
    <x v="0"/>
    <x v="0"/>
    <x v="6"/>
    <n v="0"/>
    <n v="0"/>
    <n v="0"/>
    <n v="0"/>
    <n v="0"/>
    <n v="0"/>
    <n v="0"/>
    <m/>
    <m/>
    <m/>
    <m/>
    <m/>
    <m/>
    <m/>
    <m/>
    <m/>
    <m/>
    <m/>
  </r>
  <r>
    <x v="3"/>
    <x v="38"/>
    <s v="303"/>
    <s v="00"/>
    <x v="0"/>
    <x v="0"/>
    <x v="6"/>
    <n v="354110.08"/>
    <n v="0"/>
    <n v="0"/>
    <n v="0"/>
    <n v="0"/>
    <n v="0"/>
    <n v="0"/>
    <m/>
    <m/>
    <m/>
    <m/>
    <m/>
    <m/>
    <m/>
    <m/>
    <m/>
    <m/>
    <m/>
  </r>
  <r>
    <x v="3"/>
    <x v="9"/>
    <s v="303"/>
    <s v="01"/>
    <x v="0"/>
    <x v="0"/>
    <x v="6"/>
    <n v="0"/>
    <n v="0"/>
    <n v="0"/>
    <n v="0"/>
    <n v="0"/>
    <n v="0"/>
    <n v="0"/>
    <m/>
    <m/>
    <m/>
    <m/>
    <m/>
    <m/>
    <m/>
    <m/>
    <m/>
    <m/>
    <m/>
  </r>
  <r>
    <x v="3"/>
    <x v="39"/>
    <s v="303"/>
    <s v="02"/>
    <x v="0"/>
    <x v="0"/>
    <x v="6"/>
    <n v="321749.90000000002"/>
    <n v="0"/>
    <n v="0"/>
    <n v="0"/>
    <n v="0"/>
    <n v="0"/>
    <n v="0"/>
    <m/>
    <m/>
    <m/>
    <m/>
    <m/>
    <m/>
    <m/>
    <m/>
    <m/>
    <m/>
    <m/>
  </r>
  <r>
    <x v="1"/>
    <x v="89"/>
    <s v="345"/>
    <s v="44"/>
    <x v="3"/>
    <x v="19"/>
    <x v="6"/>
    <n v="0"/>
    <n v="0"/>
    <n v="0"/>
    <n v="0"/>
    <n v="0"/>
    <n v="0"/>
    <n v="0"/>
    <m/>
    <m/>
    <m/>
    <m/>
    <m/>
    <m/>
    <m/>
    <m/>
    <m/>
    <m/>
    <m/>
  </r>
  <r>
    <x v="1"/>
    <x v="75"/>
    <s v="345"/>
    <s v="33"/>
    <x v="4"/>
    <x v="8"/>
    <x v="6"/>
    <n v="0"/>
    <n v="0"/>
    <n v="0"/>
    <n v="0"/>
    <n v="0"/>
    <n v="0"/>
    <n v="0"/>
    <m/>
    <m/>
    <m/>
    <m/>
    <m/>
    <m/>
    <m/>
    <m/>
    <m/>
    <m/>
    <m/>
  </r>
  <r>
    <x v="1"/>
    <x v="76"/>
    <s v="345"/>
    <s v="34"/>
    <x v="4"/>
    <x v="9"/>
    <x v="6"/>
    <n v="0"/>
    <n v="0"/>
    <n v="0"/>
    <n v="0"/>
    <n v="0"/>
    <n v="0"/>
    <n v="0"/>
    <m/>
    <m/>
    <m/>
    <m/>
    <m/>
    <m/>
    <m/>
    <m/>
    <m/>
    <m/>
    <m/>
  </r>
  <r>
    <x v="1"/>
    <x v="77"/>
    <s v="345"/>
    <s v="35"/>
    <x v="4"/>
    <x v="10"/>
    <x v="6"/>
    <n v="0"/>
    <n v="0"/>
    <n v="0"/>
    <n v="0"/>
    <n v="0"/>
    <n v="0"/>
    <n v="0"/>
    <m/>
    <m/>
    <m/>
    <m/>
    <m/>
    <m/>
    <m/>
    <m/>
    <m/>
    <m/>
    <m/>
  </r>
  <r>
    <x v="1"/>
    <x v="78"/>
    <s v="345"/>
    <s v="36"/>
    <x v="4"/>
    <x v="11"/>
    <x v="6"/>
    <n v="0"/>
    <n v="0"/>
    <n v="0"/>
    <n v="0"/>
    <n v="0"/>
    <n v="0"/>
    <n v="0"/>
    <m/>
    <m/>
    <m/>
    <m/>
    <m/>
    <m/>
    <m/>
    <m/>
    <m/>
    <m/>
    <m/>
  </r>
  <r>
    <x v="1"/>
    <x v="122"/>
    <s v="343"/>
    <s v="30"/>
    <x v="4"/>
    <x v="26"/>
    <x v="6"/>
    <n v="30587.5"/>
    <n v="-45573.71"/>
    <n v="-148.99455659991827"/>
    <n v="3016.67"/>
    <n v="9.8624274621986121"/>
    <n v="-42557.04"/>
    <n v="-139.13212913771966"/>
    <m/>
    <m/>
    <m/>
    <m/>
    <m/>
    <m/>
    <m/>
    <m/>
    <m/>
    <m/>
    <m/>
  </r>
  <r>
    <x v="1"/>
    <x v="131"/>
    <s v="343"/>
    <s v="83"/>
    <x v="1"/>
    <x v="6"/>
    <x v="6"/>
    <n v="0"/>
    <n v="-41568.14"/>
    <n v="0"/>
    <n v="192.85"/>
    <n v="0"/>
    <n v="-41375.29"/>
    <n v="0"/>
    <m/>
    <m/>
    <m/>
    <m/>
    <m/>
    <m/>
    <m/>
    <m/>
    <m/>
    <m/>
    <m/>
  </r>
  <r>
    <x v="1"/>
    <x v="134"/>
    <s v="345"/>
    <s v="31"/>
    <x v="4"/>
    <x v="20"/>
    <x v="6"/>
    <n v="10345"/>
    <n v="0"/>
    <n v="0"/>
    <n v="0"/>
    <n v="0"/>
    <n v="0"/>
    <n v="0"/>
    <m/>
    <m/>
    <m/>
    <m/>
    <m/>
    <m/>
    <m/>
    <m/>
    <m/>
    <m/>
    <m/>
  </r>
  <r>
    <x v="1"/>
    <x v="130"/>
    <s v="345"/>
    <s v="32"/>
    <x v="4"/>
    <x v="21"/>
    <x v="6"/>
    <n v="0"/>
    <n v="0"/>
    <n v="0"/>
    <n v="0"/>
    <n v="0"/>
    <n v="0"/>
    <n v="0"/>
    <m/>
    <m/>
    <m/>
    <m/>
    <m/>
    <m/>
    <m/>
    <m/>
    <m/>
    <m/>
    <m/>
  </r>
  <r>
    <x v="1"/>
    <x v="149"/>
    <s v="345"/>
    <s v="30"/>
    <x v="4"/>
    <x v="26"/>
    <x v="6"/>
    <n v="289310.69"/>
    <n v="0"/>
    <n v="0"/>
    <n v="0"/>
    <n v="0"/>
    <n v="0"/>
    <n v="0"/>
    <m/>
    <m/>
    <m/>
    <m/>
    <m/>
    <m/>
    <m/>
    <m/>
    <m/>
    <m/>
    <m/>
  </r>
  <r>
    <x v="1"/>
    <x v="144"/>
    <s v="343"/>
    <s v="82"/>
    <x v="1"/>
    <x v="17"/>
    <x v="6"/>
    <n v="0"/>
    <n v="-27004.989999999998"/>
    <n v="0"/>
    <n v="125.29"/>
    <n v="0"/>
    <n v="-26879.699999999997"/>
    <n v="0"/>
    <m/>
    <m/>
    <m/>
    <m/>
    <m/>
    <m/>
    <m/>
    <m/>
    <m/>
    <m/>
    <m/>
  </r>
  <r>
    <x v="1"/>
    <x v="62"/>
    <s v="346"/>
    <s v="82"/>
    <x v="1"/>
    <x v="17"/>
    <x v="6"/>
    <n v="0"/>
    <n v="0"/>
    <n v="0"/>
    <n v="0"/>
    <n v="0"/>
    <n v="0"/>
    <n v="0"/>
    <m/>
    <m/>
    <m/>
    <m/>
    <m/>
    <m/>
    <m/>
    <m/>
    <m/>
    <m/>
    <m/>
  </r>
  <r>
    <x v="1"/>
    <x v="197"/>
    <s v="342"/>
    <s v="81"/>
    <x v="1"/>
    <x v="27"/>
    <x v="6"/>
    <n v="2549550.7500000005"/>
    <n v="-686665.0199999999"/>
    <n v="-26.932784922990837"/>
    <n v="50801.259999999995"/>
    <n v="1.9925573162252206"/>
    <n v="-635863.75999999989"/>
    <n v="-24.940227606765614"/>
    <m/>
    <m/>
    <m/>
    <m/>
    <m/>
    <m/>
    <m/>
    <m/>
    <m/>
    <m/>
    <m/>
  </r>
  <r>
    <x v="1"/>
    <x v="194"/>
    <s v="343"/>
    <s v="81"/>
    <x v="1"/>
    <x v="27"/>
    <x v="6"/>
    <n v="99121.77"/>
    <n v="-226346.08"/>
    <n v="-228.35153165646656"/>
    <n v="2561.4699999999998"/>
    <n v="2.584164911502286"/>
    <n v="-223784.61"/>
    <n v="-225.76736674496428"/>
    <m/>
    <m/>
    <m/>
    <m/>
    <m/>
    <m/>
    <m/>
    <m/>
    <m/>
    <m/>
    <m/>
  </r>
  <r>
    <x v="1"/>
    <x v="106"/>
    <s v="342"/>
    <s v="85"/>
    <x v="1"/>
    <x v="1"/>
    <x v="6"/>
    <n v="147733.76999999999"/>
    <n v="-8995.36"/>
    <n v="-6.0888989700865288"/>
    <n v="9.74"/>
    <n v="6.5929408015513316E-3"/>
    <n v="-8985.6200000000008"/>
    <n v="-6.082306029284978"/>
    <m/>
    <m/>
    <m/>
    <m/>
    <m/>
    <m/>
    <m/>
    <m/>
    <m/>
    <m/>
    <m/>
  </r>
  <r>
    <x v="1"/>
    <x v="68"/>
    <s v="342"/>
    <s v="44"/>
    <x v="3"/>
    <x v="19"/>
    <x v="6"/>
    <n v="0"/>
    <n v="-2257.58"/>
    <n v="0"/>
    <n v="10.47"/>
    <n v="0"/>
    <n v="-2247.11"/>
    <n v="0"/>
    <m/>
    <m/>
    <m/>
    <m/>
    <m/>
    <m/>
    <m/>
    <m/>
    <m/>
    <m/>
    <m/>
  </r>
  <r>
    <x v="1"/>
    <x v="96"/>
    <s v="343"/>
    <s v="44"/>
    <x v="3"/>
    <x v="19"/>
    <x v="6"/>
    <n v="10648.75"/>
    <n v="-18539.84"/>
    <n v="-174.10343937081819"/>
    <n v="86.01"/>
    <n v="0.80770043432327743"/>
    <n v="-18453.830000000002"/>
    <n v="-173.2957389364949"/>
    <m/>
    <m/>
    <m/>
    <m/>
    <m/>
    <m/>
    <m/>
    <m/>
    <m/>
    <m/>
    <m/>
  </r>
  <r>
    <x v="1"/>
    <x v="198"/>
    <s v="343"/>
    <s v="31"/>
    <x v="4"/>
    <x v="20"/>
    <x v="6"/>
    <n v="26786773.07"/>
    <n v="-10912206.949999999"/>
    <n v="-40.737295685015482"/>
    <n v="80701.290000000008"/>
    <n v="0.30127290730058814"/>
    <n v="-10831505.66"/>
    <n v="-40.436022777714896"/>
    <m/>
    <m/>
    <m/>
    <m/>
    <m/>
    <m/>
    <m/>
    <m/>
    <m/>
    <m/>
    <m/>
  </r>
  <r>
    <x v="1"/>
    <x v="199"/>
    <s v="343"/>
    <s v="32"/>
    <x v="4"/>
    <x v="21"/>
    <x v="6"/>
    <n v="30222870.449999999"/>
    <n v="-7135107.4199999999"/>
    <n v="-23.608304948413661"/>
    <n v="7628.6200000000008"/>
    <n v="2.5241215961338315E-2"/>
    <n v="-7127478.7999999998"/>
    <n v="-23.583063732452324"/>
    <m/>
    <m/>
    <m/>
    <m/>
    <m/>
    <m/>
    <m/>
    <m/>
    <m/>
    <m/>
    <m/>
  </r>
  <r>
    <x v="1"/>
    <x v="103"/>
    <s v="342"/>
    <s v="33"/>
    <x v="4"/>
    <x v="8"/>
    <x v="6"/>
    <n v="0"/>
    <n v="-3252.06"/>
    <n v="0"/>
    <n v="14.95"/>
    <n v="0"/>
    <n v="-3237.11"/>
    <n v="0"/>
    <m/>
    <m/>
    <m/>
    <m/>
    <m/>
    <m/>
    <m/>
    <m/>
    <m/>
    <m/>
    <m/>
  </r>
  <r>
    <x v="1"/>
    <x v="109"/>
    <s v="343"/>
    <s v="33"/>
    <x v="4"/>
    <x v="8"/>
    <x v="6"/>
    <n v="46147.51"/>
    <n v="-14761.410000000002"/>
    <n v="-31.987446343258824"/>
    <n v="68.45"/>
    <n v="0.14832869639120291"/>
    <n v="-14692.960000000001"/>
    <n v="-31.839117646867621"/>
    <m/>
    <m/>
    <m/>
    <m/>
    <m/>
    <m/>
    <m/>
    <m/>
    <m/>
    <m/>
    <m/>
  </r>
  <r>
    <x v="1"/>
    <x v="104"/>
    <s v="342"/>
    <s v="34"/>
    <x v="4"/>
    <x v="9"/>
    <x v="6"/>
    <n v="0"/>
    <n v="-3138.48"/>
    <n v="0"/>
    <n v="14.56"/>
    <n v="0"/>
    <n v="-3123.92"/>
    <n v="0"/>
    <m/>
    <m/>
    <m/>
    <m/>
    <m/>
    <m/>
    <m/>
    <m/>
    <m/>
    <m/>
    <m/>
  </r>
  <r>
    <x v="1"/>
    <x v="90"/>
    <s v="343"/>
    <s v="34"/>
    <x v="4"/>
    <x v="9"/>
    <x v="6"/>
    <n v="0"/>
    <n v="-14698.57"/>
    <n v="0"/>
    <n v="68.19"/>
    <n v="0"/>
    <n v="-14630.38"/>
    <n v="0"/>
    <m/>
    <m/>
    <m/>
    <m/>
    <m/>
    <m/>
    <m/>
    <m/>
    <m/>
    <m/>
    <m/>
  </r>
  <r>
    <x v="1"/>
    <x v="88"/>
    <s v="342"/>
    <s v="35"/>
    <x v="4"/>
    <x v="10"/>
    <x v="6"/>
    <n v="0"/>
    <n v="-1949.1599999999999"/>
    <n v="0"/>
    <n v="9.0399999999999991"/>
    <n v="0"/>
    <n v="-1940.12"/>
    <n v="0"/>
    <m/>
    <m/>
    <m/>
    <m/>
    <m/>
    <m/>
    <m/>
    <m/>
    <m/>
    <m/>
    <m/>
  </r>
  <r>
    <x v="1"/>
    <x v="93"/>
    <s v="343"/>
    <s v="35"/>
    <x v="4"/>
    <x v="10"/>
    <x v="6"/>
    <n v="0"/>
    <n v="-17480.980000000003"/>
    <n v="0"/>
    <n v="81.099999999999994"/>
    <n v="0"/>
    <n v="-17399.880000000005"/>
    <n v="0"/>
    <m/>
    <m/>
    <m/>
    <m/>
    <m/>
    <m/>
    <m/>
    <m/>
    <m/>
    <m/>
    <m/>
  </r>
  <r>
    <x v="1"/>
    <x v="97"/>
    <s v="342"/>
    <s v="36"/>
    <x v="4"/>
    <x v="11"/>
    <x v="6"/>
    <n v="3659.8"/>
    <n v="-1427.05"/>
    <n v="-38.992567899885238"/>
    <n v="6.64"/>
    <n v="0.18143067927209136"/>
    <n v="-1420.4099999999999"/>
    <n v="-38.811137220613141"/>
    <m/>
    <m/>
    <m/>
    <m/>
    <m/>
    <m/>
    <m/>
    <m/>
    <m/>
    <m/>
    <m/>
  </r>
  <r>
    <x v="1"/>
    <x v="98"/>
    <s v="343"/>
    <s v="36"/>
    <x v="4"/>
    <x v="11"/>
    <x v="6"/>
    <n v="0"/>
    <n v="-16796.05"/>
    <n v="0"/>
    <n v="77.92"/>
    <n v="0"/>
    <n v="-16718.13"/>
    <n v="0"/>
    <m/>
    <m/>
    <m/>
    <m/>
    <m/>
    <m/>
    <m/>
    <m/>
    <m/>
    <m/>
    <m/>
  </r>
  <r>
    <x v="1"/>
    <x v="147"/>
    <s v="346"/>
    <s v="30"/>
    <x v="4"/>
    <x v="26"/>
    <x v="6"/>
    <n v="58255.420000000006"/>
    <n v="0"/>
    <n v="0"/>
    <n v="6500"/>
    <n v="11.157760084812708"/>
    <n v="6500"/>
    <n v="11.157760084812708"/>
    <m/>
    <m/>
    <m/>
    <m/>
    <m/>
    <m/>
    <m/>
    <m/>
    <m/>
    <m/>
    <m/>
  </r>
  <r>
    <x v="1"/>
    <x v="121"/>
    <s v="342"/>
    <s v="84"/>
    <x v="1"/>
    <x v="12"/>
    <x v="6"/>
    <n v="194170.32"/>
    <n v="-5506.6299999999992"/>
    <n v="-2.835979257797999"/>
    <n v="10.37"/>
    <n v="5.3406720450375729E-3"/>
    <n v="-5496.2599999999993"/>
    <n v="-2.8306385857529612"/>
    <m/>
    <m/>
    <m/>
    <m/>
    <m/>
    <m/>
    <m/>
    <m/>
    <m/>
    <m/>
    <m/>
  </r>
  <r>
    <x v="1"/>
    <x v="145"/>
    <s v="343"/>
    <s v="84"/>
    <x v="1"/>
    <x v="12"/>
    <x v="6"/>
    <n v="0"/>
    <n v="-19198.230000000003"/>
    <n v="0"/>
    <n v="100.89"/>
    <n v="0"/>
    <n v="-19097.340000000004"/>
    <n v="0"/>
    <m/>
    <m/>
    <m/>
    <m/>
    <m/>
    <m/>
    <m/>
    <m/>
    <m/>
    <m/>
    <m/>
  </r>
  <r>
    <x v="1"/>
    <x v="70"/>
    <s v="345"/>
    <s v="84"/>
    <x v="1"/>
    <x v="12"/>
    <x v="6"/>
    <n v="0"/>
    <n v="0"/>
    <n v="0"/>
    <n v="0"/>
    <n v="0"/>
    <n v="0"/>
    <n v="0"/>
    <m/>
    <m/>
    <m/>
    <m/>
    <m/>
    <m/>
    <m/>
    <m/>
    <m/>
    <m/>
    <m/>
  </r>
  <r>
    <x v="1"/>
    <x v="160"/>
    <s v="343"/>
    <s v="85"/>
    <x v="1"/>
    <x v="1"/>
    <x v="6"/>
    <n v="0"/>
    <n v="-13147.47"/>
    <n v="0"/>
    <n v="93.65"/>
    <n v="0"/>
    <n v="-13053.82"/>
    <n v="0"/>
    <m/>
    <m/>
    <m/>
    <m/>
    <m/>
    <m/>
    <m/>
    <m/>
    <m/>
    <m/>
    <m/>
  </r>
  <r>
    <x v="1"/>
    <x v="1"/>
    <s v="345"/>
    <s v="85"/>
    <x v="1"/>
    <x v="1"/>
    <x v="6"/>
    <n v="0"/>
    <n v="0"/>
    <n v="0"/>
    <n v="0"/>
    <n v="0"/>
    <n v="0"/>
    <n v="0"/>
    <m/>
    <m/>
    <m/>
    <m/>
    <m/>
    <m/>
    <m/>
    <m/>
    <m/>
    <m/>
    <m/>
  </r>
  <r>
    <x v="1"/>
    <x v="87"/>
    <s v="342"/>
    <s v="31"/>
    <x v="4"/>
    <x v="20"/>
    <x v="6"/>
    <n v="-615112.97"/>
    <n v="2203289.4700000002"/>
    <n v="-358.19265361938318"/>
    <n v="-31003.73"/>
    <n v="5.040331046831934"/>
    <n v="2172285.7400000002"/>
    <n v="-353.15232257255127"/>
    <m/>
    <m/>
    <m/>
    <m/>
    <m/>
    <m/>
    <m/>
    <m/>
    <m/>
    <m/>
    <m/>
  </r>
  <r>
    <x v="1"/>
    <x v="155"/>
    <s v="342"/>
    <s v="32"/>
    <x v="4"/>
    <x v="21"/>
    <x v="6"/>
    <n v="272506.52"/>
    <n v="-437041.04"/>
    <n v="-160.37819572170235"/>
    <n v="2780.2400000000002"/>
    <n v="1.0202471485819864"/>
    <n v="-434260.8"/>
    <n v="-159.35794857312035"/>
    <m/>
    <m/>
    <m/>
    <m/>
    <m/>
    <m/>
    <m/>
    <m/>
    <m/>
    <m/>
    <m/>
  </r>
  <r>
    <x v="1"/>
    <x v="148"/>
    <s v="346"/>
    <s v="81"/>
    <x v="1"/>
    <x v="27"/>
    <x v="6"/>
    <n v="57862.12"/>
    <n v="-6808.62"/>
    <n v="-11.766972934970235"/>
    <n v="0"/>
    <n v="0"/>
    <n v="-6808.62"/>
    <n v="-11.766972934970235"/>
    <m/>
    <m/>
    <m/>
    <m/>
    <m/>
    <m/>
    <m/>
    <m/>
    <m/>
    <m/>
    <m/>
  </r>
  <r>
    <x v="1"/>
    <x v="60"/>
    <s v="342"/>
    <s v="82"/>
    <x v="1"/>
    <x v="17"/>
    <x v="6"/>
    <n v="0"/>
    <n v="-1202.05"/>
    <n v="0"/>
    <n v="5.58"/>
    <n v="0"/>
    <n v="-1196.47"/>
    <n v="0"/>
    <m/>
    <m/>
    <m/>
    <m/>
    <m/>
    <m/>
    <m/>
    <m/>
    <m/>
    <m/>
    <m/>
  </r>
  <r>
    <x v="1"/>
    <x v="58"/>
    <s v="346"/>
    <s v="83"/>
    <x v="1"/>
    <x v="6"/>
    <x v="6"/>
    <n v="0"/>
    <n v="0"/>
    <n v="0"/>
    <n v="0"/>
    <n v="0"/>
    <n v="0"/>
    <n v="0"/>
    <m/>
    <m/>
    <m/>
    <m/>
    <m/>
    <m/>
    <m/>
    <m/>
    <m/>
    <m/>
    <m/>
  </r>
  <r>
    <x v="1"/>
    <x v="117"/>
    <s v="342"/>
    <s v="80"/>
    <x v="1"/>
    <x v="7"/>
    <x v="6"/>
    <n v="0"/>
    <n v="49387.75"/>
    <n v="0"/>
    <n v="-12113.59"/>
    <n v="0"/>
    <n v="37274.160000000003"/>
    <n v="0"/>
    <m/>
    <m/>
    <m/>
    <m/>
    <m/>
    <m/>
    <m/>
    <m/>
    <m/>
    <m/>
    <m/>
  </r>
  <r>
    <x v="1"/>
    <x v="128"/>
    <s v="342"/>
    <s v="30"/>
    <x v="4"/>
    <x v="26"/>
    <x v="6"/>
    <n v="52469.07"/>
    <n v="-28256.090000000004"/>
    <n v="-53.852850831928222"/>
    <n v="1809.3"/>
    <n v="3.448317265772006"/>
    <n v="-26446.790000000005"/>
    <n v="-50.404533566156218"/>
    <m/>
    <m/>
    <m/>
    <m/>
    <m/>
    <m/>
    <m/>
    <m/>
    <m/>
    <m/>
    <m/>
  </r>
  <r>
    <x v="1"/>
    <x v="170"/>
    <s v="345"/>
    <s v="81"/>
    <x v="1"/>
    <x v="27"/>
    <x v="6"/>
    <n v="99104.73"/>
    <n v="-2025"/>
    <n v="-2.0432929891439087"/>
    <n v="0"/>
    <n v="0"/>
    <n v="-2025"/>
    <n v="-2.0432929891439087"/>
    <m/>
    <m/>
    <m/>
    <m/>
    <m/>
    <m/>
    <m/>
    <m/>
    <m/>
    <m/>
    <m/>
  </r>
  <r>
    <x v="1"/>
    <x v="95"/>
    <s v="345"/>
    <s v="80"/>
    <x v="1"/>
    <x v="7"/>
    <x v="6"/>
    <n v="0"/>
    <n v="0"/>
    <n v="0"/>
    <n v="0"/>
    <n v="0"/>
    <n v="0"/>
    <n v="0"/>
    <m/>
    <m/>
    <m/>
    <m/>
    <m/>
    <m/>
    <m/>
    <m/>
    <m/>
    <m/>
    <m/>
  </r>
  <r>
    <x v="1"/>
    <x v="110"/>
    <s v="346"/>
    <s v="31"/>
    <x v="4"/>
    <x v="20"/>
    <x v="6"/>
    <n v="0"/>
    <n v="0"/>
    <n v="0"/>
    <n v="0"/>
    <n v="0"/>
    <n v="0"/>
    <n v="0"/>
    <m/>
    <m/>
    <m/>
    <m/>
    <m/>
    <m/>
    <m/>
    <m/>
    <m/>
    <m/>
    <m/>
  </r>
  <r>
    <x v="1"/>
    <x v="55"/>
    <s v="342"/>
    <s v="83"/>
    <x v="1"/>
    <x v="6"/>
    <x v="6"/>
    <n v="0"/>
    <n v="-1132.6199999999999"/>
    <n v="0"/>
    <n v="5.25"/>
    <n v="0"/>
    <n v="-1127.3699999999999"/>
    <n v="0"/>
    <m/>
    <m/>
    <m/>
    <m/>
    <m/>
    <m/>
    <m/>
    <m/>
    <m/>
    <m/>
    <m/>
  </r>
  <r>
    <x v="1"/>
    <x v="101"/>
    <s v="345"/>
    <s v="83"/>
    <x v="1"/>
    <x v="6"/>
    <x v="6"/>
    <n v="0"/>
    <n v="0"/>
    <n v="0"/>
    <n v="0"/>
    <n v="0"/>
    <n v="0"/>
    <n v="0"/>
    <m/>
    <m/>
    <m/>
    <m/>
    <m/>
    <m/>
    <m/>
    <m/>
    <m/>
    <m/>
    <m/>
  </r>
  <r>
    <x v="1"/>
    <x v="132"/>
    <s v="346"/>
    <s v="80"/>
    <x v="1"/>
    <x v="7"/>
    <x v="6"/>
    <n v="0"/>
    <n v="0"/>
    <n v="0"/>
    <n v="0"/>
    <n v="0"/>
    <n v="0"/>
    <n v="0"/>
    <m/>
    <m/>
    <m/>
    <m/>
    <m/>
    <m/>
    <m/>
    <m/>
    <m/>
    <m/>
    <m/>
  </r>
  <r>
    <x v="1"/>
    <x v="99"/>
    <s v="346"/>
    <s v="32"/>
    <x v="4"/>
    <x v="21"/>
    <x v="6"/>
    <n v="0"/>
    <n v="0"/>
    <n v="0"/>
    <n v="0"/>
    <n v="0"/>
    <n v="0"/>
    <n v="0"/>
    <m/>
    <m/>
    <m/>
    <m/>
    <m/>
    <m/>
    <m/>
    <m/>
    <m/>
    <m/>
    <m/>
  </r>
  <r>
    <x v="1"/>
    <x v="176"/>
    <s v="341"/>
    <s v="30"/>
    <x v="4"/>
    <x v="26"/>
    <x v="6"/>
    <n v="66571.09"/>
    <n v="-1014.85"/>
    <n v="-1.5244605428572673"/>
    <n v="0"/>
    <n v="0"/>
    <n v="-1014.85"/>
    <n v="-1.5244605428572673"/>
    <m/>
    <m/>
    <m/>
    <m/>
    <m/>
    <m/>
    <m/>
    <m/>
    <m/>
    <m/>
    <m/>
  </r>
  <r>
    <x v="1"/>
    <x v="127"/>
    <s v="345"/>
    <s v="82"/>
    <x v="1"/>
    <x v="17"/>
    <x v="6"/>
    <n v="0"/>
    <n v="0"/>
    <n v="0"/>
    <n v="0"/>
    <n v="0"/>
    <n v="0"/>
    <n v="0"/>
    <m/>
    <m/>
    <m/>
    <m/>
    <m/>
    <m/>
    <m/>
    <m/>
    <m/>
    <m/>
    <m/>
  </r>
  <r>
    <x v="1"/>
    <x v="43"/>
    <s v="343"/>
    <s v="80"/>
    <x v="1"/>
    <x v="7"/>
    <x v="6"/>
    <n v="0"/>
    <n v="21954.010000000002"/>
    <n v="0"/>
    <n v="-5445.1"/>
    <n v="0"/>
    <n v="16508.910000000003"/>
    <n v="0"/>
    <m/>
    <m/>
    <m/>
    <m/>
    <m/>
    <m/>
    <m/>
    <m/>
    <m/>
    <m/>
    <m/>
  </r>
  <r>
    <x v="1"/>
    <x v="92"/>
    <s v="341"/>
    <s v="44"/>
    <x v="3"/>
    <x v="19"/>
    <x v="6"/>
    <n v="0"/>
    <n v="0"/>
    <n v="0"/>
    <n v="0"/>
    <n v="0"/>
    <n v="0"/>
    <n v="0"/>
    <m/>
    <m/>
    <m/>
    <m/>
    <m/>
    <m/>
    <m/>
    <m/>
    <m/>
    <m/>
    <m/>
  </r>
  <r>
    <x v="1"/>
    <x v="136"/>
    <s v="341"/>
    <s v="31"/>
    <x v="4"/>
    <x v="20"/>
    <x v="6"/>
    <n v="0"/>
    <n v="0"/>
    <n v="0"/>
    <n v="0"/>
    <n v="0"/>
    <n v="0"/>
    <n v="0"/>
    <m/>
    <m/>
    <m/>
    <m/>
    <m/>
    <m/>
    <m/>
    <m/>
    <m/>
    <m/>
    <m/>
  </r>
  <r>
    <x v="1"/>
    <x v="108"/>
    <s v="341"/>
    <s v="32"/>
    <x v="4"/>
    <x v="21"/>
    <x v="6"/>
    <n v="5592.84"/>
    <n v="0"/>
    <n v="0"/>
    <n v="0"/>
    <n v="0"/>
    <n v="0"/>
    <n v="0"/>
    <m/>
    <m/>
    <m/>
    <m/>
    <m/>
    <m/>
    <m/>
    <m/>
    <m/>
    <m/>
    <m/>
  </r>
  <r>
    <x v="1"/>
    <x v="44"/>
    <s v="341"/>
    <s v="33"/>
    <x v="4"/>
    <x v="8"/>
    <x v="6"/>
    <n v="0"/>
    <n v="0"/>
    <n v="0"/>
    <n v="0"/>
    <n v="0"/>
    <n v="0"/>
    <n v="0"/>
    <m/>
    <m/>
    <m/>
    <m/>
    <m/>
    <m/>
    <m/>
    <m/>
    <m/>
    <m/>
    <m/>
  </r>
  <r>
    <x v="1"/>
    <x v="45"/>
    <s v="341"/>
    <s v="34"/>
    <x v="4"/>
    <x v="9"/>
    <x v="6"/>
    <n v="0"/>
    <n v="0"/>
    <n v="0"/>
    <n v="0"/>
    <n v="0"/>
    <n v="0"/>
    <n v="0"/>
    <m/>
    <m/>
    <m/>
    <m/>
    <m/>
    <m/>
    <m/>
    <m/>
    <m/>
    <m/>
    <m/>
  </r>
  <r>
    <x v="1"/>
    <x v="46"/>
    <s v="341"/>
    <s v="35"/>
    <x v="4"/>
    <x v="10"/>
    <x v="6"/>
    <n v="0"/>
    <n v="0"/>
    <n v="0"/>
    <n v="0"/>
    <n v="0"/>
    <n v="0"/>
    <n v="0"/>
    <m/>
    <m/>
    <m/>
    <m/>
    <m/>
    <m/>
    <m/>
    <m/>
    <m/>
    <m/>
    <m/>
  </r>
  <r>
    <x v="1"/>
    <x v="47"/>
    <s v="341"/>
    <s v="36"/>
    <x v="4"/>
    <x v="11"/>
    <x v="6"/>
    <n v="0"/>
    <n v="0"/>
    <n v="0"/>
    <n v="0"/>
    <n v="0"/>
    <n v="0"/>
    <n v="0"/>
    <m/>
    <m/>
    <m/>
    <m/>
    <m/>
    <m/>
    <m/>
    <m/>
    <m/>
    <m/>
    <m/>
  </r>
  <r>
    <x v="1"/>
    <x v="156"/>
    <s v="341"/>
    <s v="81"/>
    <x v="1"/>
    <x v="27"/>
    <x v="6"/>
    <n v="1170515.83"/>
    <n v="0"/>
    <n v="0"/>
    <n v="0"/>
    <n v="0"/>
    <n v="0"/>
    <n v="0"/>
    <m/>
    <m/>
    <m/>
    <m/>
    <m/>
    <m/>
    <m/>
    <m/>
    <m/>
    <m/>
    <m/>
  </r>
  <r>
    <x v="1"/>
    <x v="86"/>
    <s v="341"/>
    <s v="82"/>
    <x v="1"/>
    <x v="17"/>
    <x v="6"/>
    <n v="0"/>
    <n v="0"/>
    <n v="0"/>
    <n v="0"/>
    <n v="0"/>
    <n v="0"/>
    <n v="0"/>
    <m/>
    <m/>
    <m/>
    <m/>
    <m/>
    <m/>
    <m/>
    <m/>
    <m/>
    <m/>
    <m/>
  </r>
  <r>
    <x v="1"/>
    <x v="42"/>
    <s v="341"/>
    <s v="83"/>
    <x v="1"/>
    <x v="6"/>
    <x v="6"/>
    <n v="0"/>
    <n v="0"/>
    <n v="0"/>
    <n v="0"/>
    <n v="0"/>
    <n v="0"/>
    <n v="0"/>
    <m/>
    <m/>
    <m/>
    <m/>
    <m/>
    <m/>
    <m/>
    <m/>
    <m/>
    <m/>
    <m/>
  </r>
  <r>
    <x v="1"/>
    <x v="48"/>
    <s v="341"/>
    <s v="84"/>
    <x v="1"/>
    <x v="12"/>
    <x v="6"/>
    <n v="0"/>
    <n v="0"/>
    <n v="0"/>
    <n v="0"/>
    <n v="0"/>
    <n v="0"/>
    <n v="0"/>
    <m/>
    <m/>
    <m/>
    <m/>
    <m/>
    <m/>
    <m/>
    <m/>
    <m/>
    <m/>
    <m/>
  </r>
  <r>
    <x v="1"/>
    <x v="49"/>
    <s v="341"/>
    <s v="85"/>
    <x v="1"/>
    <x v="1"/>
    <x v="6"/>
    <n v="0"/>
    <n v="0"/>
    <n v="0"/>
    <n v="0"/>
    <n v="0"/>
    <n v="0"/>
    <n v="0"/>
    <m/>
    <m/>
    <m/>
    <m/>
    <m/>
    <m/>
    <m/>
    <m/>
    <m/>
    <m/>
    <m/>
  </r>
  <r>
    <x v="1"/>
    <x v="151"/>
    <s v="341"/>
    <s v="80"/>
    <x v="1"/>
    <x v="7"/>
    <x v="6"/>
    <n v="0"/>
    <n v="-34218.28"/>
    <n v="0"/>
    <n v="0"/>
    <n v="0"/>
    <n v="-34218.28"/>
    <n v="0"/>
    <m/>
    <m/>
    <m/>
    <m/>
    <m/>
    <m/>
    <m/>
    <m/>
    <m/>
    <m/>
    <m/>
  </r>
  <r>
    <x v="1"/>
    <x v="83"/>
    <s v="346"/>
    <s v="44"/>
    <x v="3"/>
    <x v="19"/>
    <x v="6"/>
    <n v="2220.7199999999998"/>
    <n v="-1324.88"/>
    <n v="-59.659930112756228"/>
    <n v="0"/>
    <n v="0"/>
    <n v="-1324.88"/>
    <n v="-59.659930112756228"/>
    <m/>
    <m/>
    <m/>
    <m/>
    <m/>
    <m/>
    <m/>
    <m/>
    <m/>
    <m/>
    <m/>
  </r>
  <r>
    <x v="1"/>
    <x v="79"/>
    <s v="346"/>
    <s v="33"/>
    <x v="4"/>
    <x v="8"/>
    <x v="6"/>
    <n v="0"/>
    <n v="0"/>
    <n v="0"/>
    <n v="0"/>
    <n v="0"/>
    <n v="0"/>
    <n v="0"/>
    <m/>
    <m/>
    <m/>
    <m/>
    <m/>
    <m/>
    <m/>
    <m/>
    <m/>
    <m/>
    <m/>
  </r>
  <r>
    <x v="1"/>
    <x v="80"/>
    <s v="346"/>
    <s v="34"/>
    <x v="4"/>
    <x v="9"/>
    <x v="6"/>
    <n v="0"/>
    <n v="0"/>
    <n v="0"/>
    <n v="0"/>
    <n v="0"/>
    <n v="0"/>
    <n v="0"/>
    <m/>
    <m/>
    <m/>
    <m/>
    <m/>
    <m/>
    <m/>
    <m/>
    <m/>
    <m/>
    <m/>
  </r>
  <r>
    <x v="1"/>
    <x v="81"/>
    <s v="346"/>
    <s v="35"/>
    <x v="4"/>
    <x v="10"/>
    <x v="6"/>
    <n v="0"/>
    <n v="0"/>
    <n v="0"/>
    <n v="0"/>
    <n v="0"/>
    <n v="0"/>
    <n v="0"/>
    <m/>
    <m/>
    <m/>
    <m/>
    <m/>
    <m/>
    <m/>
    <m/>
    <m/>
    <m/>
    <m/>
  </r>
  <r>
    <x v="1"/>
    <x v="82"/>
    <s v="346"/>
    <s v="36"/>
    <x v="4"/>
    <x v="11"/>
    <x v="6"/>
    <n v="0"/>
    <n v="0"/>
    <n v="0"/>
    <n v="0"/>
    <n v="0"/>
    <n v="0"/>
    <n v="0"/>
    <m/>
    <m/>
    <m/>
    <m/>
    <m/>
    <m/>
    <m/>
    <m/>
    <m/>
    <m/>
    <m/>
  </r>
  <r>
    <x v="1"/>
    <x v="71"/>
    <s v="346"/>
    <s v="84"/>
    <x v="1"/>
    <x v="12"/>
    <x v="6"/>
    <n v="0"/>
    <n v="0"/>
    <n v="0"/>
    <n v="0"/>
    <n v="0"/>
    <n v="0"/>
    <n v="0"/>
    <m/>
    <m/>
    <m/>
    <m/>
    <m/>
    <m/>
    <m/>
    <m/>
    <m/>
    <m/>
    <m/>
  </r>
  <r>
    <x v="1"/>
    <x v="72"/>
    <s v="346"/>
    <s v="85"/>
    <x v="1"/>
    <x v="1"/>
    <x v="6"/>
    <n v="0"/>
    <n v="0"/>
    <n v="0"/>
    <n v="0"/>
    <n v="0"/>
    <n v="0"/>
    <n v="0"/>
    <m/>
    <m/>
    <m/>
    <m/>
    <m/>
    <m/>
    <m/>
    <m/>
    <m/>
    <m/>
    <m/>
  </r>
  <r>
    <x v="1"/>
    <x v="63"/>
    <s v="341"/>
    <s v="86"/>
    <x v="1"/>
    <x v="18"/>
    <x v="6"/>
    <n v="0"/>
    <n v="0"/>
    <n v="0"/>
    <n v="0"/>
    <n v="0"/>
    <n v="0"/>
    <n v="0"/>
    <m/>
    <m/>
    <m/>
    <m/>
    <m/>
    <m/>
    <m/>
    <m/>
    <m/>
    <m/>
    <m/>
  </r>
  <r>
    <x v="1"/>
    <x v="64"/>
    <s v="342"/>
    <s v="86"/>
    <x v="1"/>
    <x v="18"/>
    <x v="6"/>
    <n v="0"/>
    <n v="0"/>
    <n v="0"/>
    <n v="0"/>
    <n v="0"/>
    <n v="0"/>
    <n v="0"/>
    <m/>
    <m/>
    <m/>
    <m/>
    <m/>
    <m/>
    <m/>
    <m/>
    <m/>
    <m/>
    <m/>
  </r>
  <r>
    <x v="1"/>
    <x v="65"/>
    <s v="343"/>
    <s v="86"/>
    <x v="1"/>
    <x v="18"/>
    <x v="6"/>
    <n v="0"/>
    <n v="0"/>
    <n v="0"/>
    <n v="0"/>
    <n v="0"/>
    <n v="0"/>
    <n v="0"/>
    <m/>
    <m/>
    <m/>
    <m/>
    <m/>
    <m/>
    <m/>
    <m/>
    <m/>
    <m/>
    <m/>
  </r>
  <r>
    <x v="1"/>
    <x v="66"/>
    <s v="345"/>
    <s v="86"/>
    <x v="1"/>
    <x v="18"/>
    <x v="6"/>
    <n v="0"/>
    <n v="0"/>
    <n v="0"/>
    <n v="0"/>
    <n v="0"/>
    <n v="0"/>
    <n v="0"/>
    <m/>
    <m/>
    <m/>
    <m/>
    <m/>
    <m/>
    <m/>
    <m/>
    <m/>
    <m/>
    <m/>
  </r>
  <r>
    <x v="1"/>
    <x v="67"/>
    <s v="346"/>
    <s v="86"/>
    <x v="1"/>
    <x v="18"/>
    <x v="6"/>
    <n v="0"/>
    <n v="0"/>
    <n v="0"/>
    <n v="0"/>
    <n v="0"/>
    <n v="0"/>
    <n v="0"/>
    <m/>
    <m/>
    <m/>
    <m/>
    <m/>
    <m/>
    <m/>
    <m/>
    <m/>
    <m/>
    <m/>
  </r>
  <r>
    <x v="1"/>
    <x v="10"/>
    <s v="341"/>
    <s v="99"/>
    <x v="2"/>
    <x v="2"/>
    <x v="6"/>
    <n v="0"/>
    <n v="0"/>
    <n v="0"/>
    <n v="0"/>
    <n v="0"/>
    <n v="0"/>
    <n v="0"/>
    <m/>
    <m/>
    <m/>
    <m/>
    <m/>
    <m/>
    <m/>
    <m/>
    <m/>
    <m/>
    <m/>
  </r>
  <r>
    <x v="1"/>
    <x v="11"/>
    <s v="343"/>
    <s v="99"/>
    <x v="2"/>
    <x v="2"/>
    <x v="6"/>
    <n v="0"/>
    <n v="0"/>
    <n v="0"/>
    <n v="0"/>
    <n v="0"/>
    <n v="0"/>
    <n v="0"/>
    <m/>
    <m/>
    <m/>
    <m/>
    <m/>
    <m/>
    <m/>
    <m/>
    <m/>
    <m/>
    <m/>
  </r>
  <r>
    <x v="1"/>
    <x v="12"/>
    <s v="345"/>
    <s v="99"/>
    <x v="2"/>
    <x v="2"/>
    <x v="6"/>
    <n v="0"/>
    <n v="0"/>
    <n v="0"/>
    <n v="0"/>
    <n v="0"/>
    <n v="0"/>
    <n v="0"/>
    <m/>
    <m/>
    <m/>
    <m/>
    <m/>
    <m/>
    <m/>
    <m/>
    <m/>
    <m/>
    <m/>
  </r>
  <r>
    <x v="1"/>
    <x v="119"/>
    <s v="346"/>
    <s v="37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3"/>
    <s v="342"/>
    <s v="87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42"/>
    <s v="346"/>
    <s v="87"/>
    <x v="0"/>
    <x v="0"/>
    <x v="6"/>
    <n v="192592.57"/>
    <n v="0"/>
    <n v="0"/>
    <n v="0"/>
    <n v="0"/>
    <n v="0"/>
    <n v="0"/>
    <m/>
    <m/>
    <m/>
    <m/>
    <m/>
    <m/>
    <m/>
    <m/>
    <m/>
    <m/>
    <m/>
  </r>
  <r>
    <x v="1"/>
    <x v="182"/>
    <s v="341"/>
    <s v="28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95"/>
    <s v="342"/>
    <s v="28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93"/>
    <s v="343"/>
    <s v="28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71"/>
    <s v="345"/>
    <s v="28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46"/>
    <s v="346"/>
    <s v="28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4"/>
    <s v="341"/>
    <s v="41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5"/>
    <s v="342"/>
    <s v="41"/>
    <x v="0"/>
    <x v="0"/>
    <x v="6"/>
    <n v="0"/>
    <n v="-226117.34"/>
    <n v="0"/>
    <n v="-5814.91"/>
    <n v="0"/>
    <n v="-231932.25"/>
    <n v="0"/>
    <m/>
    <m/>
    <m/>
    <m/>
    <m/>
    <m/>
    <m/>
    <m/>
    <m/>
    <m/>
    <m/>
  </r>
  <r>
    <x v="1"/>
    <x v="16"/>
    <s v="343"/>
    <s v="41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7"/>
    <s v="345"/>
    <s v="41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8"/>
    <s v="346"/>
    <s v="41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9"/>
    <s v="341"/>
    <s v="42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20"/>
    <s v="342"/>
    <s v="42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21"/>
    <s v="343"/>
    <s v="42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22"/>
    <s v="345"/>
    <s v="42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23"/>
    <s v="346"/>
    <s v="42"/>
    <x v="0"/>
    <x v="0"/>
    <x v="6"/>
    <n v="0"/>
    <n v="0"/>
    <n v="0"/>
    <n v="0"/>
    <n v="0"/>
    <n v="0"/>
    <n v="0"/>
    <m/>
    <m/>
    <m/>
    <m/>
    <m/>
    <m/>
    <m/>
    <m/>
    <m/>
    <m/>
    <m/>
  </r>
  <r>
    <x v="1"/>
    <x v="174"/>
    <s v="343"/>
    <s v="90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74"/>
    <s v="316"/>
    <s v="54"/>
    <x v="3"/>
    <x v="14"/>
    <x v="6"/>
    <n v="0"/>
    <n v="0"/>
    <n v="0"/>
    <n v="0"/>
    <n v="0"/>
    <n v="0"/>
    <n v="0"/>
    <m/>
    <m/>
    <m/>
    <m/>
    <m/>
    <m/>
    <m/>
    <m/>
    <m/>
    <m/>
    <m/>
  </r>
  <r>
    <x v="4"/>
    <x v="56"/>
    <s v="316"/>
    <s v="45"/>
    <x v="3"/>
    <x v="3"/>
    <x v="6"/>
    <n v="0"/>
    <n v="0"/>
    <n v="0"/>
    <n v="0"/>
    <n v="0"/>
    <n v="0"/>
    <n v="0"/>
    <m/>
    <m/>
    <m/>
    <m/>
    <m/>
    <m/>
    <m/>
    <m/>
    <m/>
    <m/>
    <m/>
  </r>
  <r>
    <x v="4"/>
    <x v="165"/>
    <s v="312"/>
    <s v="54"/>
    <x v="3"/>
    <x v="14"/>
    <x v="6"/>
    <n v="0"/>
    <n v="0"/>
    <n v="0"/>
    <n v="0"/>
    <n v="0"/>
    <n v="0"/>
    <n v="0"/>
    <m/>
    <m/>
    <m/>
    <m/>
    <m/>
    <m/>
    <m/>
    <m/>
    <m/>
    <m/>
    <m/>
  </r>
  <r>
    <x v="4"/>
    <x v="84"/>
    <s v="315"/>
    <s v="54"/>
    <x v="3"/>
    <x v="14"/>
    <x v="6"/>
    <n v="0"/>
    <n v="0"/>
    <n v="0"/>
    <n v="0"/>
    <n v="0"/>
    <n v="0"/>
    <n v="0"/>
    <m/>
    <m/>
    <m/>
    <m/>
    <m/>
    <m/>
    <m/>
    <m/>
    <m/>
    <m/>
    <m/>
  </r>
  <r>
    <x v="4"/>
    <x v="59"/>
    <s v="316"/>
    <s v="42"/>
    <x v="3"/>
    <x v="16"/>
    <x v="6"/>
    <n v="0"/>
    <n v="0"/>
    <n v="0"/>
    <n v="0"/>
    <n v="0"/>
    <n v="0"/>
    <n v="0"/>
    <m/>
    <m/>
    <m/>
    <m/>
    <m/>
    <m/>
    <m/>
    <m/>
    <m/>
    <m/>
    <m/>
  </r>
  <r>
    <x v="4"/>
    <x v="180"/>
    <s v="312"/>
    <s v="44"/>
    <x v="3"/>
    <x v="23"/>
    <x v="6"/>
    <n v="1274981.6300000001"/>
    <n v="971535.40000000014"/>
    <n v="76.199952778927496"/>
    <n v="-10261.77"/>
    <n v="-0.80485630212570203"/>
    <n v="961273.63000000012"/>
    <n v="75.395096476801797"/>
    <m/>
    <m/>
    <m/>
    <m/>
    <m/>
    <m/>
    <m/>
    <m/>
    <m/>
    <m/>
    <m/>
  </r>
  <r>
    <x v="4"/>
    <x v="196"/>
    <s v="312"/>
    <s v="40"/>
    <x v="3"/>
    <x v="25"/>
    <x v="6"/>
    <n v="3080019.4299999997"/>
    <n v="-111215.61999999988"/>
    <n v="-3.6108739742593077"/>
    <n v="223268.88"/>
    <n v="7.2489438808507778"/>
    <n v="112053.26000000013"/>
    <n v="3.6380699065914701"/>
    <m/>
    <m/>
    <m/>
    <m/>
    <m/>
    <m/>
    <m/>
    <m/>
    <m/>
    <m/>
    <m/>
  </r>
  <r>
    <x v="4"/>
    <x v="157"/>
    <s v="316"/>
    <s v="40"/>
    <x v="3"/>
    <x v="25"/>
    <x v="6"/>
    <n v="482684.42999999993"/>
    <n v="-51680.369999999995"/>
    <n v="-10.706864938651533"/>
    <n v="20000"/>
    <n v="4.1434939179620942"/>
    <n v="-31680.369999999995"/>
    <n v="-6.5633710206894387"/>
    <m/>
    <m/>
    <m/>
    <m/>
    <m/>
    <m/>
    <m/>
    <m/>
    <m/>
    <m/>
    <m/>
  </r>
  <r>
    <x v="4"/>
    <x v="152"/>
    <s v="314"/>
    <s v="44"/>
    <x v="3"/>
    <x v="23"/>
    <x v="6"/>
    <n v="322060.86"/>
    <n v="-224337.04000000004"/>
    <n v="-69.656722645527324"/>
    <n v="-3546.1"/>
    <n v="-1.1010651837668197"/>
    <n v="-227883.14000000004"/>
    <n v="-70.757787829294145"/>
    <m/>
    <m/>
    <m/>
    <m/>
    <m/>
    <m/>
    <m/>
    <m/>
    <m/>
    <m/>
    <m/>
  </r>
  <r>
    <x v="4"/>
    <x v="159"/>
    <s v="315"/>
    <s v="44"/>
    <x v="3"/>
    <x v="23"/>
    <x v="6"/>
    <n v="444375.84"/>
    <n v="-183.78"/>
    <n v="-4.1356883848590861E-2"/>
    <n v="0"/>
    <n v="0"/>
    <n v="-183.78"/>
    <n v="-4.1356883848590861E-2"/>
    <m/>
    <m/>
    <m/>
    <m/>
    <m/>
    <m/>
    <m/>
    <m/>
    <m/>
    <m/>
    <m/>
  </r>
  <r>
    <x v="4"/>
    <x v="188"/>
    <s v="312"/>
    <s v="45"/>
    <x v="3"/>
    <x v="3"/>
    <x v="6"/>
    <n v="1143702.7"/>
    <n v="-487778.64"/>
    <n v="-42.649076547602803"/>
    <n v="5700.5899999999992"/>
    <n v="0.49843285322313213"/>
    <n v="-482078.05"/>
    <n v="-42.150643694379667"/>
    <m/>
    <m/>
    <m/>
    <m/>
    <m/>
    <m/>
    <m/>
    <m/>
    <m/>
    <m/>
    <m/>
  </r>
  <r>
    <x v="4"/>
    <x v="143"/>
    <s v="315"/>
    <s v="45"/>
    <x v="3"/>
    <x v="3"/>
    <x v="6"/>
    <n v="8376.49"/>
    <n v="-168807.66"/>
    <n v="-2015.2553157706868"/>
    <n v="0"/>
    <n v="0"/>
    <n v="-168807.66"/>
    <n v="-2015.2553157706868"/>
    <m/>
    <m/>
    <m/>
    <m/>
    <m/>
    <m/>
    <m/>
    <m/>
    <m/>
    <m/>
    <m/>
  </r>
  <r>
    <x v="4"/>
    <x v="169"/>
    <s v="312"/>
    <s v="43"/>
    <x v="3"/>
    <x v="24"/>
    <x v="6"/>
    <n v="642197.95000000007"/>
    <n v="357092.65"/>
    <n v="55.604763297671688"/>
    <n v="2278.6900000000023"/>
    <n v="0.35482673216256794"/>
    <n v="359371.34"/>
    <n v="55.95959002983426"/>
    <m/>
    <m/>
    <m/>
    <m/>
    <m/>
    <m/>
    <m/>
    <m/>
    <m/>
    <m/>
    <m/>
  </r>
  <r>
    <x v="4"/>
    <x v="126"/>
    <s v="315"/>
    <s v="43"/>
    <x v="3"/>
    <x v="24"/>
    <x v="6"/>
    <n v="36754.410000000003"/>
    <n v="-14239.7"/>
    <n v="-38.742833853134897"/>
    <n v="0"/>
    <n v="0"/>
    <n v="-14239.7"/>
    <n v="-38.742833853134897"/>
    <m/>
    <m/>
    <m/>
    <m/>
    <m/>
    <m/>
    <m/>
    <m/>
    <m/>
    <m/>
    <m/>
  </r>
  <r>
    <x v="4"/>
    <x v="113"/>
    <s v="314"/>
    <s v="40"/>
    <x v="3"/>
    <x v="25"/>
    <x v="6"/>
    <n v="98641.93"/>
    <n v="67921.790000000008"/>
    <n v="68.856915106993569"/>
    <n v="4779.5300000000007"/>
    <n v="4.8453330140641011"/>
    <n v="72701.320000000007"/>
    <n v="73.70224812105765"/>
    <m/>
    <m/>
    <m/>
    <m/>
    <m/>
    <m/>
    <m/>
    <m/>
    <m/>
    <m/>
    <m/>
  </r>
  <r>
    <x v="4"/>
    <x v="162"/>
    <s v="315"/>
    <s v="40"/>
    <x v="3"/>
    <x v="25"/>
    <x v="6"/>
    <n v="436049.13"/>
    <n v="-59461.61"/>
    <n v="-13.636447342527664"/>
    <n v="0"/>
    <n v="0"/>
    <n v="-59461.61"/>
    <n v="-13.636447342527664"/>
    <m/>
    <m/>
    <m/>
    <m/>
    <m/>
    <m/>
    <m/>
    <m/>
    <m/>
    <m/>
    <m/>
  </r>
  <r>
    <x v="4"/>
    <x v="69"/>
    <s v="312"/>
    <s v="53"/>
    <x v="3"/>
    <x v="13"/>
    <x v="6"/>
    <n v="0"/>
    <n v="0"/>
    <n v="0"/>
    <n v="0"/>
    <n v="0"/>
    <n v="0"/>
    <n v="0"/>
    <m/>
    <m/>
    <m/>
    <m/>
    <m/>
    <m/>
    <m/>
    <m/>
    <m/>
    <m/>
    <m/>
  </r>
  <r>
    <x v="4"/>
    <x v="91"/>
    <s v="315"/>
    <s v="53"/>
    <x v="3"/>
    <x v="13"/>
    <x v="6"/>
    <n v="0"/>
    <n v="0"/>
    <n v="0"/>
    <n v="0"/>
    <n v="0"/>
    <n v="0"/>
    <n v="0"/>
    <m/>
    <m/>
    <m/>
    <m/>
    <m/>
    <m/>
    <m/>
    <m/>
    <m/>
    <m/>
    <m/>
  </r>
  <r>
    <x v="4"/>
    <x v="173"/>
    <s v="312"/>
    <s v="42"/>
    <x v="3"/>
    <x v="16"/>
    <x v="6"/>
    <n v="3822957.67"/>
    <n v="252270.53000000049"/>
    <n v="6.5988313702673178"/>
    <n v="8701.6400000000067"/>
    <n v="0.22761538973566525"/>
    <n v="260972.17000000051"/>
    <n v="6.826446760002983"/>
    <m/>
    <m/>
    <m/>
    <m/>
    <m/>
    <m/>
    <m/>
    <m/>
    <m/>
    <m/>
    <m/>
  </r>
  <r>
    <x v="4"/>
    <x v="124"/>
    <s v="315"/>
    <s v="42"/>
    <x v="3"/>
    <x v="16"/>
    <x v="6"/>
    <n v="4388.2"/>
    <n v="0"/>
    <n v="0"/>
    <n v="0"/>
    <n v="0"/>
    <n v="0"/>
    <n v="0"/>
    <m/>
    <m/>
    <m/>
    <m/>
    <m/>
    <m/>
    <m/>
    <m/>
    <m/>
    <m/>
    <m/>
  </r>
  <r>
    <x v="4"/>
    <x v="153"/>
    <s v="314"/>
    <s v="43"/>
    <x v="3"/>
    <x v="24"/>
    <x v="6"/>
    <n v="93247.39"/>
    <n v="124013.84"/>
    <n v="132.99443555471095"/>
    <n v="-10577.19"/>
    <n v="-11.343148585713767"/>
    <n v="113436.65"/>
    <n v="121.65128696899718"/>
    <m/>
    <m/>
    <m/>
    <m/>
    <m/>
    <m/>
    <m/>
    <m/>
    <m/>
    <m/>
    <m/>
  </r>
  <r>
    <x v="4"/>
    <x v="105"/>
    <s v="316"/>
    <s v="44"/>
    <x v="3"/>
    <x v="23"/>
    <x v="6"/>
    <n v="0"/>
    <n v="-10200.030000000001"/>
    <n v="0"/>
    <n v="0"/>
    <n v="0"/>
    <n v="-10200.030000000001"/>
    <n v="0"/>
    <m/>
    <m/>
    <m/>
    <m/>
    <m/>
    <m/>
    <m/>
    <m/>
    <m/>
    <m/>
    <m/>
  </r>
  <r>
    <x v="4"/>
    <x v="179"/>
    <s v="311"/>
    <s v="40"/>
    <x v="3"/>
    <x v="25"/>
    <x v="6"/>
    <n v="1461046.5099999998"/>
    <n v="-117019.21999999999"/>
    <n v="-8.0092741195487349"/>
    <n v="4725.47"/>
    <n v="0.32343049777381838"/>
    <n v="-112293.74999999999"/>
    <n v="-7.6858436217749153"/>
    <m/>
    <m/>
    <m/>
    <m/>
    <m/>
    <m/>
    <m/>
    <m/>
    <m/>
    <m/>
    <m/>
  </r>
  <r>
    <x v="4"/>
    <x v="184"/>
    <s v="312"/>
    <s v="46"/>
    <x v="3"/>
    <x v="22"/>
    <x v="6"/>
    <n v="1491789.34"/>
    <n v="160342.66000000003"/>
    <n v="10.748344669093829"/>
    <n v="-2367.27"/>
    <n v="-0.15868661455913069"/>
    <n v="157975.39000000004"/>
    <n v="10.589658054534699"/>
    <m/>
    <m/>
    <m/>
    <m/>
    <m/>
    <m/>
    <m/>
    <m/>
    <m/>
    <m/>
    <m/>
  </r>
  <r>
    <x v="4"/>
    <x v="129"/>
    <s v="315"/>
    <s v="46"/>
    <x v="3"/>
    <x v="22"/>
    <x v="6"/>
    <n v="0"/>
    <n v="0"/>
    <n v="0"/>
    <n v="0"/>
    <n v="0"/>
    <n v="0"/>
    <n v="0"/>
    <m/>
    <m/>
    <m/>
    <m/>
    <m/>
    <m/>
    <m/>
    <m/>
    <m/>
    <m/>
    <m/>
  </r>
  <r>
    <x v="4"/>
    <x v="61"/>
    <s v="316"/>
    <s v="53"/>
    <x v="3"/>
    <x v="13"/>
    <x v="6"/>
    <n v="0"/>
    <n v="0"/>
    <n v="0"/>
    <n v="0"/>
    <n v="0"/>
    <n v="0"/>
    <n v="0"/>
    <m/>
    <m/>
    <m/>
    <m/>
    <m/>
    <m/>
    <m/>
    <m/>
    <m/>
    <m/>
    <m/>
  </r>
  <r>
    <x v="4"/>
    <x v="172"/>
    <s v="312"/>
    <s v="41"/>
    <x v="3"/>
    <x v="15"/>
    <x v="6"/>
    <n v="340345.99"/>
    <n v="136573.31999999995"/>
    <n v="40.127788783408306"/>
    <n v="-5559.59"/>
    <n v="-1.633511239547732"/>
    <n v="131013.72999999995"/>
    <n v="38.494277543860569"/>
    <m/>
    <m/>
    <m/>
    <m/>
    <m/>
    <m/>
    <m/>
    <m/>
    <m/>
    <m/>
    <m/>
  </r>
  <r>
    <x v="4"/>
    <x v="168"/>
    <s v="314"/>
    <s v="41"/>
    <x v="3"/>
    <x v="15"/>
    <x v="6"/>
    <n v="42747.649999999994"/>
    <n v="-4212.9000000000051"/>
    <n v="-9.8552785942619199"/>
    <n v="-1233.8599999999999"/>
    <n v="-2.8863808887740028"/>
    <n v="-5446.7600000000048"/>
    <n v="-12.741659483035923"/>
    <m/>
    <m/>
    <m/>
    <m/>
    <m/>
    <m/>
    <m/>
    <m/>
    <m/>
    <m/>
    <m/>
  </r>
  <r>
    <x v="4"/>
    <x v="164"/>
    <s v="314"/>
    <s v="42"/>
    <x v="3"/>
    <x v="16"/>
    <x v="6"/>
    <n v="294765.16000000003"/>
    <n v="46184.259999999849"/>
    <n v="15.668154268978004"/>
    <n v="-15884.54"/>
    <n v="-5.3888797441325833"/>
    <n v="30299.719999999848"/>
    <n v="10.279274524845421"/>
    <m/>
    <m/>
    <m/>
    <m/>
    <m/>
    <m/>
    <m/>
    <m/>
    <m/>
    <m/>
    <m/>
  </r>
  <r>
    <x v="4"/>
    <x v="114"/>
    <s v="316"/>
    <s v="43"/>
    <x v="3"/>
    <x v="24"/>
    <x v="6"/>
    <n v="0"/>
    <n v="-18224.63"/>
    <n v="0"/>
    <n v="0"/>
    <n v="0"/>
    <n v="-18224.63"/>
    <n v="0"/>
    <m/>
    <m/>
    <m/>
    <m/>
    <m/>
    <m/>
    <m/>
    <m/>
    <m/>
    <m/>
    <m/>
  </r>
  <r>
    <x v="4"/>
    <x v="100"/>
    <s v="311"/>
    <s v="46"/>
    <x v="3"/>
    <x v="22"/>
    <x v="6"/>
    <n v="5973.42"/>
    <n v="-5200.67"/>
    <n v="-87.063524747966824"/>
    <n v="0"/>
    <n v="0"/>
    <n v="-5200.67"/>
    <n v="-87.063524747966824"/>
    <m/>
    <m/>
    <m/>
    <m/>
    <m/>
    <m/>
    <m/>
    <m/>
    <m/>
    <m/>
    <m/>
  </r>
  <r>
    <x v="4"/>
    <x v="102"/>
    <s v="316"/>
    <s v="46"/>
    <x v="3"/>
    <x v="22"/>
    <x v="6"/>
    <n v="0"/>
    <n v="0"/>
    <n v="0"/>
    <n v="0"/>
    <n v="0"/>
    <n v="0"/>
    <n v="0"/>
    <m/>
    <m/>
    <m/>
    <m/>
    <m/>
    <m/>
    <m/>
    <m/>
    <m/>
    <m/>
    <m/>
  </r>
  <r>
    <x v="4"/>
    <x v="73"/>
    <s v="315"/>
    <s v="51"/>
    <x v="3"/>
    <x v="4"/>
    <x v="6"/>
    <n v="0"/>
    <n v="0"/>
    <n v="0"/>
    <n v="0"/>
    <n v="0"/>
    <n v="0"/>
    <n v="0"/>
    <m/>
    <m/>
    <m/>
    <m/>
    <m/>
    <m/>
    <m/>
    <m/>
    <m/>
    <m/>
    <m/>
  </r>
  <r>
    <x v="4"/>
    <x v="94"/>
    <s v="315"/>
    <s v="52"/>
    <x v="3"/>
    <x v="5"/>
    <x v="6"/>
    <n v="0"/>
    <n v="0"/>
    <n v="0"/>
    <n v="0"/>
    <n v="0"/>
    <n v="0"/>
    <n v="0"/>
    <m/>
    <m/>
    <m/>
    <m/>
    <m/>
    <m/>
    <m/>
    <m/>
    <m/>
    <m/>
    <m/>
  </r>
  <r>
    <x v="4"/>
    <x v="141"/>
    <s v="315"/>
    <s v="41"/>
    <x v="3"/>
    <x v="15"/>
    <x v="6"/>
    <n v="460709.49"/>
    <n v="-134307.79"/>
    <n v="-29.152381905569168"/>
    <n v="0"/>
    <n v="0"/>
    <n v="-134307.79"/>
    <n v="-29.152381905569168"/>
    <m/>
    <m/>
    <m/>
    <m/>
    <m/>
    <m/>
    <m/>
    <m/>
    <m/>
    <m/>
    <m/>
  </r>
  <r>
    <x v="4"/>
    <x v="125"/>
    <s v="311"/>
    <s v="45"/>
    <x v="3"/>
    <x v="3"/>
    <x v="6"/>
    <n v="176751.03999999998"/>
    <n v="-117578.84"/>
    <n v="-66.522290335604254"/>
    <n v="6164.05"/>
    <n v="3.4874193668110816"/>
    <n v="-111414.79"/>
    <n v="-63.034870968793179"/>
    <m/>
    <m/>
    <m/>
    <m/>
    <m/>
    <m/>
    <m/>
    <m/>
    <m/>
    <m/>
    <m/>
  </r>
  <r>
    <x v="4"/>
    <x v="150"/>
    <s v="312"/>
    <s v="52"/>
    <x v="3"/>
    <x v="5"/>
    <x v="6"/>
    <n v="0"/>
    <n v="0"/>
    <n v="0"/>
    <n v="0"/>
    <n v="0"/>
    <n v="0"/>
    <n v="0"/>
    <m/>
    <m/>
    <m/>
    <m/>
    <m/>
    <m/>
    <m/>
    <m/>
    <m/>
    <m/>
    <m/>
  </r>
  <r>
    <x v="4"/>
    <x v="52"/>
    <s v="316"/>
    <s v="41"/>
    <x v="3"/>
    <x v="15"/>
    <x v="6"/>
    <n v="0"/>
    <n v="0"/>
    <n v="0"/>
    <n v="0"/>
    <n v="0"/>
    <n v="0"/>
    <n v="0"/>
    <m/>
    <m/>
    <m/>
    <m/>
    <m/>
    <m/>
    <m/>
    <m/>
    <m/>
    <m/>
    <m/>
  </r>
  <r>
    <x v="4"/>
    <x v="116"/>
    <s v="311"/>
    <s v="44"/>
    <x v="3"/>
    <x v="23"/>
    <x v="6"/>
    <n v="215679.74"/>
    <n v="-139952.97"/>
    <n v="-64.889251999283758"/>
    <n v="0"/>
    <n v="0"/>
    <n v="-139952.97"/>
    <n v="-64.889251999283758"/>
    <m/>
    <m/>
    <m/>
    <m/>
    <m/>
    <m/>
    <m/>
    <m/>
    <m/>
    <m/>
    <m/>
  </r>
  <r>
    <x v="4"/>
    <x v="85"/>
    <s v="312"/>
    <s v="51"/>
    <x v="3"/>
    <x v="4"/>
    <x v="6"/>
    <n v="0"/>
    <n v="0"/>
    <n v="0"/>
    <n v="0"/>
    <n v="0"/>
    <n v="0"/>
    <n v="0"/>
    <m/>
    <m/>
    <m/>
    <m/>
    <m/>
    <m/>
    <m/>
    <m/>
    <m/>
    <m/>
    <m/>
  </r>
  <r>
    <x v="4"/>
    <x v="57"/>
    <s v="316"/>
    <s v="52"/>
    <x v="3"/>
    <x v="5"/>
    <x v="6"/>
    <n v="0"/>
    <n v="0"/>
    <n v="0"/>
    <n v="0"/>
    <n v="0"/>
    <n v="0"/>
    <n v="0"/>
    <m/>
    <m/>
    <m/>
    <m/>
    <m/>
    <m/>
    <m/>
    <m/>
    <m/>
    <m/>
    <m/>
  </r>
  <r>
    <x v="4"/>
    <x v="138"/>
    <s v="311"/>
    <s v="41"/>
    <x v="3"/>
    <x v="15"/>
    <x v="6"/>
    <n v="0"/>
    <n v="-34666.32"/>
    <n v="0"/>
    <n v="0"/>
    <n v="0"/>
    <n v="-34666.32"/>
    <n v="0"/>
    <m/>
    <m/>
    <m/>
    <m/>
    <m/>
    <m/>
    <m/>
    <m/>
    <m/>
    <m/>
    <m/>
  </r>
  <r>
    <x v="4"/>
    <x v="140"/>
    <s v="311"/>
    <s v="42"/>
    <x v="3"/>
    <x v="16"/>
    <x v="6"/>
    <n v="1309.0899999999999"/>
    <n v="0"/>
    <n v="0"/>
    <n v="0"/>
    <n v="0"/>
    <n v="0"/>
    <n v="0"/>
    <m/>
    <m/>
    <m/>
    <m/>
    <m/>
    <m/>
    <m/>
    <m/>
    <m/>
    <m/>
    <m/>
  </r>
  <r>
    <x v="4"/>
    <x v="112"/>
    <s v="311"/>
    <s v="43"/>
    <x v="3"/>
    <x v="24"/>
    <x v="6"/>
    <n v="0"/>
    <n v="0"/>
    <n v="0"/>
    <n v="0"/>
    <n v="0"/>
    <n v="0"/>
    <n v="0"/>
    <m/>
    <m/>
    <m/>
    <m/>
    <m/>
    <m/>
    <m/>
    <m/>
    <m/>
    <m/>
    <m/>
  </r>
  <r>
    <x v="4"/>
    <x v="54"/>
    <s v="316"/>
    <s v="51"/>
    <x v="3"/>
    <x v="4"/>
    <x v="6"/>
    <n v="0"/>
    <n v="0"/>
    <n v="0"/>
    <n v="0"/>
    <n v="0"/>
    <n v="0"/>
    <n v="0"/>
    <m/>
    <m/>
    <m/>
    <m/>
    <m/>
    <m/>
    <m/>
    <m/>
    <m/>
    <m/>
    <m/>
  </r>
  <r>
    <x v="4"/>
    <x v="50"/>
    <s v="311"/>
    <s v="53"/>
    <x v="3"/>
    <x v="13"/>
    <x v="6"/>
    <n v="0"/>
    <n v="0"/>
    <n v="0"/>
    <n v="0"/>
    <n v="0"/>
    <n v="0"/>
    <n v="0"/>
    <m/>
    <m/>
    <m/>
    <m/>
    <m/>
    <m/>
    <m/>
    <m/>
    <m/>
    <m/>
    <m/>
  </r>
  <r>
    <x v="4"/>
    <x v="51"/>
    <s v="311"/>
    <s v="54"/>
    <x v="3"/>
    <x v="14"/>
    <x v="6"/>
    <n v="0"/>
    <n v="0"/>
    <n v="0"/>
    <n v="0"/>
    <n v="0"/>
    <n v="0"/>
    <n v="0"/>
    <m/>
    <m/>
    <m/>
    <m/>
    <m/>
    <m/>
    <m/>
    <m/>
    <m/>
    <m/>
    <m/>
  </r>
  <r>
    <x v="4"/>
    <x v="40"/>
    <s v="311"/>
    <s v="51"/>
    <x v="3"/>
    <x v="4"/>
    <x v="6"/>
    <n v="0"/>
    <n v="0"/>
    <n v="0"/>
    <n v="0"/>
    <n v="0"/>
    <n v="0"/>
    <n v="0"/>
    <m/>
    <m/>
    <m/>
    <m/>
    <m/>
    <m/>
    <m/>
    <m/>
    <m/>
    <m/>
    <m/>
  </r>
  <r>
    <x v="4"/>
    <x v="41"/>
    <s v="311"/>
    <s v="52"/>
    <x v="3"/>
    <x v="5"/>
    <x v="6"/>
    <n v="0"/>
    <n v="0"/>
    <n v="0"/>
    <n v="0"/>
    <n v="0"/>
    <n v="0"/>
    <n v="0"/>
    <m/>
    <m/>
    <m/>
    <m/>
    <m/>
    <m/>
    <m/>
    <m/>
    <m/>
    <m/>
    <m/>
  </r>
  <r>
    <x v="4"/>
    <x v="24"/>
    <s v="312"/>
    <s v="47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154"/>
    <s v="316"/>
    <s v="47"/>
    <x v="0"/>
    <x v="0"/>
    <x v="6"/>
    <n v="369726.82"/>
    <n v="0"/>
    <n v="0"/>
    <n v="0"/>
    <n v="0"/>
    <n v="0"/>
    <n v="0"/>
    <m/>
    <m/>
    <m/>
    <m/>
    <m/>
    <m/>
    <m/>
    <m/>
    <m/>
    <m/>
    <m/>
  </r>
  <r>
    <x v="4"/>
    <x v="25"/>
    <s v="314"/>
    <s v="45"/>
    <x v="3"/>
    <x v="3"/>
    <x v="6"/>
    <n v="0"/>
    <n v="0"/>
    <n v="0"/>
    <n v="0"/>
    <n v="0"/>
    <n v="0"/>
    <n v="0"/>
    <m/>
    <m/>
    <m/>
    <m/>
    <m/>
    <m/>
    <m/>
    <m/>
    <m/>
    <m/>
    <m/>
  </r>
  <r>
    <x v="4"/>
    <x v="26"/>
    <s v="311"/>
    <s v="00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27"/>
    <s v="311"/>
    <s v="01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28"/>
    <s v="316"/>
    <s v="01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29"/>
    <s v="316"/>
    <s v="17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30"/>
    <s v="311"/>
    <s v="30"/>
    <x v="0"/>
    <x v="0"/>
    <x v="6"/>
    <n v="0"/>
    <n v="0"/>
    <n v="0"/>
    <n v="0"/>
    <n v="0"/>
    <n v="0"/>
    <n v="0"/>
    <m/>
    <m/>
    <m/>
    <m/>
    <m/>
    <m/>
    <m/>
    <m/>
    <m/>
    <m/>
    <m/>
  </r>
  <r>
    <x v="4"/>
    <x v="31"/>
    <s v="316"/>
    <s v="30"/>
    <x v="0"/>
    <x v="0"/>
    <x v="6"/>
    <n v="0"/>
    <n v="0"/>
    <n v="0"/>
    <n v="0"/>
    <n v="0"/>
    <n v="0"/>
    <n v="0"/>
    <m/>
    <m/>
    <m/>
    <m/>
    <m/>
    <m/>
    <m/>
    <m/>
    <m/>
    <m/>
    <m/>
  </r>
  <r>
    <x v="5"/>
    <x v="186"/>
    <s v="355"/>
    <s v="00"/>
    <x v="0"/>
    <x v="0"/>
    <x v="6"/>
    <n v="2070497.69"/>
    <n v="-1628659.3199999998"/>
    <n v="-78.660281915117707"/>
    <n v="291561.84999999998"/>
    <n v="14.081727857421564"/>
    <n v="-1337097.4699999997"/>
    <n v="-64.578554057696138"/>
    <m/>
    <m/>
    <m/>
    <m/>
    <m/>
    <m/>
    <m/>
    <m/>
    <m/>
    <m/>
    <m/>
  </r>
  <r>
    <x v="5"/>
    <x v="181"/>
    <s v="356"/>
    <s v="00"/>
    <x v="0"/>
    <x v="0"/>
    <x v="6"/>
    <n v="1216851.5399999998"/>
    <n v="-524513.91999999993"/>
    <n v="-43.104183440487738"/>
    <n v="79212.11"/>
    <n v="6.5095952461053725"/>
    <n v="-445301.80999999994"/>
    <n v="-36.594588194382368"/>
    <m/>
    <m/>
    <m/>
    <m/>
    <m/>
    <m/>
    <m/>
    <m/>
    <m/>
    <m/>
    <m/>
  </r>
  <r>
    <x v="5"/>
    <x v="53"/>
    <s v="354"/>
    <s v="00"/>
    <x v="0"/>
    <x v="0"/>
    <x v="6"/>
    <n v="0"/>
    <n v="0"/>
    <n v="0"/>
    <n v="0"/>
    <n v="0"/>
    <n v="0"/>
    <n v="0"/>
    <m/>
    <m/>
    <m/>
    <m/>
    <m/>
    <m/>
    <m/>
    <m/>
    <m/>
    <m/>
    <m/>
  </r>
  <r>
    <x v="5"/>
    <x v="123"/>
    <s v="352"/>
    <s v="00"/>
    <x v="0"/>
    <x v="0"/>
    <x v="6"/>
    <n v="15313.45"/>
    <n v="-2069.4299999999998"/>
    <n v="-13.51380649037284"/>
    <n v="0"/>
    <n v="0"/>
    <n v="-2069.4299999999998"/>
    <n v="-13.51380649037284"/>
    <m/>
    <m/>
    <m/>
    <m/>
    <m/>
    <m/>
    <m/>
    <m/>
    <m/>
    <m/>
    <m/>
  </r>
  <r>
    <x v="5"/>
    <x v="191"/>
    <s v="353"/>
    <s v="00"/>
    <x v="0"/>
    <x v="0"/>
    <x v="6"/>
    <n v="804006.87999999989"/>
    <n v="-543718.38"/>
    <n v="-67.626085488223694"/>
    <n v="1331.1100000000006"/>
    <n v="0.16555952854532796"/>
    <n v="-542387.27"/>
    <n v="-67.460525959678364"/>
    <m/>
    <m/>
    <m/>
    <m/>
    <m/>
    <m/>
    <m/>
    <m/>
    <m/>
    <m/>
    <m/>
  </r>
  <r>
    <x v="5"/>
    <x v="36"/>
    <s v="357"/>
    <s v="00"/>
    <x v="0"/>
    <x v="0"/>
    <x v="6"/>
    <n v="0"/>
    <n v="-2904.01"/>
    <n v="0"/>
    <n v="-6.3399999999999181"/>
    <n v="0"/>
    <n v="-2910.3500000000004"/>
    <n v="0"/>
    <m/>
    <m/>
    <m/>
    <m/>
    <m/>
    <m/>
    <m/>
    <m/>
    <m/>
    <m/>
    <m/>
  </r>
  <r>
    <x v="5"/>
    <x v="32"/>
    <s v="358"/>
    <s v="00"/>
    <x v="0"/>
    <x v="0"/>
    <x v="6"/>
    <n v="0"/>
    <n v="-5746.2000000000007"/>
    <n v="0"/>
    <n v="-13.540000000000191"/>
    <n v="0"/>
    <n v="-5759.7400000000007"/>
    <n v="0"/>
    <m/>
    <m/>
    <m/>
    <m/>
    <m/>
    <m/>
    <m/>
    <m/>
    <m/>
    <m/>
    <m/>
  </r>
  <r>
    <x v="5"/>
    <x v="118"/>
    <s v="359"/>
    <s v="00"/>
    <x v="0"/>
    <x v="0"/>
    <x v="6"/>
    <n v="2414.37"/>
    <n v="-600"/>
    <n v="-24.851203419525593"/>
    <n v="0"/>
    <n v="0"/>
    <n v="-600"/>
    <n v="-24.851203419525593"/>
    <m/>
    <m/>
    <m/>
    <m/>
    <m/>
    <m/>
    <m/>
    <m/>
    <m/>
    <m/>
    <m/>
  </r>
  <r>
    <x v="5"/>
    <x v="33"/>
    <s v="350"/>
    <s v="01"/>
    <x v="0"/>
    <x v="0"/>
    <x v="6"/>
    <n v="0"/>
    <n v="0"/>
    <n v="0"/>
    <n v="0"/>
    <n v="0"/>
    <n v="0"/>
    <n v="0"/>
    <m/>
    <m/>
    <m/>
    <m/>
    <m/>
    <m/>
    <m/>
    <m/>
    <m/>
    <m/>
    <m/>
  </r>
  <r>
    <x v="5"/>
    <x v="34"/>
    <s v="356"/>
    <s v="01"/>
    <x v="0"/>
    <x v="0"/>
    <x v="6"/>
    <n v="0"/>
    <n v="0"/>
    <n v="0"/>
    <n v="0"/>
    <n v="0"/>
    <n v="0"/>
    <n v="0"/>
    <m/>
    <m/>
    <m/>
    <m/>
    <m/>
    <m/>
    <m/>
    <m/>
    <m/>
    <m/>
    <m/>
  </r>
  <r>
    <x v="6"/>
    <x v="166"/>
    <s v="392"/>
    <s v="03"/>
    <x v="0"/>
    <x v="0"/>
    <x v="6"/>
    <n v="1171934.6700000002"/>
    <n v="-52227.229999999996"/>
    <n v="-4.4564967089846395"/>
    <n v="181223.03999999998"/>
    <n v="15.463578699314354"/>
    <n v="128995.80999999998"/>
    <n v="11.007081990329715"/>
    <m/>
    <m/>
    <m/>
    <m/>
    <m/>
    <m/>
    <m/>
    <m/>
    <m/>
    <m/>
    <m/>
  </r>
  <r>
    <x v="6"/>
    <x v="111"/>
    <s v="392"/>
    <s v="13"/>
    <x v="0"/>
    <x v="0"/>
    <x v="6"/>
    <n v="314009.51"/>
    <n v="5221.8500000000004"/>
    <n v="1.6629591887201125"/>
    <n v="2813.76"/>
    <n v="0.8960747717481552"/>
    <n v="8035.6100000000006"/>
    <n v="2.5590339604682675"/>
    <m/>
    <m/>
    <m/>
    <m/>
    <m/>
    <m/>
    <m/>
    <m/>
    <m/>
    <m/>
    <m/>
  </r>
  <r>
    <x v="6"/>
    <x v="158"/>
    <s v="392"/>
    <s v="02"/>
    <x v="0"/>
    <x v="0"/>
    <x v="6"/>
    <n v="720135.88000000012"/>
    <n v="-16214.05"/>
    <n v="-2.2515264758089817"/>
    <n v="55641.240000000005"/>
    <n v="7.7264918392901061"/>
    <n v="39427.19"/>
    <n v="5.4749653634811244"/>
    <m/>
    <m/>
    <m/>
    <m/>
    <m/>
    <m/>
    <m/>
    <m/>
    <m/>
    <m/>
    <m/>
  </r>
  <r>
    <x v="6"/>
    <x v="35"/>
    <s v="392"/>
    <s v="04"/>
    <x v="0"/>
    <x v="0"/>
    <x v="6"/>
    <n v="0"/>
    <n v="164.83"/>
    <n v="0"/>
    <n v="0"/>
    <n v="0"/>
    <n v="164.83"/>
    <n v="0"/>
    <m/>
    <m/>
    <m/>
    <m/>
    <m/>
    <m/>
    <m/>
    <m/>
    <m/>
    <m/>
    <m/>
  </r>
  <r>
    <x v="6"/>
    <x v="135"/>
    <s v="392"/>
    <s v="12"/>
    <x v="0"/>
    <x v="0"/>
    <x v="6"/>
    <n v="129721.87000000001"/>
    <n v="-4613.24"/>
    <n v="-3.5562546238348238"/>
    <n v="16214.220000000001"/>
    <n v="12.499218520362064"/>
    <n v="11600.980000000001"/>
    <n v="8.9429638965272389"/>
    <m/>
    <m/>
    <m/>
    <m/>
    <m/>
    <m/>
    <m/>
    <m/>
    <m/>
    <m/>
    <m/>
  </r>
  <r>
    <x v="6"/>
    <x v="37"/>
    <s v="392"/>
    <s v="14"/>
    <x v="0"/>
    <x v="0"/>
    <x v="6"/>
    <n v="0"/>
    <n v="-87.3"/>
    <n v="0"/>
    <n v="-1622.5"/>
    <n v="0"/>
    <n v="-1709.8"/>
    <n v="0"/>
    <m/>
    <m/>
    <m/>
    <m/>
    <m/>
    <m/>
    <m/>
    <m/>
    <m/>
    <m/>
    <m/>
  </r>
  <r>
    <x v="2"/>
    <x v="192"/>
    <s v="364"/>
    <s v="00"/>
    <x v="0"/>
    <x v="0"/>
    <x v="7"/>
    <n v="3085201.11"/>
    <n v="-1721028.88"/>
    <n v="-55.783361234431815"/>
    <n v="383087.50000000012"/>
    <n v="12.416937708154789"/>
    <n v="-1337941.3799999999"/>
    <n v="-43.366423526277025"/>
    <m/>
    <m/>
    <m/>
    <m/>
    <m/>
    <m/>
    <m/>
    <m/>
    <m/>
    <m/>
    <m/>
  </r>
  <r>
    <x v="2"/>
    <x v="178"/>
    <s v="370"/>
    <s v="00"/>
    <x v="0"/>
    <x v="0"/>
    <x v="7"/>
    <n v="3607131.1"/>
    <n v="-3222072.63"/>
    <n v="-89.325076928864604"/>
    <n v="138275.62"/>
    <n v="3.8333960193462331"/>
    <n v="-3083797.01"/>
    <n v="-85.491680909518365"/>
    <m/>
    <m/>
    <m/>
    <m/>
    <m/>
    <m/>
    <m/>
    <m/>
    <m/>
    <m/>
    <m/>
  </r>
  <r>
    <x v="2"/>
    <x v="175"/>
    <s v="365"/>
    <s v="00"/>
    <x v="0"/>
    <x v="0"/>
    <x v="7"/>
    <n v="1624996.2900000003"/>
    <n v="471129.18999999994"/>
    <n v="28.992631730869974"/>
    <n v="311804.39000000013"/>
    <n v="19.18800626923278"/>
    <n v="782933.58000000007"/>
    <n v="48.180638000102753"/>
    <m/>
    <m/>
    <m/>
    <m/>
    <m/>
    <m/>
    <m/>
    <m/>
    <m/>
    <m/>
    <m/>
  </r>
  <r>
    <x v="2"/>
    <x v="139"/>
    <s v="369"/>
    <s v="00"/>
    <x v="0"/>
    <x v="0"/>
    <x v="7"/>
    <n v="390970.02"/>
    <n v="-38228.349999999977"/>
    <n v="-9.7778213275790247"/>
    <n v="102862.79"/>
    <n v="26.309636222235145"/>
    <n v="64634.440000000017"/>
    <n v="16.531814894656122"/>
    <m/>
    <m/>
    <m/>
    <m/>
    <m/>
    <m/>
    <m/>
    <m/>
    <m/>
    <m/>
    <m/>
  </r>
  <r>
    <x v="2"/>
    <x v="187"/>
    <s v="362"/>
    <s v="00"/>
    <x v="0"/>
    <x v="0"/>
    <x v="7"/>
    <n v="2780261.7099999995"/>
    <n v="94030.32"/>
    <n v="3.3820672227291877"/>
    <n v="251965.01"/>
    <n v="9.0626364091458154"/>
    <n v="345995.33"/>
    <n v="12.444703631875004"/>
    <m/>
    <m/>
    <m/>
    <m/>
    <m/>
    <m/>
    <m/>
    <m/>
    <m/>
    <m/>
    <m/>
  </r>
  <r>
    <x v="2"/>
    <x v="185"/>
    <s v="373"/>
    <s v="00"/>
    <x v="0"/>
    <x v="0"/>
    <x v="7"/>
    <n v="1142090.03"/>
    <n v="202734.5"/>
    <n v="17.751183766134442"/>
    <n v="296070.09999999998"/>
    <n v="25.923534241867074"/>
    <n v="498804.6"/>
    <n v="43.67471800800152"/>
    <m/>
    <m/>
    <m/>
    <m/>
    <m/>
    <m/>
    <m/>
    <m/>
    <m/>
    <m/>
    <m/>
  </r>
  <r>
    <x v="2"/>
    <x v="133"/>
    <s v="369"/>
    <s v="02"/>
    <x v="0"/>
    <x v="0"/>
    <x v="7"/>
    <n v="92198.44"/>
    <n v="282631.94"/>
    <n v="306.54742097588638"/>
    <n v="164023.72999999998"/>
    <n v="177.90293414942809"/>
    <n v="446655.67"/>
    <n v="484.4503551253145"/>
    <m/>
    <m/>
    <m/>
    <m/>
    <m/>
    <m/>
    <m/>
    <m/>
    <m/>
    <m/>
    <m/>
  </r>
  <r>
    <x v="2"/>
    <x v="115"/>
    <s v="361"/>
    <s v="00"/>
    <x v="0"/>
    <x v="0"/>
    <x v="7"/>
    <n v="2733.51"/>
    <n v="0"/>
    <n v="0"/>
    <n v="0"/>
    <n v="0"/>
    <n v="0"/>
    <n v="0"/>
    <m/>
    <m/>
    <m/>
    <m/>
    <m/>
    <m/>
    <m/>
    <m/>
    <m/>
    <m/>
    <m/>
  </r>
  <r>
    <x v="2"/>
    <x v="137"/>
    <s v="366"/>
    <s v="00"/>
    <x v="0"/>
    <x v="0"/>
    <x v="7"/>
    <n v="111449.45000000001"/>
    <n v="357462.32999999996"/>
    <n v="320.73942940050392"/>
    <n v="272495.95"/>
    <n v="244.50183468828243"/>
    <n v="629958.28"/>
    <n v="565.24126408878635"/>
    <m/>
    <m/>
    <m/>
    <m/>
    <m/>
    <m/>
    <m/>
    <m/>
    <m/>
    <m/>
    <m/>
  </r>
  <r>
    <x v="2"/>
    <x v="190"/>
    <s v="367"/>
    <s v="00"/>
    <x v="0"/>
    <x v="0"/>
    <x v="7"/>
    <n v="3033062.51"/>
    <n v="-455768.94999999995"/>
    <n v="-15.026691619356042"/>
    <n v="526992.82000000007"/>
    <n v="17.374940947062779"/>
    <n v="71223.870000000112"/>
    <n v="2.3482493277067382"/>
    <m/>
    <m/>
    <m/>
    <m/>
    <m/>
    <m/>
    <m/>
    <m/>
    <m/>
    <m/>
    <m/>
  </r>
  <r>
    <x v="2"/>
    <x v="200"/>
    <s v="368"/>
    <s v="00"/>
    <x v="0"/>
    <x v="0"/>
    <x v="7"/>
    <n v="8318578.0499999998"/>
    <n v="-2706205.4000000004"/>
    <n v="-32.532067184246714"/>
    <n v="2283851.17"/>
    <n v="27.45482648924596"/>
    <n v="-422354.23000000045"/>
    <n v="-5.0772406950007571"/>
    <m/>
    <m/>
    <m/>
    <m/>
    <m/>
    <m/>
    <m/>
    <m/>
    <m/>
    <m/>
    <m/>
  </r>
  <r>
    <x v="2"/>
    <x v="2"/>
    <s v="360"/>
    <s v="01"/>
    <x v="0"/>
    <x v="0"/>
    <x v="7"/>
    <n v="0"/>
    <n v="0"/>
    <n v="0"/>
    <n v="0"/>
    <n v="0"/>
    <n v="0"/>
    <n v="0"/>
    <m/>
    <m/>
    <m/>
    <m/>
    <m/>
    <m/>
    <m/>
    <m/>
    <m/>
    <m/>
    <m/>
  </r>
  <r>
    <x v="0"/>
    <x v="3"/>
    <s v="393"/>
    <s v="00"/>
    <x v="0"/>
    <x v="0"/>
    <x v="7"/>
    <n v="0"/>
    <n v="0"/>
    <n v="0"/>
    <n v="0"/>
    <n v="0"/>
    <n v="0"/>
    <n v="0"/>
    <m/>
    <m/>
    <m/>
    <m/>
    <m/>
    <m/>
    <m/>
    <m/>
    <m/>
    <m/>
    <m/>
  </r>
  <r>
    <x v="0"/>
    <x v="177"/>
    <s v="394"/>
    <s v="00"/>
    <x v="0"/>
    <x v="0"/>
    <x v="7"/>
    <n v="1022961.39"/>
    <n v="0"/>
    <n v="0"/>
    <n v="0"/>
    <n v="0"/>
    <n v="0"/>
    <n v="0"/>
    <m/>
    <m/>
    <m/>
    <m/>
    <m/>
    <m/>
    <m/>
    <m/>
    <m/>
    <m/>
    <m/>
  </r>
  <r>
    <x v="0"/>
    <x v="4"/>
    <s v="395"/>
    <s v="00"/>
    <x v="0"/>
    <x v="0"/>
    <x v="7"/>
    <n v="0"/>
    <n v="0"/>
    <n v="0"/>
    <n v="0"/>
    <n v="0"/>
    <n v="0"/>
    <n v="0"/>
    <m/>
    <m/>
    <m/>
    <m/>
    <m/>
    <m/>
    <m/>
    <m/>
    <m/>
    <m/>
    <m/>
  </r>
  <r>
    <x v="0"/>
    <x v="5"/>
    <s v="396"/>
    <s v="00"/>
    <x v="0"/>
    <x v="0"/>
    <x v="7"/>
    <n v="0"/>
    <n v="0"/>
    <n v="0"/>
    <n v="0"/>
    <n v="0"/>
    <n v="0"/>
    <n v="0"/>
    <m/>
    <m/>
    <m/>
    <m/>
    <m/>
    <m/>
    <m/>
    <m/>
    <m/>
    <m/>
    <m/>
  </r>
  <r>
    <x v="0"/>
    <x v="183"/>
    <s v="397"/>
    <s v="00"/>
    <x v="0"/>
    <x v="0"/>
    <x v="7"/>
    <n v="1477328.75"/>
    <n v="-158.57"/>
    <n v="-1.0733562181064979E-2"/>
    <n v="0"/>
    <n v="0"/>
    <n v="-158.57"/>
    <n v="-1.0733562181064979E-2"/>
    <m/>
    <m/>
    <m/>
    <m/>
    <m/>
    <m/>
    <m/>
    <m/>
    <m/>
    <m/>
    <m/>
  </r>
  <r>
    <x v="0"/>
    <x v="120"/>
    <s v="398"/>
    <s v="00"/>
    <x v="0"/>
    <x v="0"/>
    <x v="7"/>
    <n v="0"/>
    <n v="0"/>
    <n v="0"/>
    <n v="0"/>
    <n v="0"/>
    <n v="0"/>
    <n v="0"/>
    <m/>
    <m/>
    <m/>
    <m/>
    <m/>
    <m/>
    <m/>
    <m/>
    <m/>
    <m/>
    <m/>
  </r>
  <r>
    <x v="0"/>
    <x v="161"/>
    <s v="391"/>
    <s v="01"/>
    <x v="0"/>
    <x v="0"/>
    <x v="7"/>
    <n v="240124"/>
    <n v="-500"/>
    <n v="-0.20822575002915161"/>
    <n v="0"/>
    <n v="0"/>
    <n v="-500"/>
    <n v="-0.20822575002915161"/>
    <m/>
    <m/>
    <m/>
    <m/>
    <m/>
    <m/>
    <m/>
    <m/>
    <m/>
    <m/>
    <m/>
  </r>
  <r>
    <x v="0"/>
    <x v="189"/>
    <s v="391"/>
    <s v="02"/>
    <x v="0"/>
    <x v="0"/>
    <x v="7"/>
    <n v="4527959.8600000003"/>
    <n v="0"/>
    <n v="0"/>
    <n v="0"/>
    <n v="0"/>
    <n v="0"/>
    <n v="0"/>
    <m/>
    <m/>
    <m/>
    <m/>
    <m/>
    <m/>
    <m/>
    <m/>
    <m/>
    <m/>
    <m/>
  </r>
  <r>
    <x v="0"/>
    <x v="0"/>
    <s v="391"/>
    <s v="03"/>
    <x v="0"/>
    <x v="0"/>
    <x v="7"/>
    <n v="80580.069999999992"/>
    <n v="0"/>
    <n v="0"/>
    <n v="0"/>
    <n v="0"/>
    <n v="0"/>
    <n v="0"/>
    <m/>
    <m/>
    <m/>
    <m/>
    <m/>
    <m/>
    <m/>
    <m/>
    <m/>
    <m/>
    <m/>
  </r>
  <r>
    <x v="0"/>
    <x v="163"/>
    <s v="391"/>
    <s v="04"/>
    <x v="0"/>
    <x v="0"/>
    <x v="7"/>
    <n v="689165.32000000007"/>
    <n v="0"/>
    <n v="0"/>
    <n v="0"/>
    <n v="0"/>
    <n v="0"/>
    <n v="0"/>
    <m/>
    <m/>
    <m/>
    <m/>
    <m/>
    <m/>
    <m/>
    <m/>
    <m/>
    <m/>
    <m/>
  </r>
  <r>
    <x v="0"/>
    <x v="6"/>
    <s v="399"/>
    <s v="10"/>
    <x v="0"/>
    <x v="0"/>
    <x v="7"/>
    <n v="0"/>
    <n v="0"/>
    <n v="0"/>
    <n v="0"/>
    <n v="0"/>
    <n v="0"/>
    <n v="0"/>
    <m/>
    <m/>
    <m/>
    <m/>
    <m/>
    <m/>
    <m/>
    <m/>
    <m/>
    <m/>
    <m/>
  </r>
  <r>
    <x v="7"/>
    <x v="107"/>
    <s v="397"/>
    <s v="25"/>
    <x v="0"/>
    <x v="0"/>
    <x v="7"/>
    <n v="36943.530000000006"/>
    <n v="-6286.56"/>
    <n v="-17.016673826242375"/>
    <n v="24.22"/>
    <n v="6.555951745813135E-2"/>
    <n v="-6262.34"/>
    <n v="-16.951114308784241"/>
    <m/>
    <m/>
    <m/>
    <m/>
    <m/>
    <m/>
    <m/>
    <m/>
    <m/>
    <m/>
    <m/>
  </r>
  <r>
    <x v="7"/>
    <x v="167"/>
    <s v="390"/>
    <s v="00"/>
    <x v="0"/>
    <x v="0"/>
    <x v="7"/>
    <n v="449679.4"/>
    <n v="-78504.81"/>
    <n v="-17.457951153644128"/>
    <n v="0"/>
    <n v="0"/>
    <n v="-78504.81"/>
    <n v="-17.457951153644128"/>
    <m/>
    <m/>
    <m/>
    <m/>
    <m/>
    <m/>
    <m/>
    <m/>
    <m/>
    <m/>
    <m/>
  </r>
  <r>
    <x v="3"/>
    <x v="7"/>
    <s v="303"/>
    <s v="15"/>
    <x v="0"/>
    <x v="0"/>
    <x v="7"/>
    <n v="0"/>
    <n v="0"/>
    <n v="0"/>
    <n v="0"/>
    <n v="0"/>
    <n v="0"/>
    <n v="0"/>
    <m/>
    <m/>
    <m/>
    <m/>
    <m/>
    <m/>
    <m/>
    <m/>
    <m/>
    <m/>
    <m/>
  </r>
  <r>
    <x v="3"/>
    <x v="8"/>
    <s v="303"/>
    <s v="99"/>
    <x v="0"/>
    <x v="0"/>
    <x v="7"/>
    <n v="0"/>
    <n v="0"/>
    <n v="0"/>
    <n v="0"/>
    <n v="0"/>
    <n v="0"/>
    <n v="0"/>
    <m/>
    <m/>
    <m/>
    <m/>
    <m/>
    <m/>
    <m/>
    <m/>
    <m/>
    <m/>
    <m/>
  </r>
  <r>
    <x v="3"/>
    <x v="38"/>
    <s v="303"/>
    <s v="00"/>
    <x v="0"/>
    <x v="0"/>
    <x v="7"/>
    <n v="3552992.5700000003"/>
    <n v="0"/>
    <n v="0"/>
    <n v="0"/>
    <n v="0"/>
    <n v="0"/>
    <n v="0"/>
    <m/>
    <m/>
    <m/>
    <m/>
    <m/>
    <m/>
    <m/>
    <m/>
    <m/>
    <m/>
    <m/>
  </r>
  <r>
    <x v="3"/>
    <x v="9"/>
    <s v="303"/>
    <s v="01"/>
    <x v="0"/>
    <x v="0"/>
    <x v="7"/>
    <n v="0"/>
    <n v="0"/>
    <n v="0"/>
    <n v="0"/>
    <n v="0"/>
    <n v="0"/>
    <n v="0"/>
    <m/>
    <m/>
    <m/>
    <m/>
    <m/>
    <m/>
    <m/>
    <m/>
    <m/>
    <m/>
    <m/>
  </r>
  <r>
    <x v="3"/>
    <x v="39"/>
    <s v="303"/>
    <s v="02"/>
    <x v="0"/>
    <x v="0"/>
    <x v="7"/>
    <n v="92318.86"/>
    <n v="0"/>
    <n v="0"/>
    <n v="0"/>
    <n v="0"/>
    <n v="0"/>
    <n v="0"/>
    <m/>
    <m/>
    <m/>
    <m/>
    <m/>
    <m/>
    <m/>
    <m/>
    <m/>
    <m/>
    <m/>
  </r>
  <r>
    <x v="1"/>
    <x v="89"/>
    <s v="345"/>
    <s v="44"/>
    <x v="3"/>
    <x v="19"/>
    <x v="7"/>
    <n v="0"/>
    <n v="0"/>
    <n v="0"/>
    <n v="0"/>
    <n v="0"/>
    <n v="0"/>
    <n v="0"/>
    <m/>
    <m/>
    <m/>
    <m/>
    <m/>
    <m/>
    <m/>
    <m/>
    <m/>
    <m/>
    <m/>
  </r>
  <r>
    <x v="1"/>
    <x v="75"/>
    <s v="345"/>
    <s v="33"/>
    <x v="4"/>
    <x v="8"/>
    <x v="7"/>
    <n v="0"/>
    <n v="0"/>
    <n v="0"/>
    <n v="0"/>
    <n v="0"/>
    <n v="0"/>
    <n v="0"/>
    <m/>
    <m/>
    <m/>
    <m/>
    <m/>
    <m/>
    <m/>
    <m/>
    <m/>
    <m/>
    <m/>
  </r>
  <r>
    <x v="1"/>
    <x v="76"/>
    <s v="345"/>
    <s v="34"/>
    <x v="4"/>
    <x v="9"/>
    <x v="7"/>
    <n v="0"/>
    <n v="0"/>
    <n v="0"/>
    <n v="0"/>
    <n v="0"/>
    <n v="0"/>
    <n v="0"/>
    <m/>
    <m/>
    <m/>
    <m/>
    <m/>
    <m/>
    <m/>
    <m/>
    <m/>
    <m/>
    <m/>
  </r>
  <r>
    <x v="1"/>
    <x v="77"/>
    <s v="345"/>
    <s v="35"/>
    <x v="4"/>
    <x v="10"/>
    <x v="7"/>
    <n v="0"/>
    <n v="0"/>
    <n v="0"/>
    <n v="0"/>
    <n v="0"/>
    <n v="0"/>
    <n v="0"/>
    <m/>
    <m/>
    <m/>
    <m/>
    <m/>
    <m/>
    <m/>
    <m/>
    <m/>
    <m/>
    <m/>
  </r>
  <r>
    <x v="1"/>
    <x v="78"/>
    <s v="345"/>
    <s v="36"/>
    <x v="4"/>
    <x v="11"/>
    <x v="7"/>
    <n v="0"/>
    <n v="0"/>
    <n v="0"/>
    <n v="0"/>
    <n v="0"/>
    <n v="0"/>
    <n v="0"/>
    <m/>
    <m/>
    <m/>
    <m/>
    <m/>
    <m/>
    <m/>
    <m/>
    <m/>
    <m/>
    <m/>
  </r>
  <r>
    <x v="1"/>
    <x v="122"/>
    <s v="343"/>
    <s v="30"/>
    <x v="4"/>
    <x v="26"/>
    <x v="7"/>
    <n v="11917.34"/>
    <n v="14351.939999999995"/>
    <n v="120.42905547714501"/>
    <n v="-2862.26"/>
    <n v="-24.017607956137866"/>
    <n v="11489.679999999995"/>
    <n v="96.411447521007162"/>
    <m/>
    <m/>
    <m/>
    <m/>
    <m/>
    <m/>
    <m/>
    <m/>
    <m/>
    <m/>
    <m/>
  </r>
  <r>
    <x v="1"/>
    <x v="131"/>
    <s v="343"/>
    <s v="83"/>
    <x v="1"/>
    <x v="6"/>
    <x v="7"/>
    <n v="0"/>
    <n v="47868.69"/>
    <n v="0"/>
    <n v="0"/>
    <n v="0"/>
    <n v="47868.69"/>
    <n v="0"/>
    <m/>
    <m/>
    <m/>
    <m/>
    <m/>
    <m/>
    <m/>
    <m/>
    <m/>
    <m/>
    <m/>
  </r>
  <r>
    <x v="1"/>
    <x v="134"/>
    <s v="345"/>
    <s v="31"/>
    <x v="4"/>
    <x v="20"/>
    <x v="7"/>
    <n v="0"/>
    <n v="0"/>
    <n v="0"/>
    <n v="0"/>
    <n v="0"/>
    <n v="0"/>
    <n v="0"/>
    <m/>
    <m/>
    <m/>
    <m/>
    <m/>
    <m/>
    <m/>
    <m/>
    <m/>
    <m/>
    <m/>
  </r>
  <r>
    <x v="1"/>
    <x v="130"/>
    <s v="345"/>
    <s v="32"/>
    <x v="4"/>
    <x v="21"/>
    <x v="7"/>
    <n v="88309"/>
    <n v="-68894.039999999994"/>
    <n v="-78.014743684109206"/>
    <n v="422.17"/>
    <n v="0.478059993885108"/>
    <n v="-68471.87"/>
    <n v="-77.536683690224095"/>
    <m/>
    <m/>
    <m/>
    <m/>
    <m/>
    <m/>
    <m/>
    <m/>
    <m/>
    <m/>
    <m/>
  </r>
  <r>
    <x v="1"/>
    <x v="149"/>
    <s v="345"/>
    <s v="30"/>
    <x v="4"/>
    <x v="26"/>
    <x v="7"/>
    <n v="63052.05"/>
    <n v="0"/>
    <n v="0"/>
    <n v="0"/>
    <n v="0"/>
    <n v="0"/>
    <n v="0"/>
    <m/>
    <m/>
    <m/>
    <m/>
    <m/>
    <m/>
    <m/>
    <m/>
    <m/>
    <m/>
    <m/>
  </r>
  <r>
    <x v="1"/>
    <x v="144"/>
    <s v="343"/>
    <s v="82"/>
    <x v="1"/>
    <x v="17"/>
    <x v="7"/>
    <n v="309082.69"/>
    <n v="31090.949999999997"/>
    <n v="10.059104248122079"/>
    <n v="0"/>
    <n v="0"/>
    <n v="31090.949999999997"/>
    <n v="10.059104248122079"/>
    <m/>
    <m/>
    <m/>
    <m/>
    <m/>
    <m/>
    <m/>
    <m/>
    <m/>
    <m/>
    <m/>
  </r>
  <r>
    <x v="1"/>
    <x v="62"/>
    <s v="346"/>
    <s v="82"/>
    <x v="1"/>
    <x v="17"/>
    <x v="7"/>
    <n v="0"/>
    <n v="0"/>
    <n v="0"/>
    <n v="0"/>
    <n v="0"/>
    <n v="0"/>
    <n v="0"/>
    <m/>
    <m/>
    <m/>
    <m/>
    <m/>
    <m/>
    <m/>
    <m/>
    <m/>
    <m/>
    <m/>
  </r>
  <r>
    <x v="1"/>
    <x v="197"/>
    <s v="342"/>
    <s v="81"/>
    <x v="1"/>
    <x v="27"/>
    <x v="7"/>
    <n v="3576834.5300000003"/>
    <n v="49202.260000000038"/>
    <n v="1.3755811063476853"/>
    <n v="35862.32"/>
    <n v="1.0026273147167364"/>
    <n v="85064.580000000045"/>
    <n v="2.3782084210644219"/>
    <m/>
    <m/>
    <m/>
    <m/>
    <m/>
    <m/>
    <m/>
    <m/>
    <m/>
    <m/>
    <m/>
  </r>
  <r>
    <x v="1"/>
    <x v="194"/>
    <s v="343"/>
    <s v="81"/>
    <x v="1"/>
    <x v="27"/>
    <x v="7"/>
    <n v="1858560.23"/>
    <n v="164513.59999999998"/>
    <n v="8.8516690147835551"/>
    <n v="20108.060000000001"/>
    <n v="1.0819159732046995"/>
    <n v="184621.65999999997"/>
    <n v="9.9335849879882545"/>
    <m/>
    <m/>
    <m/>
    <m/>
    <m/>
    <m/>
    <m/>
    <m/>
    <m/>
    <m/>
    <m/>
  </r>
  <r>
    <x v="1"/>
    <x v="106"/>
    <s v="342"/>
    <s v="85"/>
    <x v="1"/>
    <x v="1"/>
    <x v="7"/>
    <n v="0"/>
    <n v="2281.62"/>
    <n v="0"/>
    <n v="0"/>
    <n v="0"/>
    <n v="2281.62"/>
    <n v="0"/>
    <m/>
    <m/>
    <m/>
    <m/>
    <m/>
    <m/>
    <m/>
    <m/>
    <m/>
    <m/>
    <m/>
  </r>
  <r>
    <x v="1"/>
    <x v="68"/>
    <s v="342"/>
    <s v="44"/>
    <x v="3"/>
    <x v="19"/>
    <x v="7"/>
    <n v="0"/>
    <n v="2449.1999999999998"/>
    <n v="0"/>
    <n v="0"/>
    <n v="0"/>
    <n v="2449.1999999999998"/>
    <n v="0"/>
    <m/>
    <m/>
    <m/>
    <m/>
    <m/>
    <m/>
    <m/>
    <m/>
    <m/>
    <m/>
    <m/>
  </r>
  <r>
    <x v="1"/>
    <x v="96"/>
    <s v="343"/>
    <s v="44"/>
    <x v="3"/>
    <x v="19"/>
    <x v="7"/>
    <n v="13300.13"/>
    <n v="20145.43"/>
    <n v="151.46791798275657"/>
    <n v="0"/>
    <n v="0"/>
    <n v="20145.43"/>
    <n v="151.46791798275657"/>
    <m/>
    <m/>
    <m/>
    <m/>
    <m/>
    <m/>
    <m/>
    <m/>
    <m/>
    <m/>
    <m/>
  </r>
  <r>
    <x v="1"/>
    <x v="198"/>
    <s v="343"/>
    <s v="31"/>
    <x v="4"/>
    <x v="20"/>
    <x v="7"/>
    <n v="100258.01"/>
    <n v="199687.38999999998"/>
    <n v="199.1735024463382"/>
    <n v="0"/>
    <n v="0"/>
    <n v="199687.38999999998"/>
    <n v="199.1735024463382"/>
    <m/>
    <m/>
    <m/>
    <m/>
    <m/>
    <m/>
    <m/>
    <m/>
    <m/>
    <m/>
    <m/>
  </r>
  <r>
    <x v="1"/>
    <x v="199"/>
    <s v="343"/>
    <s v="32"/>
    <x v="4"/>
    <x v="21"/>
    <x v="7"/>
    <n v="920115.3"/>
    <n v="31756.879999999888"/>
    <n v="3.4514022318724495"/>
    <n v="1926.869999999999"/>
    <n v="0.20941614599822422"/>
    <n v="33683.749999999884"/>
    <n v="3.6608183778706733"/>
    <m/>
    <m/>
    <m/>
    <m/>
    <m/>
    <m/>
    <m/>
    <m/>
    <m/>
    <m/>
    <m/>
  </r>
  <r>
    <x v="1"/>
    <x v="103"/>
    <s v="342"/>
    <s v="33"/>
    <x v="4"/>
    <x v="8"/>
    <x v="7"/>
    <n v="3163.01"/>
    <n v="3744.06"/>
    <n v="118.37016006904815"/>
    <n v="0"/>
    <n v="0"/>
    <n v="3744.06"/>
    <n v="118.37016006904815"/>
    <m/>
    <m/>
    <m/>
    <m/>
    <m/>
    <m/>
    <m/>
    <m/>
    <m/>
    <m/>
    <m/>
  </r>
  <r>
    <x v="1"/>
    <x v="109"/>
    <s v="343"/>
    <s v="33"/>
    <x v="4"/>
    <x v="8"/>
    <x v="7"/>
    <n v="17532.41"/>
    <n v="17020.140000000003"/>
    <n v="97.078154115720565"/>
    <n v="0"/>
    <n v="0"/>
    <n v="17020.140000000003"/>
    <n v="97.078154115720565"/>
    <m/>
    <m/>
    <m/>
    <m/>
    <m/>
    <m/>
    <m/>
    <m/>
    <m/>
    <m/>
    <m/>
  </r>
  <r>
    <x v="1"/>
    <x v="104"/>
    <s v="342"/>
    <s v="34"/>
    <x v="4"/>
    <x v="9"/>
    <x v="7"/>
    <n v="216.82"/>
    <n v="3618.33"/>
    <n v="1668.8174522645511"/>
    <n v="0"/>
    <n v="0"/>
    <n v="3618.33"/>
    <n v="1668.8174522645511"/>
    <m/>
    <m/>
    <m/>
    <m/>
    <m/>
    <m/>
    <m/>
    <m/>
    <m/>
    <m/>
    <m/>
  </r>
  <r>
    <x v="1"/>
    <x v="90"/>
    <s v="343"/>
    <s v="34"/>
    <x v="4"/>
    <x v="9"/>
    <x v="7"/>
    <n v="17532.41"/>
    <n v="16948.750000000004"/>
    <n v="96.670965372130837"/>
    <n v="0"/>
    <n v="0"/>
    <n v="16948.750000000004"/>
    <n v="96.670965372130837"/>
    <m/>
    <m/>
    <m/>
    <m/>
    <m/>
    <m/>
    <m/>
    <m/>
    <m/>
    <m/>
    <m/>
  </r>
  <r>
    <x v="1"/>
    <x v="88"/>
    <s v="342"/>
    <s v="35"/>
    <x v="4"/>
    <x v="10"/>
    <x v="7"/>
    <n v="0"/>
    <n v="1458.4699999999998"/>
    <n v="0"/>
    <n v="0"/>
    <n v="0"/>
    <n v="1458.4699999999998"/>
    <n v="0"/>
    <m/>
    <m/>
    <m/>
    <m/>
    <m/>
    <m/>
    <m/>
    <m/>
    <m/>
    <m/>
    <m/>
  </r>
  <r>
    <x v="1"/>
    <x v="93"/>
    <s v="343"/>
    <s v="35"/>
    <x v="4"/>
    <x v="10"/>
    <x v="7"/>
    <n v="17532.41"/>
    <n v="13203.260000000002"/>
    <n v="75.307730083884664"/>
    <n v="0"/>
    <n v="0"/>
    <n v="13203.260000000002"/>
    <n v="75.307730083884664"/>
    <m/>
    <m/>
    <m/>
    <m/>
    <m/>
    <m/>
    <m/>
    <m/>
    <m/>
    <m/>
    <m/>
  </r>
  <r>
    <x v="1"/>
    <x v="97"/>
    <s v="342"/>
    <s v="36"/>
    <x v="4"/>
    <x v="11"/>
    <x v="7"/>
    <n v="0"/>
    <n v="823.27"/>
    <n v="0"/>
    <n v="0"/>
    <n v="0"/>
    <n v="823.27"/>
    <n v="0"/>
    <m/>
    <m/>
    <m/>
    <m/>
    <m/>
    <m/>
    <m/>
    <m/>
    <m/>
    <m/>
    <m/>
  </r>
  <r>
    <x v="1"/>
    <x v="98"/>
    <s v="343"/>
    <s v="36"/>
    <x v="4"/>
    <x v="11"/>
    <x v="7"/>
    <n v="17532.41"/>
    <n v="9927.01"/>
    <n v="56.620909504169703"/>
    <n v="0"/>
    <n v="0"/>
    <n v="9927.01"/>
    <n v="56.620909504169703"/>
    <m/>
    <m/>
    <m/>
    <m/>
    <m/>
    <m/>
    <m/>
    <m/>
    <m/>
    <m/>
    <m/>
  </r>
  <r>
    <x v="1"/>
    <x v="147"/>
    <s v="346"/>
    <s v="30"/>
    <x v="4"/>
    <x v="26"/>
    <x v="7"/>
    <n v="25942.59"/>
    <n v="-1231.5"/>
    <n v="-4.7470202474001244"/>
    <n v="0"/>
    <n v="0"/>
    <n v="-1231.5"/>
    <n v="-4.7470202474001244"/>
    <m/>
    <m/>
    <m/>
    <m/>
    <m/>
    <m/>
    <m/>
    <m/>
    <m/>
    <m/>
    <m/>
  </r>
  <r>
    <x v="1"/>
    <x v="121"/>
    <s v="342"/>
    <s v="84"/>
    <x v="1"/>
    <x v="12"/>
    <x v="7"/>
    <n v="0"/>
    <n v="2371.38"/>
    <n v="0"/>
    <n v="0"/>
    <n v="0"/>
    <n v="2371.38"/>
    <n v="0"/>
    <m/>
    <m/>
    <m/>
    <m/>
    <m/>
    <m/>
    <m/>
    <m/>
    <m/>
    <m/>
    <m/>
  </r>
  <r>
    <x v="1"/>
    <x v="145"/>
    <s v="343"/>
    <s v="84"/>
    <x v="1"/>
    <x v="12"/>
    <x v="7"/>
    <n v="0"/>
    <n v="24896.280000000006"/>
    <n v="0"/>
    <n v="0"/>
    <n v="0"/>
    <n v="24896.280000000006"/>
    <n v="0"/>
    <m/>
    <m/>
    <m/>
    <m/>
    <m/>
    <m/>
    <m/>
    <m/>
    <m/>
    <m/>
    <m/>
  </r>
  <r>
    <x v="1"/>
    <x v="70"/>
    <s v="345"/>
    <s v="84"/>
    <x v="1"/>
    <x v="12"/>
    <x v="7"/>
    <n v="0"/>
    <n v="0"/>
    <n v="0"/>
    <n v="0"/>
    <n v="0"/>
    <n v="0"/>
    <n v="0"/>
    <m/>
    <m/>
    <m/>
    <m/>
    <m/>
    <m/>
    <m/>
    <m/>
    <m/>
    <m/>
    <m/>
  </r>
  <r>
    <x v="1"/>
    <x v="160"/>
    <s v="343"/>
    <s v="85"/>
    <x v="1"/>
    <x v="1"/>
    <x v="7"/>
    <n v="0"/>
    <n v="23234.32"/>
    <n v="0"/>
    <n v="0"/>
    <n v="0"/>
    <n v="23234.32"/>
    <n v="0"/>
    <m/>
    <m/>
    <m/>
    <m/>
    <m/>
    <m/>
    <m/>
    <m/>
    <m/>
    <m/>
    <m/>
  </r>
  <r>
    <x v="1"/>
    <x v="1"/>
    <s v="345"/>
    <s v="85"/>
    <x v="1"/>
    <x v="1"/>
    <x v="7"/>
    <n v="0"/>
    <n v="0"/>
    <n v="0"/>
    <n v="0"/>
    <n v="0"/>
    <n v="0"/>
    <n v="0"/>
    <m/>
    <m/>
    <m/>
    <m/>
    <m/>
    <m/>
    <m/>
    <m/>
    <m/>
    <m/>
    <m/>
  </r>
  <r>
    <x v="1"/>
    <x v="87"/>
    <s v="342"/>
    <s v="31"/>
    <x v="4"/>
    <x v="20"/>
    <x v="7"/>
    <n v="81242.22"/>
    <n v="97928.860000000015"/>
    <n v="120.53936980057907"/>
    <n v="0"/>
    <n v="0"/>
    <n v="97928.860000000015"/>
    <n v="120.53936980057907"/>
    <m/>
    <m/>
    <m/>
    <m/>
    <m/>
    <m/>
    <m/>
    <m/>
    <m/>
    <m/>
    <m/>
  </r>
  <r>
    <x v="1"/>
    <x v="155"/>
    <s v="342"/>
    <s v="32"/>
    <x v="4"/>
    <x v="21"/>
    <x v="7"/>
    <n v="985940.61999999988"/>
    <n v="253256.13"/>
    <n v="25.68675281884623"/>
    <n v="-2349.0300000000002"/>
    <n v="-0.23825268503492639"/>
    <n v="250907.1"/>
    <n v="25.448500133811308"/>
    <m/>
    <m/>
    <m/>
    <m/>
    <m/>
    <m/>
    <m/>
    <m/>
    <m/>
    <m/>
    <m/>
  </r>
  <r>
    <x v="1"/>
    <x v="148"/>
    <s v="346"/>
    <s v="81"/>
    <x v="1"/>
    <x v="27"/>
    <x v="7"/>
    <n v="97864.51999999999"/>
    <n v="-9212.49"/>
    <n v="-9.4135137024122741"/>
    <n v="0"/>
    <n v="0"/>
    <n v="-9212.49"/>
    <n v="-9.4135137024122741"/>
    <m/>
    <m/>
    <m/>
    <m/>
    <m/>
    <m/>
    <m/>
    <m/>
    <m/>
    <m/>
    <m/>
  </r>
  <r>
    <x v="1"/>
    <x v="60"/>
    <s v="342"/>
    <s v="82"/>
    <x v="1"/>
    <x v="17"/>
    <x v="7"/>
    <n v="0"/>
    <n v="1385.6399999999999"/>
    <n v="0"/>
    <n v="0"/>
    <n v="0"/>
    <n v="1385.6399999999999"/>
    <n v="0"/>
    <m/>
    <m/>
    <m/>
    <m/>
    <m/>
    <m/>
    <m/>
    <m/>
    <m/>
    <m/>
    <m/>
  </r>
  <r>
    <x v="1"/>
    <x v="58"/>
    <s v="346"/>
    <s v="83"/>
    <x v="1"/>
    <x v="6"/>
    <x v="7"/>
    <n v="0"/>
    <n v="0"/>
    <n v="0"/>
    <n v="0"/>
    <n v="0"/>
    <n v="0"/>
    <n v="0"/>
    <m/>
    <m/>
    <m/>
    <m/>
    <m/>
    <m/>
    <m/>
    <m/>
    <m/>
    <m/>
    <m/>
  </r>
  <r>
    <x v="1"/>
    <x v="117"/>
    <s v="342"/>
    <s v="80"/>
    <x v="1"/>
    <x v="7"/>
    <x v="7"/>
    <n v="15558.03"/>
    <n v="5491.0099999999993"/>
    <n v="35.29373577503064"/>
    <n v="0"/>
    <n v="0"/>
    <n v="5491.0099999999993"/>
    <n v="35.29373577503064"/>
    <m/>
    <m/>
    <m/>
    <m/>
    <m/>
    <m/>
    <m/>
    <m/>
    <m/>
    <m/>
    <m/>
  </r>
  <r>
    <x v="1"/>
    <x v="128"/>
    <s v="342"/>
    <s v="30"/>
    <x v="4"/>
    <x v="26"/>
    <x v="7"/>
    <n v="10483.709999999999"/>
    <n v="8677.7900000000009"/>
    <n v="82.774037053676622"/>
    <n v="-1726.86"/>
    <n v="-16.471840598414111"/>
    <n v="6950.9300000000012"/>
    <n v="66.302196455262518"/>
    <m/>
    <m/>
    <m/>
    <m/>
    <m/>
    <m/>
    <m/>
    <m/>
    <m/>
    <m/>
    <m/>
  </r>
  <r>
    <x v="1"/>
    <x v="170"/>
    <s v="345"/>
    <s v="81"/>
    <x v="1"/>
    <x v="27"/>
    <x v="7"/>
    <n v="103148.41"/>
    <n v="0"/>
    <n v="0"/>
    <n v="0"/>
    <n v="0"/>
    <n v="0"/>
    <n v="0"/>
    <m/>
    <m/>
    <m/>
    <m/>
    <m/>
    <m/>
    <m/>
    <m/>
    <m/>
    <m/>
    <m/>
  </r>
  <r>
    <x v="1"/>
    <x v="95"/>
    <s v="345"/>
    <s v="80"/>
    <x v="1"/>
    <x v="7"/>
    <x v="7"/>
    <n v="0"/>
    <n v="0"/>
    <n v="0"/>
    <n v="0"/>
    <n v="0"/>
    <n v="0"/>
    <n v="0"/>
    <m/>
    <m/>
    <m/>
    <m/>
    <m/>
    <m/>
    <m/>
    <m/>
    <m/>
    <m/>
    <m/>
  </r>
  <r>
    <x v="1"/>
    <x v="110"/>
    <s v="346"/>
    <s v="31"/>
    <x v="4"/>
    <x v="20"/>
    <x v="7"/>
    <n v="2559.71"/>
    <n v="0"/>
    <n v="0"/>
    <n v="0"/>
    <n v="0"/>
    <n v="0"/>
    <n v="0"/>
    <m/>
    <m/>
    <m/>
    <m/>
    <m/>
    <m/>
    <m/>
    <m/>
    <m/>
    <m/>
    <m/>
  </r>
  <r>
    <x v="1"/>
    <x v="55"/>
    <s v="342"/>
    <s v="83"/>
    <x v="1"/>
    <x v="6"/>
    <x v="7"/>
    <n v="0"/>
    <n v="1305.9699999999998"/>
    <n v="0"/>
    <n v="0"/>
    <n v="0"/>
    <n v="1305.9699999999998"/>
    <n v="0"/>
    <m/>
    <m/>
    <m/>
    <m/>
    <m/>
    <m/>
    <m/>
    <m/>
    <m/>
    <m/>
    <m/>
  </r>
  <r>
    <x v="1"/>
    <x v="101"/>
    <s v="345"/>
    <s v="83"/>
    <x v="1"/>
    <x v="6"/>
    <x v="7"/>
    <n v="0"/>
    <n v="0"/>
    <n v="0"/>
    <n v="0"/>
    <n v="0"/>
    <n v="0"/>
    <n v="0"/>
    <m/>
    <m/>
    <m/>
    <m/>
    <m/>
    <m/>
    <m/>
    <m/>
    <m/>
    <m/>
    <m/>
  </r>
  <r>
    <x v="1"/>
    <x v="132"/>
    <s v="346"/>
    <s v="80"/>
    <x v="1"/>
    <x v="7"/>
    <x v="7"/>
    <n v="0"/>
    <n v="0"/>
    <n v="0"/>
    <n v="0"/>
    <n v="0"/>
    <n v="0"/>
    <n v="0"/>
    <m/>
    <m/>
    <m/>
    <m/>
    <m/>
    <m/>
    <m/>
    <m/>
    <m/>
    <m/>
    <m/>
  </r>
  <r>
    <x v="1"/>
    <x v="99"/>
    <s v="346"/>
    <s v="32"/>
    <x v="4"/>
    <x v="21"/>
    <x v="7"/>
    <n v="0"/>
    <n v="0"/>
    <n v="0"/>
    <n v="0"/>
    <n v="0"/>
    <n v="0"/>
    <n v="0"/>
    <m/>
    <m/>
    <m/>
    <m/>
    <m/>
    <m/>
    <m/>
    <m/>
    <m/>
    <m/>
    <m/>
  </r>
  <r>
    <x v="1"/>
    <x v="176"/>
    <s v="341"/>
    <s v="30"/>
    <x v="4"/>
    <x v="26"/>
    <x v="7"/>
    <n v="177304.37"/>
    <n v="-26546.86"/>
    <n v="-14.972479245717407"/>
    <n v="0"/>
    <n v="0"/>
    <n v="-26546.86"/>
    <n v="-14.972479245717407"/>
    <m/>
    <m/>
    <m/>
    <m/>
    <m/>
    <m/>
    <m/>
    <m/>
    <m/>
    <m/>
    <m/>
  </r>
  <r>
    <x v="1"/>
    <x v="127"/>
    <s v="345"/>
    <s v="82"/>
    <x v="1"/>
    <x v="17"/>
    <x v="7"/>
    <n v="0"/>
    <n v="0"/>
    <n v="0"/>
    <n v="0"/>
    <n v="0"/>
    <n v="0"/>
    <n v="0"/>
    <m/>
    <m/>
    <m/>
    <m/>
    <m/>
    <m/>
    <m/>
    <m/>
    <m/>
    <m/>
    <m/>
  </r>
  <r>
    <x v="1"/>
    <x v="43"/>
    <s v="343"/>
    <s v="80"/>
    <x v="1"/>
    <x v="7"/>
    <x v="7"/>
    <n v="0"/>
    <n v="2708.7299999999996"/>
    <n v="0"/>
    <n v="0"/>
    <n v="0"/>
    <n v="2708.7299999999996"/>
    <n v="0"/>
    <m/>
    <m/>
    <m/>
    <m/>
    <m/>
    <m/>
    <m/>
    <m/>
    <m/>
    <m/>
    <m/>
  </r>
  <r>
    <x v="1"/>
    <x v="92"/>
    <s v="341"/>
    <s v="44"/>
    <x v="3"/>
    <x v="19"/>
    <x v="7"/>
    <n v="0"/>
    <n v="0"/>
    <n v="0"/>
    <n v="0"/>
    <n v="0"/>
    <n v="0"/>
    <n v="0"/>
    <m/>
    <m/>
    <m/>
    <m/>
    <m/>
    <m/>
    <m/>
    <m/>
    <m/>
    <m/>
    <m/>
  </r>
  <r>
    <x v="1"/>
    <x v="136"/>
    <s v="341"/>
    <s v="31"/>
    <x v="4"/>
    <x v="20"/>
    <x v="7"/>
    <n v="0"/>
    <n v="0"/>
    <n v="0"/>
    <n v="0"/>
    <n v="0"/>
    <n v="0"/>
    <n v="0"/>
    <m/>
    <m/>
    <m/>
    <m/>
    <m/>
    <m/>
    <m/>
    <m/>
    <m/>
    <m/>
    <m/>
  </r>
  <r>
    <x v="1"/>
    <x v="108"/>
    <s v="341"/>
    <s v="32"/>
    <x v="4"/>
    <x v="21"/>
    <x v="7"/>
    <n v="0"/>
    <n v="0"/>
    <n v="0"/>
    <n v="0"/>
    <n v="0"/>
    <n v="0"/>
    <n v="0"/>
    <m/>
    <m/>
    <m/>
    <m/>
    <m/>
    <m/>
    <m/>
    <m/>
    <m/>
    <m/>
    <m/>
  </r>
  <r>
    <x v="1"/>
    <x v="44"/>
    <s v="341"/>
    <s v="33"/>
    <x v="4"/>
    <x v="8"/>
    <x v="7"/>
    <n v="0"/>
    <n v="0"/>
    <n v="0"/>
    <n v="0"/>
    <n v="0"/>
    <n v="0"/>
    <n v="0"/>
    <m/>
    <m/>
    <m/>
    <m/>
    <m/>
    <m/>
    <m/>
    <m/>
    <m/>
    <m/>
    <m/>
  </r>
  <r>
    <x v="1"/>
    <x v="45"/>
    <s v="341"/>
    <s v="34"/>
    <x v="4"/>
    <x v="9"/>
    <x v="7"/>
    <n v="0"/>
    <n v="0"/>
    <n v="0"/>
    <n v="0"/>
    <n v="0"/>
    <n v="0"/>
    <n v="0"/>
    <m/>
    <m/>
    <m/>
    <m/>
    <m/>
    <m/>
    <m/>
    <m/>
    <m/>
    <m/>
    <m/>
  </r>
  <r>
    <x v="1"/>
    <x v="46"/>
    <s v="341"/>
    <s v="35"/>
    <x v="4"/>
    <x v="10"/>
    <x v="7"/>
    <n v="0"/>
    <n v="0"/>
    <n v="0"/>
    <n v="0"/>
    <n v="0"/>
    <n v="0"/>
    <n v="0"/>
    <m/>
    <m/>
    <m/>
    <m/>
    <m/>
    <m/>
    <m/>
    <m/>
    <m/>
    <m/>
    <m/>
  </r>
  <r>
    <x v="1"/>
    <x v="47"/>
    <s v="341"/>
    <s v="36"/>
    <x v="4"/>
    <x v="11"/>
    <x v="7"/>
    <n v="0"/>
    <n v="0"/>
    <n v="0"/>
    <n v="0"/>
    <n v="0"/>
    <n v="0"/>
    <n v="0"/>
    <m/>
    <m/>
    <m/>
    <m/>
    <m/>
    <m/>
    <m/>
    <m/>
    <m/>
    <m/>
    <m/>
  </r>
  <r>
    <x v="1"/>
    <x v="156"/>
    <s v="341"/>
    <s v="81"/>
    <x v="1"/>
    <x v="27"/>
    <x v="7"/>
    <n v="0"/>
    <n v="-5539.23"/>
    <n v="0"/>
    <n v="0"/>
    <n v="0"/>
    <n v="-5539.23"/>
    <n v="0"/>
    <m/>
    <m/>
    <m/>
    <m/>
    <m/>
    <m/>
    <m/>
    <m/>
    <m/>
    <m/>
    <m/>
  </r>
  <r>
    <x v="1"/>
    <x v="86"/>
    <s v="341"/>
    <s v="82"/>
    <x v="1"/>
    <x v="17"/>
    <x v="7"/>
    <n v="4419.1499999999996"/>
    <n v="0"/>
    <n v="0"/>
    <n v="0"/>
    <n v="0"/>
    <n v="0"/>
    <n v="0"/>
    <m/>
    <m/>
    <m/>
    <m/>
    <m/>
    <m/>
    <m/>
    <m/>
    <m/>
    <m/>
    <m/>
  </r>
  <r>
    <x v="1"/>
    <x v="42"/>
    <s v="341"/>
    <s v="83"/>
    <x v="1"/>
    <x v="6"/>
    <x v="7"/>
    <n v="0"/>
    <n v="0"/>
    <n v="0"/>
    <n v="0"/>
    <n v="0"/>
    <n v="0"/>
    <n v="0"/>
    <m/>
    <m/>
    <m/>
    <m/>
    <m/>
    <m/>
    <m/>
    <m/>
    <m/>
    <m/>
    <m/>
  </r>
  <r>
    <x v="1"/>
    <x v="48"/>
    <s v="341"/>
    <s v="84"/>
    <x v="1"/>
    <x v="12"/>
    <x v="7"/>
    <n v="0"/>
    <n v="0"/>
    <n v="0"/>
    <n v="0"/>
    <n v="0"/>
    <n v="0"/>
    <n v="0"/>
    <m/>
    <m/>
    <m/>
    <m/>
    <m/>
    <m/>
    <m/>
    <m/>
    <m/>
    <m/>
    <m/>
  </r>
  <r>
    <x v="1"/>
    <x v="49"/>
    <s v="341"/>
    <s v="85"/>
    <x v="1"/>
    <x v="1"/>
    <x v="7"/>
    <n v="0"/>
    <n v="0"/>
    <n v="0"/>
    <n v="0"/>
    <n v="0"/>
    <n v="0"/>
    <n v="0"/>
    <m/>
    <m/>
    <m/>
    <m/>
    <m/>
    <m/>
    <m/>
    <m/>
    <m/>
    <m/>
    <m/>
  </r>
  <r>
    <x v="1"/>
    <x v="151"/>
    <s v="341"/>
    <s v="80"/>
    <x v="1"/>
    <x v="7"/>
    <x v="7"/>
    <n v="9235.32"/>
    <n v="0"/>
    <n v="0"/>
    <n v="3344.43"/>
    <n v="36.213471758423097"/>
    <n v="3344.43"/>
    <n v="36.213471758423097"/>
    <m/>
    <m/>
    <m/>
    <m/>
    <m/>
    <m/>
    <m/>
    <m/>
    <m/>
    <m/>
    <m/>
  </r>
  <r>
    <x v="1"/>
    <x v="83"/>
    <s v="346"/>
    <s v="44"/>
    <x v="3"/>
    <x v="19"/>
    <x v="7"/>
    <n v="6646.24"/>
    <n v="0"/>
    <n v="0"/>
    <n v="0"/>
    <n v="0"/>
    <n v="0"/>
    <n v="0"/>
    <m/>
    <m/>
    <m/>
    <m/>
    <m/>
    <m/>
    <m/>
    <m/>
    <m/>
    <m/>
    <m/>
  </r>
  <r>
    <x v="1"/>
    <x v="79"/>
    <s v="346"/>
    <s v="33"/>
    <x v="4"/>
    <x v="8"/>
    <x v="7"/>
    <n v="0"/>
    <n v="0"/>
    <n v="0"/>
    <n v="0"/>
    <n v="0"/>
    <n v="0"/>
    <n v="0"/>
    <m/>
    <m/>
    <m/>
    <m/>
    <m/>
    <m/>
    <m/>
    <m/>
    <m/>
    <m/>
    <m/>
  </r>
  <r>
    <x v="1"/>
    <x v="80"/>
    <s v="346"/>
    <s v="34"/>
    <x v="4"/>
    <x v="9"/>
    <x v="7"/>
    <n v="0"/>
    <n v="0"/>
    <n v="0"/>
    <n v="0"/>
    <n v="0"/>
    <n v="0"/>
    <n v="0"/>
    <m/>
    <m/>
    <m/>
    <m/>
    <m/>
    <m/>
    <m/>
    <m/>
    <m/>
    <m/>
    <m/>
  </r>
  <r>
    <x v="1"/>
    <x v="81"/>
    <s v="346"/>
    <s v="35"/>
    <x v="4"/>
    <x v="10"/>
    <x v="7"/>
    <n v="0"/>
    <n v="0"/>
    <n v="0"/>
    <n v="0"/>
    <n v="0"/>
    <n v="0"/>
    <n v="0"/>
    <m/>
    <m/>
    <m/>
    <m/>
    <m/>
    <m/>
    <m/>
    <m/>
    <m/>
    <m/>
    <m/>
  </r>
  <r>
    <x v="1"/>
    <x v="82"/>
    <s v="346"/>
    <s v="36"/>
    <x v="4"/>
    <x v="11"/>
    <x v="7"/>
    <n v="0"/>
    <n v="0"/>
    <n v="0"/>
    <n v="0"/>
    <n v="0"/>
    <n v="0"/>
    <n v="0"/>
    <m/>
    <m/>
    <m/>
    <m/>
    <m/>
    <m/>
    <m/>
    <m/>
    <m/>
    <m/>
    <m/>
  </r>
  <r>
    <x v="1"/>
    <x v="71"/>
    <s v="346"/>
    <s v="84"/>
    <x v="1"/>
    <x v="12"/>
    <x v="7"/>
    <n v="0"/>
    <n v="0"/>
    <n v="0"/>
    <n v="0"/>
    <n v="0"/>
    <n v="0"/>
    <n v="0"/>
    <m/>
    <m/>
    <m/>
    <m/>
    <m/>
    <m/>
    <m/>
    <m/>
    <m/>
    <m/>
    <m/>
  </r>
  <r>
    <x v="1"/>
    <x v="72"/>
    <s v="346"/>
    <s v="85"/>
    <x v="1"/>
    <x v="1"/>
    <x v="7"/>
    <n v="0"/>
    <n v="0"/>
    <n v="0"/>
    <n v="0"/>
    <n v="0"/>
    <n v="0"/>
    <n v="0"/>
    <m/>
    <m/>
    <m/>
    <m/>
    <m/>
    <m/>
    <m/>
    <m/>
    <m/>
    <m/>
    <m/>
  </r>
  <r>
    <x v="1"/>
    <x v="63"/>
    <s v="341"/>
    <s v="86"/>
    <x v="1"/>
    <x v="18"/>
    <x v="7"/>
    <n v="0"/>
    <n v="0"/>
    <n v="0"/>
    <n v="0"/>
    <n v="0"/>
    <n v="0"/>
    <n v="0"/>
    <m/>
    <m/>
    <m/>
    <m/>
    <m/>
    <m/>
    <m/>
    <m/>
    <m/>
    <m/>
    <m/>
  </r>
  <r>
    <x v="1"/>
    <x v="64"/>
    <s v="342"/>
    <s v="86"/>
    <x v="1"/>
    <x v="18"/>
    <x v="7"/>
    <n v="0"/>
    <n v="0"/>
    <n v="0"/>
    <n v="0"/>
    <n v="0"/>
    <n v="0"/>
    <n v="0"/>
    <m/>
    <m/>
    <m/>
    <m/>
    <m/>
    <m/>
    <m/>
    <m/>
    <m/>
    <m/>
    <m/>
  </r>
  <r>
    <x v="1"/>
    <x v="65"/>
    <s v="343"/>
    <s v="86"/>
    <x v="1"/>
    <x v="18"/>
    <x v="7"/>
    <n v="0"/>
    <n v="0"/>
    <n v="0"/>
    <n v="0"/>
    <n v="0"/>
    <n v="0"/>
    <n v="0"/>
    <m/>
    <m/>
    <m/>
    <m/>
    <m/>
    <m/>
    <m/>
    <m/>
    <m/>
    <m/>
    <m/>
  </r>
  <r>
    <x v="1"/>
    <x v="66"/>
    <s v="345"/>
    <s v="86"/>
    <x v="1"/>
    <x v="18"/>
    <x v="7"/>
    <n v="0"/>
    <n v="0"/>
    <n v="0"/>
    <n v="0"/>
    <n v="0"/>
    <n v="0"/>
    <n v="0"/>
    <m/>
    <m/>
    <m/>
    <m/>
    <m/>
    <m/>
    <m/>
    <m/>
    <m/>
    <m/>
    <m/>
  </r>
  <r>
    <x v="1"/>
    <x v="67"/>
    <s v="346"/>
    <s v="86"/>
    <x v="1"/>
    <x v="18"/>
    <x v="7"/>
    <n v="0"/>
    <n v="0"/>
    <n v="0"/>
    <n v="0"/>
    <n v="0"/>
    <n v="0"/>
    <n v="0"/>
    <m/>
    <m/>
    <m/>
    <m/>
    <m/>
    <m/>
    <m/>
    <m/>
    <m/>
    <m/>
    <m/>
  </r>
  <r>
    <x v="1"/>
    <x v="10"/>
    <s v="341"/>
    <s v="99"/>
    <x v="2"/>
    <x v="2"/>
    <x v="7"/>
    <n v="0"/>
    <n v="0"/>
    <n v="0"/>
    <n v="0"/>
    <n v="0"/>
    <n v="0"/>
    <n v="0"/>
    <m/>
    <m/>
    <m/>
    <m/>
    <m/>
    <m/>
    <m/>
    <m/>
    <m/>
    <m/>
    <m/>
  </r>
  <r>
    <x v="1"/>
    <x v="11"/>
    <s v="343"/>
    <s v="99"/>
    <x v="2"/>
    <x v="2"/>
    <x v="7"/>
    <n v="0"/>
    <n v="0"/>
    <n v="0"/>
    <n v="0"/>
    <n v="0"/>
    <n v="0"/>
    <n v="0"/>
    <m/>
    <m/>
    <m/>
    <m/>
    <m/>
    <m/>
    <m/>
    <m/>
    <m/>
    <m/>
    <m/>
  </r>
  <r>
    <x v="1"/>
    <x v="12"/>
    <s v="345"/>
    <s v="99"/>
    <x v="2"/>
    <x v="2"/>
    <x v="7"/>
    <n v="0"/>
    <n v="0"/>
    <n v="0"/>
    <n v="0"/>
    <n v="0"/>
    <n v="0"/>
    <n v="0"/>
    <m/>
    <m/>
    <m/>
    <m/>
    <m/>
    <m/>
    <m/>
    <m/>
    <m/>
    <m/>
    <m/>
  </r>
  <r>
    <x v="1"/>
    <x v="119"/>
    <s v="346"/>
    <s v="37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3"/>
    <s v="342"/>
    <s v="87"/>
    <x v="0"/>
    <x v="0"/>
    <x v="7"/>
    <n v="0"/>
    <n v="-396.46"/>
    <n v="0"/>
    <n v="0"/>
    <n v="0"/>
    <n v="-396.46"/>
    <n v="0"/>
    <m/>
    <m/>
    <m/>
    <m/>
    <m/>
    <m/>
    <m/>
    <m/>
    <m/>
    <m/>
    <m/>
  </r>
  <r>
    <x v="1"/>
    <x v="142"/>
    <s v="346"/>
    <s v="87"/>
    <x v="0"/>
    <x v="0"/>
    <x v="7"/>
    <n v="140441.4"/>
    <n v="0"/>
    <n v="0"/>
    <n v="0"/>
    <n v="0"/>
    <n v="0"/>
    <n v="0"/>
    <m/>
    <m/>
    <m/>
    <m/>
    <m/>
    <m/>
    <m/>
    <m/>
    <m/>
    <m/>
    <m/>
  </r>
  <r>
    <x v="1"/>
    <x v="182"/>
    <s v="341"/>
    <s v="28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95"/>
    <s v="342"/>
    <s v="28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93"/>
    <s v="343"/>
    <s v="28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71"/>
    <s v="345"/>
    <s v="28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46"/>
    <s v="346"/>
    <s v="28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4"/>
    <s v="341"/>
    <s v="41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5"/>
    <s v="342"/>
    <s v="41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6"/>
    <s v="343"/>
    <s v="41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7"/>
    <s v="345"/>
    <s v="41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8"/>
    <s v="346"/>
    <s v="41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9"/>
    <s v="341"/>
    <s v="42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20"/>
    <s v="342"/>
    <s v="42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21"/>
    <s v="343"/>
    <s v="42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22"/>
    <s v="345"/>
    <s v="42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23"/>
    <s v="346"/>
    <s v="42"/>
    <x v="0"/>
    <x v="0"/>
    <x v="7"/>
    <n v="0"/>
    <n v="0"/>
    <n v="0"/>
    <n v="0"/>
    <n v="0"/>
    <n v="0"/>
    <n v="0"/>
    <m/>
    <m/>
    <m/>
    <m/>
    <m/>
    <m/>
    <m/>
    <m/>
    <m/>
    <m/>
    <m/>
  </r>
  <r>
    <x v="1"/>
    <x v="174"/>
    <s v="343"/>
    <s v="90"/>
    <x v="0"/>
    <x v="0"/>
    <x v="7"/>
    <n v="12660.06"/>
    <n v="0"/>
    <n v="0"/>
    <n v="0"/>
    <n v="0"/>
    <n v="0"/>
    <n v="0"/>
    <m/>
    <m/>
    <m/>
    <m/>
    <m/>
    <m/>
    <m/>
    <m/>
    <m/>
    <m/>
    <m/>
  </r>
  <r>
    <x v="4"/>
    <x v="74"/>
    <s v="316"/>
    <s v="54"/>
    <x v="3"/>
    <x v="14"/>
    <x v="7"/>
    <n v="0"/>
    <n v="0"/>
    <n v="0"/>
    <n v="0"/>
    <n v="0"/>
    <n v="0"/>
    <n v="0"/>
    <m/>
    <m/>
    <m/>
    <m/>
    <m/>
    <m/>
    <m/>
    <m/>
    <m/>
    <m/>
    <m/>
  </r>
  <r>
    <x v="4"/>
    <x v="56"/>
    <s v="316"/>
    <s v="45"/>
    <x v="3"/>
    <x v="3"/>
    <x v="7"/>
    <n v="0"/>
    <n v="0"/>
    <n v="0"/>
    <n v="0"/>
    <n v="0"/>
    <n v="0"/>
    <n v="0"/>
    <m/>
    <m/>
    <m/>
    <m/>
    <m/>
    <m/>
    <m/>
    <m/>
    <m/>
    <m/>
    <m/>
  </r>
  <r>
    <x v="4"/>
    <x v="165"/>
    <s v="312"/>
    <s v="54"/>
    <x v="3"/>
    <x v="14"/>
    <x v="7"/>
    <n v="0"/>
    <n v="0"/>
    <n v="0"/>
    <n v="0"/>
    <n v="0"/>
    <n v="0"/>
    <n v="0"/>
    <m/>
    <m/>
    <m/>
    <m/>
    <m/>
    <m/>
    <m/>
    <m/>
    <m/>
    <m/>
    <m/>
  </r>
  <r>
    <x v="4"/>
    <x v="84"/>
    <s v="315"/>
    <s v="54"/>
    <x v="3"/>
    <x v="14"/>
    <x v="7"/>
    <n v="0"/>
    <n v="0"/>
    <n v="0"/>
    <n v="0"/>
    <n v="0"/>
    <n v="0"/>
    <n v="0"/>
    <m/>
    <m/>
    <m/>
    <m/>
    <m/>
    <m/>
    <m/>
    <m/>
    <m/>
    <m/>
    <m/>
  </r>
  <r>
    <x v="4"/>
    <x v="59"/>
    <s v="316"/>
    <s v="42"/>
    <x v="3"/>
    <x v="16"/>
    <x v="7"/>
    <n v="0"/>
    <n v="0"/>
    <n v="0"/>
    <n v="0"/>
    <n v="0"/>
    <n v="0"/>
    <n v="0"/>
    <m/>
    <m/>
    <m/>
    <m/>
    <m/>
    <m/>
    <m/>
    <m/>
    <m/>
    <m/>
    <m/>
  </r>
  <r>
    <x v="4"/>
    <x v="180"/>
    <s v="312"/>
    <s v="44"/>
    <x v="3"/>
    <x v="23"/>
    <x v="7"/>
    <n v="860404.3"/>
    <n v="-565772.97"/>
    <n v="-65.756641383591415"/>
    <n v="0"/>
    <n v="0"/>
    <n v="-565772.97"/>
    <n v="-65.756641383591415"/>
    <m/>
    <m/>
    <m/>
    <m/>
    <m/>
    <m/>
    <m/>
    <m/>
    <m/>
    <m/>
    <m/>
  </r>
  <r>
    <x v="4"/>
    <x v="196"/>
    <s v="312"/>
    <s v="40"/>
    <x v="3"/>
    <x v="25"/>
    <x v="7"/>
    <n v="2376548.2199999997"/>
    <n v="-468769.62000000011"/>
    <n v="-19.724809959883757"/>
    <n v="134992.57"/>
    <n v="5.680194866822438"/>
    <n v="-333777.0500000001"/>
    <n v="-14.044615093061319"/>
    <m/>
    <m/>
    <m/>
    <m/>
    <m/>
    <m/>
    <m/>
    <m/>
    <m/>
    <m/>
    <m/>
  </r>
  <r>
    <x v="4"/>
    <x v="157"/>
    <s v="316"/>
    <s v="40"/>
    <x v="3"/>
    <x v="25"/>
    <x v="7"/>
    <n v="224728.84"/>
    <n v="-1465.05"/>
    <n v="-0.65191899713450219"/>
    <n v="106325.73"/>
    <n v="47.312899403565645"/>
    <n v="104860.68"/>
    <n v="46.660980406431143"/>
    <m/>
    <m/>
    <m/>
    <m/>
    <m/>
    <m/>
    <m/>
    <m/>
    <m/>
    <m/>
    <m/>
  </r>
  <r>
    <x v="4"/>
    <x v="152"/>
    <s v="314"/>
    <s v="44"/>
    <x v="3"/>
    <x v="23"/>
    <x v="7"/>
    <n v="74689.25"/>
    <n v="-140435.9"/>
    <n v="-188.02692489213641"/>
    <n v="0"/>
    <n v="0"/>
    <n v="-140435.9"/>
    <n v="-188.02692489213641"/>
    <m/>
    <m/>
    <m/>
    <m/>
    <m/>
    <m/>
    <m/>
    <m/>
    <m/>
    <m/>
    <m/>
  </r>
  <r>
    <x v="4"/>
    <x v="159"/>
    <s v="315"/>
    <s v="44"/>
    <x v="3"/>
    <x v="23"/>
    <x v="7"/>
    <n v="19859"/>
    <n v="0"/>
    <n v="0"/>
    <n v="0"/>
    <n v="0"/>
    <n v="0"/>
    <n v="0"/>
    <m/>
    <m/>
    <m/>
    <m/>
    <m/>
    <m/>
    <m/>
    <m/>
    <m/>
    <m/>
    <m/>
  </r>
  <r>
    <x v="4"/>
    <x v="188"/>
    <s v="312"/>
    <s v="45"/>
    <x v="3"/>
    <x v="3"/>
    <x v="7"/>
    <n v="2854505.7499999995"/>
    <n v="-1819748"/>
    <n v="-63.750020472020431"/>
    <n v="-3768.0699999999997"/>
    <n v="-0.13200428830805475"/>
    <n v="-1823516.07"/>
    <n v="-63.882024760328484"/>
    <m/>
    <m/>
    <m/>
    <m/>
    <m/>
    <m/>
    <m/>
    <m/>
    <m/>
    <m/>
    <m/>
  </r>
  <r>
    <x v="4"/>
    <x v="143"/>
    <s v="315"/>
    <s v="45"/>
    <x v="3"/>
    <x v="3"/>
    <x v="7"/>
    <n v="71955.98"/>
    <n v="0"/>
    <n v="0"/>
    <n v="0"/>
    <n v="0"/>
    <n v="0"/>
    <n v="0"/>
    <m/>
    <m/>
    <m/>
    <m/>
    <m/>
    <m/>
    <m/>
    <m/>
    <m/>
    <m/>
    <m/>
  </r>
  <r>
    <x v="4"/>
    <x v="169"/>
    <s v="312"/>
    <s v="43"/>
    <x v="3"/>
    <x v="24"/>
    <x v="7"/>
    <n v="1078410.9500000002"/>
    <n v="-7076286.7999999998"/>
    <n v="-656.17720220663546"/>
    <n v="146968.21"/>
    <n v="13.628219372216128"/>
    <n v="-6929318.5899999999"/>
    <n v="-642.54898283441935"/>
    <m/>
    <m/>
    <m/>
    <m/>
    <m/>
    <m/>
    <m/>
    <m/>
    <m/>
    <m/>
    <m/>
  </r>
  <r>
    <x v="4"/>
    <x v="126"/>
    <s v="315"/>
    <s v="43"/>
    <x v="3"/>
    <x v="24"/>
    <x v="7"/>
    <n v="51505.929999999993"/>
    <n v="-51345.149999999994"/>
    <n v="-99.687841768899233"/>
    <n v="0"/>
    <n v="0"/>
    <n v="-51345.149999999994"/>
    <n v="-99.687841768899233"/>
    <m/>
    <m/>
    <m/>
    <m/>
    <m/>
    <m/>
    <m/>
    <m/>
    <m/>
    <m/>
    <m/>
  </r>
  <r>
    <x v="4"/>
    <x v="113"/>
    <s v="314"/>
    <s v="40"/>
    <x v="3"/>
    <x v="25"/>
    <x v="7"/>
    <n v="0"/>
    <n v="5993.5699999999924"/>
    <n v="0"/>
    <n v="4097.9699999999993"/>
    <n v="0"/>
    <n v="10091.539999999992"/>
    <n v="0"/>
    <m/>
    <m/>
    <m/>
    <m/>
    <m/>
    <m/>
    <m/>
    <m/>
    <m/>
    <m/>
    <m/>
  </r>
  <r>
    <x v="4"/>
    <x v="162"/>
    <s v="315"/>
    <s v="40"/>
    <x v="3"/>
    <x v="25"/>
    <x v="7"/>
    <n v="244968.22999999998"/>
    <n v="-68899.86"/>
    <n v="-28.126039037796861"/>
    <n v="0"/>
    <n v="0"/>
    <n v="-68899.86"/>
    <n v="-28.126039037796861"/>
    <m/>
    <m/>
    <m/>
    <m/>
    <m/>
    <m/>
    <m/>
    <m/>
    <m/>
    <m/>
    <m/>
  </r>
  <r>
    <x v="4"/>
    <x v="69"/>
    <s v="312"/>
    <s v="53"/>
    <x v="3"/>
    <x v="13"/>
    <x v="7"/>
    <n v="0"/>
    <n v="0"/>
    <n v="0"/>
    <n v="0"/>
    <n v="0"/>
    <n v="0"/>
    <n v="0"/>
    <m/>
    <m/>
    <m/>
    <m/>
    <m/>
    <m/>
    <m/>
    <m/>
    <m/>
    <m/>
    <m/>
  </r>
  <r>
    <x v="4"/>
    <x v="91"/>
    <s v="315"/>
    <s v="53"/>
    <x v="3"/>
    <x v="13"/>
    <x v="7"/>
    <n v="0"/>
    <n v="0"/>
    <n v="0"/>
    <n v="0"/>
    <n v="0"/>
    <n v="0"/>
    <n v="0"/>
    <m/>
    <m/>
    <m/>
    <m/>
    <m/>
    <m/>
    <m/>
    <m/>
    <m/>
    <m/>
    <m/>
  </r>
  <r>
    <x v="4"/>
    <x v="173"/>
    <s v="312"/>
    <s v="42"/>
    <x v="3"/>
    <x v="16"/>
    <x v="7"/>
    <n v="995300.80999999994"/>
    <n v="2359731.02"/>
    <n v="237.08721989284828"/>
    <n v="-27135.65"/>
    <n v="-2.7263767624181883"/>
    <n v="2332595.37"/>
    <n v="234.36084313043014"/>
    <m/>
    <m/>
    <m/>
    <m/>
    <m/>
    <m/>
    <m/>
    <m/>
    <m/>
    <m/>
    <m/>
  </r>
  <r>
    <x v="4"/>
    <x v="124"/>
    <s v="315"/>
    <s v="42"/>
    <x v="3"/>
    <x v="16"/>
    <x v="7"/>
    <n v="132679.79999999999"/>
    <n v="-171283.99"/>
    <n v="-129.09575534482263"/>
    <n v="0"/>
    <n v="0"/>
    <n v="-171283.99"/>
    <n v="-129.09575534482263"/>
    <m/>
    <m/>
    <m/>
    <m/>
    <m/>
    <m/>
    <m/>
    <m/>
    <m/>
    <m/>
    <m/>
  </r>
  <r>
    <x v="4"/>
    <x v="153"/>
    <s v="314"/>
    <s v="43"/>
    <x v="3"/>
    <x v="24"/>
    <x v="7"/>
    <n v="162248.69999999998"/>
    <n v="-2151883.25"/>
    <n v="-1326.2868978303063"/>
    <n v="44819.23"/>
    <n v="27.62378373447677"/>
    <n v="-2107064.02"/>
    <n v="-1298.6631140958298"/>
    <m/>
    <m/>
    <m/>
    <m/>
    <m/>
    <m/>
    <m/>
    <m/>
    <m/>
    <m/>
    <m/>
  </r>
  <r>
    <x v="4"/>
    <x v="105"/>
    <s v="316"/>
    <s v="44"/>
    <x v="3"/>
    <x v="23"/>
    <x v="7"/>
    <n v="51091.51"/>
    <n v="-7298.81"/>
    <n v="-14.285759023368069"/>
    <n v="0"/>
    <n v="0"/>
    <n v="-7298.81"/>
    <n v="-14.285759023368069"/>
    <m/>
    <m/>
    <m/>
    <m/>
    <m/>
    <m/>
    <m/>
    <m/>
    <m/>
    <m/>
    <m/>
  </r>
  <r>
    <x v="4"/>
    <x v="179"/>
    <s v="311"/>
    <s v="40"/>
    <x v="3"/>
    <x v="25"/>
    <x v="7"/>
    <n v="817351.13"/>
    <n v="-373665.79"/>
    <n v="-45.716678705760152"/>
    <n v="6667.12"/>
    <n v="0.81569838901427838"/>
    <n v="-366998.67"/>
    <n v="-44.900980316745873"/>
    <m/>
    <m/>
    <m/>
    <m/>
    <m/>
    <m/>
    <m/>
    <m/>
    <m/>
    <m/>
    <m/>
  </r>
  <r>
    <x v="4"/>
    <x v="184"/>
    <s v="312"/>
    <s v="46"/>
    <x v="3"/>
    <x v="22"/>
    <x v="7"/>
    <n v="1354991.9000000001"/>
    <n v="-525812.57000000007"/>
    <n v="-38.805587693919058"/>
    <n v="4504.07"/>
    <n v="0.33240567711142766"/>
    <n v="-521308.50000000006"/>
    <n v="-38.473182016807627"/>
    <m/>
    <m/>
    <m/>
    <m/>
    <m/>
    <m/>
    <m/>
    <m/>
    <m/>
    <m/>
    <m/>
  </r>
  <r>
    <x v="4"/>
    <x v="129"/>
    <s v="315"/>
    <s v="46"/>
    <x v="3"/>
    <x v="22"/>
    <x v="7"/>
    <n v="0"/>
    <n v="0"/>
    <n v="0"/>
    <n v="0"/>
    <n v="0"/>
    <n v="0"/>
    <n v="0"/>
    <m/>
    <m/>
    <m/>
    <m/>
    <m/>
    <m/>
    <m/>
    <m/>
    <m/>
    <m/>
    <m/>
  </r>
  <r>
    <x v="4"/>
    <x v="61"/>
    <s v="316"/>
    <s v="53"/>
    <x v="3"/>
    <x v="13"/>
    <x v="7"/>
    <n v="0"/>
    <n v="0"/>
    <n v="0"/>
    <n v="0"/>
    <n v="0"/>
    <n v="0"/>
    <n v="0"/>
    <m/>
    <m/>
    <m/>
    <m/>
    <m/>
    <m/>
    <m/>
    <m/>
    <m/>
    <m/>
    <m/>
  </r>
  <r>
    <x v="4"/>
    <x v="172"/>
    <s v="312"/>
    <s v="41"/>
    <x v="3"/>
    <x v="15"/>
    <x v="7"/>
    <n v="2517450.2199999993"/>
    <n v="-94973.039999999979"/>
    <n v="-3.772588599587086"/>
    <n v="0"/>
    <n v="0"/>
    <n v="-94973.039999999979"/>
    <n v="-3.772588599587086"/>
    <m/>
    <m/>
    <m/>
    <m/>
    <m/>
    <m/>
    <m/>
    <m/>
    <m/>
    <m/>
    <m/>
  </r>
  <r>
    <x v="4"/>
    <x v="168"/>
    <s v="314"/>
    <s v="41"/>
    <x v="3"/>
    <x v="15"/>
    <x v="7"/>
    <n v="218551.4"/>
    <n v="-59213.81"/>
    <n v="-27.093768330928103"/>
    <n v="0"/>
    <n v="0"/>
    <n v="-59213.81"/>
    <n v="-27.093768330928103"/>
    <m/>
    <m/>
    <m/>
    <m/>
    <m/>
    <m/>
    <m/>
    <m/>
    <m/>
    <m/>
    <m/>
  </r>
  <r>
    <x v="4"/>
    <x v="164"/>
    <s v="314"/>
    <s v="42"/>
    <x v="3"/>
    <x v="16"/>
    <x v="7"/>
    <n v="1070066.6299999999"/>
    <n v="-2241437.5900000003"/>
    <n v="-209.46710486617087"/>
    <n v="27135.65"/>
    <n v="2.5358841439621385"/>
    <n v="-2214301.9400000004"/>
    <n v="-206.93122072220876"/>
    <m/>
    <m/>
    <m/>
    <m/>
    <m/>
    <m/>
    <m/>
    <m/>
    <m/>
    <m/>
    <m/>
  </r>
  <r>
    <x v="4"/>
    <x v="114"/>
    <s v="316"/>
    <s v="43"/>
    <x v="3"/>
    <x v="24"/>
    <x v="7"/>
    <n v="0"/>
    <n v="0"/>
    <n v="0"/>
    <n v="0"/>
    <n v="0"/>
    <n v="0"/>
    <n v="0"/>
    <m/>
    <m/>
    <m/>
    <m/>
    <m/>
    <m/>
    <m/>
    <m/>
    <m/>
    <m/>
    <m/>
  </r>
  <r>
    <x v="4"/>
    <x v="100"/>
    <s v="311"/>
    <s v="46"/>
    <x v="3"/>
    <x v="22"/>
    <x v="7"/>
    <n v="0"/>
    <n v="0"/>
    <n v="0"/>
    <n v="0"/>
    <n v="0"/>
    <n v="0"/>
    <n v="0"/>
    <m/>
    <m/>
    <m/>
    <m/>
    <m/>
    <m/>
    <m/>
    <m/>
    <m/>
    <m/>
    <m/>
  </r>
  <r>
    <x v="4"/>
    <x v="102"/>
    <s v="316"/>
    <s v="46"/>
    <x v="3"/>
    <x v="22"/>
    <x v="7"/>
    <n v="0"/>
    <n v="0"/>
    <n v="0"/>
    <n v="0"/>
    <n v="0"/>
    <n v="0"/>
    <n v="0"/>
    <m/>
    <m/>
    <m/>
    <m/>
    <m/>
    <m/>
    <m/>
    <m/>
    <m/>
    <m/>
    <m/>
  </r>
  <r>
    <x v="4"/>
    <x v="73"/>
    <s v="315"/>
    <s v="51"/>
    <x v="3"/>
    <x v="4"/>
    <x v="7"/>
    <n v="0"/>
    <n v="0"/>
    <n v="0"/>
    <n v="0"/>
    <n v="0"/>
    <n v="0"/>
    <n v="0"/>
    <m/>
    <m/>
    <m/>
    <m/>
    <m/>
    <m/>
    <m/>
    <m/>
    <m/>
    <m/>
    <m/>
  </r>
  <r>
    <x v="4"/>
    <x v="94"/>
    <s v="315"/>
    <s v="52"/>
    <x v="3"/>
    <x v="5"/>
    <x v="7"/>
    <n v="0"/>
    <n v="0"/>
    <n v="0"/>
    <n v="0"/>
    <n v="0"/>
    <n v="0"/>
    <n v="0"/>
    <m/>
    <m/>
    <m/>
    <m/>
    <m/>
    <m/>
    <m/>
    <m/>
    <m/>
    <m/>
    <m/>
  </r>
  <r>
    <x v="4"/>
    <x v="141"/>
    <s v="315"/>
    <s v="41"/>
    <x v="3"/>
    <x v="15"/>
    <x v="7"/>
    <n v="110876.41"/>
    <n v="-42559.240000000005"/>
    <n v="-38.38439574297184"/>
    <n v="0"/>
    <n v="0"/>
    <n v="-42559.240000000005"/>
    <n v="-38.38439574297184"/>
    <m/>
    <m/>
    <m/>
    <m/>
    <m/>
    <m/>
    <m/>
    <m/>
    <m/>
    <m/>
    <m/>
  </r>
  <r>
    <x v="4"/>
    <x v="125"/>
    <s v="311"/>
    <s v="45"/>
    <x v="3"/>
    <x v="3"/>
    <x v="7"/>
    <n v="0"/>
    <n v="0"/>
    <n v="0"/>
    <n v="0"/>
    <n v="0"/>
    <n v="0"/>
    <n v="0"/>
    <m/>
    <m/>
    <m/>
    <m/>
    <m/>
    <m/>
    <m/>
    <m/>
    <m/>
    <m/>
    <m/>
  </r>
  <r>
    <x v="4"/>
    <x v="150"/>
    <s v="312"/>
    <s v="52"/>
    <x v="3"/>
    <x v="5"/>
    <x v="7"/>
    <n v="0"/>
    <n v="0"/>
    <n v="0"/>
    <n v="0"/>
    <n v="0"/>
    <n v="0"/>
    <n v="0"/>
    <m/>
    <m/>
    <m/>
    <m/>
    <m/>
    <m/>
    <m/>
    <m/>
    <m/>
    <m/>
    <m/>
  </r>
  <r>
    <x v="4"/>
    <x v="52"/>
    <s v="316"/>
    <s v="41"/>
    <x v="3"/>
    <x v="15"/>
    <x v="7"/>
    <n v="0"/>
    <n v="0"/>
    <n v="0"/>
    <n v="0"/>
    <n v="0"/>
    <n v="0"/>
    <n v="0"/>
    <m/>
    <m/>
    <m/>
    <m/>
    <m/>
    <m/>
    <m/>
    <m/>
    <m/>
    <m/>
    <m/>
  </r>
  <r>
    <x v="4"/>
    <x v="116"/>
    <s v="311"/>
    <s v="44"/>
    <x v="3"/>
    <x v="23"/>
    <x v="7"/>
    <n v="0"/>
    <n v="0"/>
    <n v="0"/>
    <n v="0"/>
    <n v="0"/>
    <n v="0"/>
    <n v="0"/>
    <m/>
    <m/>
    <m/>
    <m/>
    <m/>
    <m/>
    <m/>
    <m/>
    <m/>
    <m/>
    <m/>
  </r>
  <r>
    <x v="4"/>
    <x v="85"/>
    <s v="312"/>
    <s v="51"/>
    <x v="3"/>
    <x v="4"/>
    <x v="7"/>
    <n v="0"/>
    <n v="0"/>
    <n v="0"/>
    <n v="0"/>
    <n v="0"/>
    <n v="0"/>
    <n v="0"/>
    <m/>
    <m/>
    <m/>
    <m/>
    <m/>
    <m/>
    <m/>
    <m/>
    <m/>
    <m/>
    <m/>
  </r>
  <r>
    <x v="4"/>
    <x v="57"/>
    <s v="316"/>
    <s v="52"/>
    <x v="3"/>
    <x v="5"/>
    <x v="7"/>
    <n v="0"/>
    <n v="0"/>
    <n v="0"/>
    <n v="0"/>
    <n v="0"/>
    <n v="0"/>
    <n v="0"/>
    <m/>
    <m/>
    <m/>
    <m/>
    <m/>
    <m/>
    <m/>
    <m/>
    <m/>
    <m/>
    <m/>
  </r>
  <r>
    <x v="4"/>
    <x v="138"/>
    <s v="311"/>
    <s v="41"/>
    <x v="3"/>
    <x v="15"/>
    <x v="7"/>
    <n v="348579.27"/>
    <n v="-37238.729999999996"/>
    <n v="-10.683001889355037"/>
    <n v="0"/>
    <n v="0"/>
    <n v="-37238.729999999996"/>
    <n v="-10.683001889355037"/>
    <m/>
    <m/>
    <m/>
    <m/>
    <m/>
    <m/>
    <m/>
    <m/>
    <m/>
    <m/>
    <m/>
  </r>
  <r>
    <x v="4"/>
    <x v="140"/>
    <s v="311"/>
    <s v="42"/>
    <x v="3"/>
    <x v="16"/>
    <x v="7"/>
    <n v="0"/>
    <n v="0"/>
    <n v="0"/>
    <n v="0"/>
    <n v="0"/>
    <n v="0"/>
    <n v="0"/>
    <m/>
    <m/>
    <m/>
    <m/>
    <m/>
    <m/>
    <m/>
    <m/>
    <m/>
    <m/>
    <m/>
  </r>
  <r>
    <x v="4"/>
    <x v="112"/>
    <s v="311"/>
    <s v="43"/>
    <x v="3"/>
    <x v="24"/>
    <x v="7"/>
    <n v="0"/>
    <n v="0"/>
    <n v="0"/>
    <n v="0"/>
    <n v="0"/>
    <n v="0"/>
    <n v="0"/>
    <m/>
    <m/>
    <m/>
    <m/>
    <m/>
    <m/>
    <m/>
    <m/>
    <m/>
    <m/>
    <m/>
  </r>
  <r>
    <x v="4"/>
    <x v="54"/>
    <s v="316"/>
    <s v="51"/>
    <x v="3"/>
    <x v="4"/>
    <x v="7"/>
    <n v="0"/>
    <n v="0"/>
    <n v="0"/>
    <n v="0"/>
    <n v="0"/>
    <n v="0"/>
    <n v="0"/>
    <m/>
    <m/>
    <m/>
    <m/>
    <m/>
    <m/>
    <m/>
    <m/>
    <m/>
    <m/>
    <m/>
  </r>
  <r>
    <x v="4"/>
    <x v="50"/>
    <s v="311"/>
    <s v="53"/>
    <x v="3"/>
    <x v="13"/>
    <x v="7"/>
    <n v="0"/>
    <n v="0"/>
    <n v="0"/>
    <n v="0"/>
    <n v="0"/>
    <n v="0"/>
    <n v="0"/>
    <m/>
    <m/>
    <m/>
    <m/>
    <m/>
    <m/>
    <m/>
    <m/>
    <m/>
    <m/>
    <m/>
  </r>
  <r>
    <x v="4"/>
    <x v="51"/>
    <s v="311"/>
    <s v="54"/>
    <x v="3"/>
    <x v="14"/>
    <x v="7"/>
    <n v="0"/>
    <n v="0"/>
    <n v="0"/>
    <n v="0"/>
    <n v="0"/>
    <n v="0"/>
    <n v="0"/>
    <m/>
    <m/>
    <m/>
    <m/>
    <m/>
    <m/>
    <m/>
    <m/>
    <m/>
    <m/>
    <m/>
  </r>
  <r>
    <x v="4"/>
    <x v="40"/>
    <s v="311"/>
    <s v="51"/>
    <x v="3"/>
    <x v="4"/>
    <x v="7"/>
    <n v="0"/>
    <n v="0"/>
    <n v="0"/>
    <n v="0"/>
    <n v="0"/>
    <n v="0"/>
    <n v="0"/>
    <m/>
    <m/>
    <m/>
    <m/>
    <m/>
    <m/>
    <m/>
    <m/>
    <m/>
    <m/>
    <m/>
  </r>
  <r>
    <x v="4"/>
    <x v="41"/>
    <s v="311"/>
    <s v="52"/>
    <x v="3"/>
    <x v="5"/>
    <x v="7"/>
    <n v="0"/>
    <n v="0"/>
    <n v="0"/>
    <n v="0"/>
    <n v="0"/>
    <n v="0"/>
    <n v="0"/>
    <m/>
    <m/>
    <m/>
    <m/>
    <m/>
    <m/>
    <m/>
    <m/>
    <m/>
    <m/>
    <m/>
  </r>
  <r>
    <x v="4"/>
    <x v="24"/>
    <s v="312"/>
    <s v="47"/>
    <x v="0"/>
    <x v="0"/>
    <x v="7"/>
    <n v="0"/>
    <n v="0"/>
    <n v="0"/>
    <n v="0"/>
    <n v="0"/>
    <n v="0"/>
    <n v="0"/>
    <m/>
    <m/>
    <m/>
    <m/>
    <m/>
    <m/>
    <m/>
    <m/>
    <m/>
    <m/>
    <m/>
  </r>
  <r>
    <x v="4"/>
    <x v="154"/>
    <s v="316"/>
    <s v="47"/>
    <x v="0"/>
    <x v="0"/>
    <x v="7"/>
    <n v="242652.68"/>
    <n v="5.18"/>
    <n v="2.13473842530814E-3"/>
    <n v="0"/>
    <n v="0"/>
    <n v="5.18"/>
    <n v="2.13473842530814E-3"/>
    <m/>
    <m/>
    <m/>
    <m/>
    <m/>
    <m/>
    <m/>
    <m/>
    <m/>
    <m/>
    <m/>
  </r>
  <r>
    <x v="4"/>
    <x v="25"/>
    <s v="314"/>
    <s v="45"/>
    <x v="3"/>
    <x v="3"/>
    <x v="7"/>
    <n v="0"/>
    <n v="0"/>
    <n v="0"/>
    <n v="0"/>
    <n v="0"/>
    <n v="0"/>
    <n v="0"/>
    <m/>
    <m/>
    <m/>
    <m/>
    <m/>
    <m/>
    <m/>
    <m/>
    <m/>
    <m/>
    <m/>
  </r>
  <r>
    <x v="4"/>
    <x v="26"/>
    <s v="311"/>
    <s v="00"/>
    <x v="0"/>
    <x v="0"/>
    <x v="7"/>
    <n v="0"/>
    <n v="0"/>
    <n v="0"/>
    <n v="0"/>
    <n v="0"/>
    <n v="0"/>
    <n v="0"/>
    <m/>
    <m/>
    <m/>
    <m/>
    <m/>
    <m/>
    <m/>
    <m/>
    <m/>
    <m/>
    <m/>
  </r>
  <r>
    <x v="4"/>
    <x v="27"/>
    <s v="311"/>
    <s v="01"/>
    <x v="0"/>
    <x v="0"/>
    <x v="7"/>
    <n v="0"/>
    <n v="0"/>
    <n v="0"/>
    <n v="0"/>
    <n v="0"/>
    <n v="0"/>
    <n v="0"/>
    <m/>
    <m/>
    <m/>
    <m/>
    <m/>
    <m/>
    <m/>
    <m/>
    <m/>
    <m/>
    <m/>
  </r>
  <r>
    <x v="4"/>
    <x v="28"/>
    <s v="316"/>
    <s v="01"/>
    <x v="0"/>
    <x v="0"/>
    <x v="7"/>
    <n v="0"/>
    <n v="0"/>
    <n v="0"/>
    <n v="0"/>
    <n v="0"/>
    <n v="0"/>
    <n v="0"/>
    <m/>
    <m/>
    <m/>
    <m/>
    <m/>
    <m/>
    <m/>
    <m/>
    <m/>
    <m/>
    <m/>
  </r>
  <r>
    <x v="4"/>
    <x v="29"/>
    <s v="316"/>
    <s v="17"/>
    <x v="0"/>
    <x v="0"/>
    <x v="7"/>
    <n v="0"/>
    <n v="0"/>
    <n v="0"/>
    <n v="0"/>
    <n v="0"/>
    <n v="0"/>
    <n v="0"/>
    <m/>
    <m/>
    <m/>
    <m/>
    <m/>
    <m/>
    <m/>
    <m/>
    <m/>
    <m/>
    <m/>
  </r>
  <r>
    <x v="4"/>
    <x v="30"/>
    <s v="311"/>
    <s v="30"/>
    <x v="0"/>
    <x v="0"/>
    <x v="7"/>
    <n v="0"/>
    <n v="0"/>
    <n v="0"/>
    <n v="0"/>
    <n v="0"/>
    <n v="0"/>
    <n v="0"/>
    <m/>
    <m/>
    <m/>
    <m/>
    <m/>
    <m/>
    <m/>
    <m/>
    <m/>
    <m/>
    <m/>
  </r>
  <r>
    <x v="4"/>
    <x v="31"/>
    <s v="316"/>
    <s v="30"/>
    <x v="0"/>
    <x v="0"/>
    <x v="7"/>
    <n v="0"/>
    <n v="0"/>
    <n v="0"/>
    <n v="0"/>
    <n v="0"/>
    <n v="0"/>
    <n v="0"/>
    <m/>
    <m/>
    <m/>
    <m/>
    <m/>
    <m/>
    <m/>
    <m/>
    <m/>
    <m/>
    <m/>
  </r>
  <r>
    <x v="5"/>
    <x v="186"/>
    <s v="355"/>
    <s v="00"/>
    <x v="0"/>
    <x v="0"/>
    <x v="7"/>
    <n v="1397326.23"/>
    <n v="-516440.6399999999"/>
    <n v="-36.95920314900264"/>
    <n v="24634.160000000003"/>
    <n v="1.7629498016365157"/>
    <n v="-491806.47999999986"/>
    <n v="-35.196253347366124"/>
    <m/>
    <m/>
    <m/>
    <m/>
    <m/>
    <m/>
    <m/>
    <m/>
    <m/>
    <m/>
    <m/>
  </r>
  <r>
    <x v="5"/>
    <x v="181"/>
    <s v="356"/>
    <s v="00"/>
    <x v="0"/>
    <x v="0"/>
    <x v="7"/>
    <n v="317037.05"/>
    <n v="-405762.91999999981"/>
    <n v="-127.98596252393838"/>
    <n v="12229.29"/>
    <n v="3.8573693516262537"/>
    <n v="-393533.62999999983"/>
    <n v="-124.12859317231215"/>
    <m/>
    <m/>
    <m/>
    <m/>
    <m/>
    <m/>
    <m/>
    <m/>
    <m/>
    <m/>
    <m/>
  </r>
  <r>
    <x v="5"/>
    <x v="53"/>
    <s v="354"/>
    <s v="00"/>
    <x v="0"/>
    <x v="0"/>
    <x v="7"/>
    <n v="43574.28"/>
    <n v="-43190.43"/>
    <n v="-99.119090435917698"/>
    <n v="0"/>
    <n v="0"/>
    <n v="-43190.43"/>
    <n v="-99.119090435917698"/>
    <m/>
    <m/>
    <m/>
    <m/>
    <m/>
    <m/>
    <m/>
    <m/>
    <m/>
    <m/>
    <m/>
  </r>
  <r>
    <x v="5"/>
    <x v="123"/>
    <s v="352"/>
    <s v="00"/>
    <x v="0"/>
    <x v="0"/>
    <x v="7"/>
    <n v="2116.6799999999998"/>
    <n v="-596.95000000000005"/>
    <n v="-28.202184553168173"/>
    <n v="0"/>
    <n v="0"/>
    <n v="-596.95000000000005"/>
    <n v="-28.202184553168173"/>
    <m/>
    <m/>
    <m/>
    <m/>
    <m/>
    <m/>
    <m/>
    <m/>
    <m/>
    <m/>
    <m/>
  </r>
  <r>
    <x v="5"/>
    <x v="191"/>
    <s v="353"/>
    <s v="00"/>
    <x v="0"/>
    <x v="0"/>
    <x v="7"/>
    <n v="2609362.0300000003"/>
    <n v="485731.70999999996"/>
    <n v="18.614960454529182"/>
    <n v="12904.660000000003"/>
    <n v="0.49455230250284599"/>
    <n v="498636.37"/>
    <n v="19.109512757032029"/>
    <m/>
    <m/>
    <m/>
    <m/>
    <m/>
    <m/>
    <m/>
    <m/>
    <m/>
    <m/>
    <m/>
  </r>
  <r>
    <x v="5"/>
    <x v="36"/>
    <s v="357"/>
    <s v="00"/>
    <x v="0"/>
    <x v="0"/>
    <x v="7"/>
    <n v="0"/>
    <n v="9590.11"/>
    <n v="0"/>
    <n v="249.81999999999994"/>
    <n v="0"/>
    <n v="9839.93"/>
    <n v="0"/>
    <m/>
    <m/>
    <m/>
    <m/>
    <m/>
    <m/>
    <m/>
    <m/>
    <m/>
    <m/>
    <m/>
  </r>
  <r>
    <x v="5"/>
    <x v="32"/>
    <s v="358"/>
    <s v="00"/>
    <x v="0"/>
    <x v="0"/>
    <x v="7"/>
    <n v="0"/>
    <n v="18715.16"/>
    <n v="0"/>
    <n v="656.48000000000025"/>
    <n v="0"/>
    <n v="19371.64"/>
    <n v="0"/>
    <m/>
    <m/>
    <m/>
    <m/>
    <m/>
    <m/>
    <m/>
    <m/>
    <m/>
    <m/>
    <m/>
  </r>
  <r>
    <x v="5"/>
    <x v="118"/>
    <s v="359"/>
    <s v="00"/>
    <x v="0"/>
    <x v="0"/>
    <x v="7"/>
    <n v="54176.75"/>
    <n v="-100"/>
    <n v="-0.18458102414781249"/>
    <n v="0"/>
    <n v="0"/>
    <n v="-100"/>
    <n v="-0.18458102414781249"/>
    <m/>
    <m/>
    <m/>
    <m/>
    <m/>
    <m/>
    <m/>
    <m/>
    <m/>
    <m/>
    <m/>
  </r>
  <r>
    <x v="5"/>
    <x v="33"/>
    <s v="350"/>
    <s v="01"/>
    <x v="0"/>
    <x v="0"/>
    <x v="7"/>
    <n v="0"/>
    <n v="0"/>
    <n v="0"/>
    <n v="0"/>
    <n v="0"/>
    <n v="0"/>
    <n v="0"/>
    <m/>
    <m/>
    <m/>
    <m/>
    <m/>
    <m/>
    <m/>
    <m/>
    <m/>
    <m/>
    <m/>
  </r>
  <r>
    <x v="5"/>
    <x v="34"/>
    <s v="356"/>
    <s v="01"/>
    <x v="0"/>
    <x v="0"/>
    <x v="7"/>
    <n v="0"/>
    <n v="0"/>
    <n v="0"/>
    <n v="0"/>
    <n v="0"/>
    <n v="0"/>
    <n v="0"/>
    <m/>
    <m/>
    <m/>
    <m/>
    <m/>
    <m/>
    <m/>
    <m/>
    <m/>
    <m/>
    <m/>
  </r>
  <r>
    <x v="6"/>
    <x v="166"/>
    <s v="392"/>
    <s v="03"/>
    <x v="0"/>
    <x v="0"/>
    <x v="7"/>
    <n v="3660815.36"/>
    <n v="-213469.36000000004"/>
    <n v="-5.8311971243477316"/>
    <n v="-82867.539999999979"/>
    <n v="-2.2636361534497054"/>
    <n v="-296336.90000000002"/>
    <n v="-8.0948332777974361"/>
    <m/>
    <m/>
    <m/>
    <m/>
    <m/>
    <m/>
    <m/>
    <m/>
    <m/>
    <m/>
    <m/>
  </r>
  <r>
    <x v="6"/>
    <x v="111"/>
    <s v="392"/>
    <s v="13"/>
    <x v="0"/>
    <x v="0"/>
    <x v="7"/>
    <n v="0"/>
    <n v="-15600.92"/>
    <n v="0"/>
    <n v="99904.72"/>
    <n v="0"/>
    <n v="84303.8"/>
    <n v="0"/>
    <m/>
    <m/>
    <m/>
    <m/>
    <m/>
    <m/>
    <m/>
    <m/>
    <m/>
    <m/>
    <m/>
  </r>
  <r>
    <x v="6"/>
    <x v="158"/>
    <s v="392"/>
    <s v="02"/>
    <x v="0"/>
    <x v="0"/>
    <x v="7"/>
    <n v="1244501.8"/>
    <n v="-29553.260000000002"/>
    <n v="-2.374706087206945"/>
    <n v="170672.12"/>
    <n v="13.714091855873569"/>
    <n v="141118.85999999999"/>
    <n v="11.339385768666626"/>
    <m/>
    <m/>
    <m/>
    <m/>
    <m/>
    <m/>
    <m/>
    <m/>
    <m/>
    <m/>
    <m/>
  </r>
  <r>
    <x v="6"/>
    <x v="35"/>
    <s v="392"/>
    <s v="04"/>
    <x v="0"/>
    <x v="0"/>
    <x v="7"/>
    <n v="0"/>
    <n v="0"/>
    <n v="0"/>
    <n v="0"/>
    <n v="0"/>
    <n v="0"/>
    <n v="0"/>
    <m/>
    <m/>
    <m/>
    <m/>
    <m/>
    <m/>
    <m/>
    <m/>
    <m/>
    <m/>
    <m/>
  </r>
  <r>
    <x v="6"/>
    <x v="135"/>
    <s v="392"/>
    <s v="12"/>
    <x v="0"/>
    <x v="0"/>
    <x v="7"/>
    <n v="208721.59"/>
    <n v="-24134.719999999998"/>
    <n v="-11.563116206617629"/>
    <n v="51384.490000000005"/>
    <n v="24.618675049380375"/>
    <n v="27249.770000000008"/>
    <n v="13.05555884276275"/>
    <m/>
    <m/>
    <m/>
    <m/>
    <m/>
    <m/>
    <m/>
    <m/>
    <m/>
    <m/>
    <m/>
  </r>
  <r>
    <x v="6"/>
    <x v="37"/>
    <s v="392"/>
    <s v="14"/>
    <x v="0"/>
    <x v="0"/>
    <x v="7"/>
    <n v="0"/>
    <n v="261.68"/>
    <n v="0"/>
    <n v="24543.1"/>
    <n v="0"/>
    <n v="24804.78"/>
    <n v="0"/>
    <m/>
    <m/>
    <m/>
    <m/>
    <m/>
    <m/>
    <m/>
    <m/>
    <m/>
    <m/>
    <m/>
  </r>
  <r>
    <x v="2"/>
    <x v="192"/>
    <s v="364"/>
    <s v="00"/>
    <x v="0"/>
    <x v="0"/>
    <x v="8"/>
    <n v="2899343.4"/>
    <n v="-1722692.55"/>
    <n v="-59.416644127080644"/>
    <n v="-365581.76000000013"/>
    <n v="-12.60912246545201"/>
    <n v="-2088274.31"/>
    <n v="-72.025766592532648"/>
    <m/>
    <m/>
    <m/>
    <m/>
    <m/>
    <m/>
    <m/>
    <m/>
    <m/>
    <m/>
    <m/>
  </r>
  <r>
    <x v="2"/>
    <x v="178"/>
    <s v="370"/>
    <s v="00"/>
    <x v="0"/>
    <x v="0"/>
    <x v="8"/>
    <n v="1787720.57"/>
    <n v="-1157780.1000000001"/>
    <n v="-64.762923212322832"/>
    <n v="-194223.15"/>
    <n v="-10.864290161409285"/>
    <n v="-1352003.25"/>
    <n v="-75.627213373732118"/>
    <m/>
    <m/>
    <m/>
    <m/>
    <m/>
    <m/>
    <m/>
    <m/>
    <m/>
    <m/>
    <m/>
  </r>
  <r>
    <x v="2"/>
    <x v="175"/>
    <s v="365"/>
    <s v="00"/>
    <x v="0"/>
    <x v="0"/>
    <x v="8"/>
    <n v="1504875.7800000003"/>
    <n v="-657070.32999999996"/>
    <n v="-43.662761985577298"/>
    <n v="-672698.31"/>
    <n v="-44.701251687365186"/>
    <n v="-1329768.6400000001"/>
    <n v="-88.364013672942491"/>
    <m/>
    <m/>
    <m/>
    <m/>
    <m/>
    <m/>
    <m/>
    <m/>
    <m/>
    <m/>
    <m/>
  </r>
  <r>
    <x v="2"/>
    <x v="139"/>
    <s v="369"/>
    <s v="00"/>
    <x v="0"/>
    <x v="0"/>
    <x v="8"/>
    <n v="373649.38"/>
    <n v="-191457.84"/>
    <n v="-51.239972618180175"/>
    <n v="-223549.37"/>
    <n v="-59.828647380600501"/>
    <n v="-415007.20999999996"/>
    <n v="-111.06861999878066"/>
    <m/>
    <m/>
    <m/>
    <m/>
    <m/>
    <m/>
    <m/>
    <m/>
    <m/>
    <m/>
    <m/>
  </r>
  <r>
    <x v="2"/>
    <x v="187"/>
    <s v="362"/>
    <s v="00"/>
    <x v="0"/>
    <x v="0"/>
    <x v="8"/>
    <n v="1938340.4499999997"/>
    <n v="-380303.72"/>
    <n v="-19.620068290892863"/>
    <n v="-164460.60000000003"/>
    <n v="-8.4846085732772103"/>
    <n v="-544764.32000000007"/>
    <n v="-28.104676864170074"/>
    <m/>
    <m/>
    <m/>
    <m/>
    <m/>
    <m/>
    <m/>
    <m/>
    <m/>
    <m/>
    <m/>
  </r>
  <r>
    <x v="2"/>
    <x v="185"/>
    <s v="373"/>
    <s v="00"/>
    <x v="0"/>
    <x v="0"/>
    <x v="8"/>
    <n v="1458200.22"/>
    <n v="-252100.85"/>
    <n v="-17.288493482739977"/>
    <n v="-419694.45"/>
    <n v="-28.781675125518774"/>
    <n v="-671795.3"/>
    <n v="-46.070168608258754"/>
    <m/>
    <m/>
    <m/>
    <m/>
    <m/>
    <m/>
    <m/>
    <m/>
    <m/>
    <m/>
    <m/>
  </r>
  <r>
    <x v="2"/>
    <x v="133"/>
    <s v="369"/>
    <s v="02"/>
    <x v="0"/>
    <x v="0"/>
    <x v="8"/>
    <n v="57330.610000000008"/>
    <n v="-86597.16"/>
    <n v="-151.04873295435019"/>
    <n v="-340695.38"/>
    <n v="-594.26435546386119"/>
    <n v="-427292.54000000004"/>
    <n v="-745.31308841821146"/>
    <m/>
    <m/>
    <m/>
    <m/>
    <m/>
    <m/>
    <m/>
    <m/>
    <m/>
    <m/>
    <m/>
  </r>
  <r>
    <x v="2"/>
    <x v="115"/>
    <s v="361"/>
    <s v="00"/>
    <x v="0"/>
    <x v="0"/>
    <x v="8"/>
    <n v="33316.660000000003"/>
    <n v="-47431.79"/>
    <n v="-142.36658176419843"/>
    <n v="0"/>
    <n v="0"/>
    <n v="-47431.79"/>
    <n v="-142.36658176419843"/>
    <m/>
    <m/>
    <m/>
    <m/>
    <m/>
    <m/>
    <m/>
    <m/>
    <m/>
    <m/>
    <m/>
  </r>
  <r>
    <x v="2"/>
    <x v="137"/>
    <s v="366"/>
    <s v="00"/>
    <x v="0"/>
    <x v="0"/>
    <x v="8"/>
    <n v="73881.440000000002"/>
    <n v="-169409.33000000002"/>
    <n v="-229.29890105011492"/>
    <n v="-534694.67999999993"/>
    <n v="-723.71989501016753"/>
    <n v="-704104.01"/>
    <n v="-953.01879606028251"/>
    <m/>
    <m/>
    <m/>
    <m/>
    <m/>
    <m/>
    <m/>
    <m/>
    <m/>
    <m/>
    <m/>
  </r>
  <r>
    <x v="2"/>
    <x v="190"/>
    <s v="367"/>
    <s v="00"/>
    <x v="0"/>
    <x v="0"/>
    <x v="8"/>
    <n v="2661061.0599999996"/>
    <n v="-719522.22"/>
    <n v="-27.03892183518705"/>
    <n v="-488212.22"/>
    <n v="-18.346524525070464"/>
    <n v="-1207734.44"/>
    <n v="-45.385446360257518"/>
    <m/>
    <m/>
    <m/>
    <m/>
    <m/>
    <m/>
    <m/>
    <m/>
    <m/>
    <m/>
    <m/>
  </r>
  <r>
    <x v="2"/>
    <x v="200"/>
    <s v="368"/>
    <s v="00"/>
    <x v="0"/>
    <x v="0"/>
    <x v="8"/>
    <n v="8467839.4199999999"/>
    <n v="-2870886.16"/>
    <n v="-33.903408149419064"/>
    <n v="7522386.6799999997"/>
    <n v="88.834781895285403"/>
    <n v="4651500.5199999996"/>
    <n v="54.931373745866331"/>
    <m/>
    <m/>
    <m/>
    <m/>
    <m/>
    <m/>
    <m/>
    <m/>
    <m/>
    <m/>
    <m/>
  </r>
  <r>
    <x v="2"/>
    <x v="2"/>
    <s v="360"/>
    <s v="01"/>
    <x v="0"/>
    <x v="0"/>
    <x v="8"/>
    <n v="0"/>
    <n v="0"/>
    <n v="0"/>
    <n v="0"/>
    <n v="0"/>
    <n v="0"/>
    <n v="0"/>
    <m/>
    <m/>
    <m/>
    <m/>
    <m/>
    <m/>
    <m/>
    <m/>
    <m/>
    <m/>
    <m/>
  </r>
  <r>
    <x v="0"/>
    <x v="3"/>
    <s v="393"/>
    <s v="00"/>
    <x v="0"/>
    <x v="0"/>
    <x v="8"/>
    <n v="0"/>
    <n v="0"/>
    <n v="0"/>
    <n v="0"/>
    <n v="0"/>
    <n v="0"/>
    <n v="0"/>
    <m/>
    <m/>
    <m/>
    <m/>
    <m/>
    <m/>
    <m/>
    <m/>
    <m/>
    <m/>
    <m/>
  </r>
  <r>
    <x v="0"/>
    <x v="177"/>
    <s v="394"/>
    <s v="00"/>
    <x v="0"/>
    <x v="0"/>
    <x v="8"/>
    <n v="1050139.23"/>
    <n v="0"/>
    <n v="0"/>
    <n v="0"/>
    <n v="0"/>
    <n v="0"/>
    <n v="0"/>
    <m/>
    <m/>
    <m/>
    <m/>
    <m/>
    <m/>
    <m/>
    <m/>
    <m/>
    <m/>
    <m/>
  </r>
  <r>
    <x v="0"/>
    <x v="4"/>
    <s v="395"/>
    <s v="00"/>
    <x v="0"/>
    <x v="0"/>
    <x v="8"/>
    <n v="0"/>
    <n v="0"/>
    <n v="0"/>
    <n v="0"/>
    <n v="0"/>
    <n v="0"/>
    <n v="0"/>
    <m/>
    <m/>
    <m/>
    <m/>
    <m/>
    <m/>
    <m/>
    <m/>
    <m/>
    <m/>
    <m/>
  </r>
  <r>
    <x v="0"/>
    <x v="5"/>
    <s v="396"/>
    <s v="00"/>
    <x v="0"/>
    <x v="0"/>
    <x v="8"/>
    <n v="0"/>
    <n v="0"/>
    <n v="0"/>
    <n v="0"/>
    <n v="0"/>
    <n v="0"/>
    <n v="0"/>
    <m/>
    <m/>
    <m/>
    <m/>
    <m/>
    <m/>
    <m/>
    <m/>
    <m/>
    <m/>
    <m/>
  </r>
  <r>
    <x v="0"/>
    <x v="183"/>
    <s v="397"/>
    <s v="00"/>
    <x v="0"/>
    <x v="0"/>
    <x v="8"/>
    <n v="387540.24"/>
    <n v="172.49"/>
    <n v="4.4508926350461053E-2"/>
    <n v="0"/>
    <n v="0"/>
    <n v="172.49"/>
    <n v="4.4508926350461053E-2"/>
    <m/>
    <m/>
    <m/>
    <m/>
    <m/>
    <m/>
    <m/>
    <m/>
    <m/>
    <m/>
    <m/>
  </r>
  <r>
    <x v="0"/>
    <x v="120"/>
    <s v="398"/>
    <s v="00"/>
    <x v="0"/>
    <x v="0"/>
    <x v="8"/>
    <n v="0"/>
    <n v="0"/>
    <n v="0"/>
    <n v="0"/>
    <n v="0"/>
    <n v="0"/>
    <n v="0"/>
    <m/>
    <m/>
    <m/>
    <m/>
    <m/>
    <m/>
    <m/>
    <m/>
    <m/>
    <m/>
    <m/>
  </r>
  <r>
    <x v="0"/>
    <x v="161"/>
    <s v="391"/>
    <s v="01"/>
    <x v="0"/>
    <x v="0"/>
    <x v="8"/>
    <n v="1048935.45"/>
    <n v="0"/>
    <n v="0"/>
    <n v="0"/>
    <n v="0"/>
    <n v="0"/>
    <n v="0"/>
    <m/>
    <m/>
    <m/>
    <m/>
    <m/>
    <m/>
    <m/>
    <m/>
    <m/>
    <m/>
    <m/>
  </r>
  <r>
    <x v="0"/>
    <x v="189"/>
    <s v="391"/>
    <s v="02"/>
    <x v="0"/>
    <x v="0"/>
    <x v="8"/>
    <n v="5669847.0699999994"/>
    <n v="70282.25"/>
    <n v="1.2395792890406832"/>
    <n v="0"/>
    <n v="0"/>
    <n v="70282.25"/>
    <n v="1.2395792890406832"/>
    <m/>
    <m/>
    <m/>
    <m/>
    <m/>
    <m/>
    <m/>
    <m/>
    <m/>
    <m/>
    <m/>
  </r>
  <r>
    <x v="0"/>
    <x v="0"/>
    <s v="391"/>
    <s v="03"/>
    <x v="0"/>
    <x v="0"/>
    <x v="8"/>
    <n v="-109708.95"/>
    <n v="296324.15000000002"/>
    <n v="-270.1002516203099"/>
    <n v="0"/>
    <n v="0"/>
    <n v="296324.15000000002"/>
    <n v="-270.1002516203099"/>
    <m/>
    <m/>
    <m/>
    <m/>
    <m/>
    <m/>
    <m/>
    <m/>
    <m/>
    <m/>
    <m/>
  </r>
  <r>
    <x v="0"/>
    <x v="163"/>
    <s v="391"/>
    <s v="04"/>
    <x v="0"/>
    <x v="0"/>
    <x v="8"/>
    <n v="1286718.0699999998"/>
    <n v="0"/>
    <n v="0"/>
    <n v="0"/>
    <n v="0"/>
    <n v="0"/>
    <n v="0"/>
    <m/>
    <m/>
    <m/>
    <m/>
    <m/>
    <m/>
    <m/>
    <m/>
    <m/>
    <m/>
    <m/>
  </r>
  <r>
    <x v="0"/>
    <x v="6"/>
    <s v="399"/>
    <s v="10"/>
    <x v="0"/>
    <x v="0"/>
    <x v="8"/>
    <n v="0"/>
    <n v="0"/>
    <n v="0"/>
    <n v="0"/>
    <n v="0"/>
    <n v="0"/>
    <n v="0"/>
    <m/>
    <m/>
    <m/>
    <m/>
    <m/>
    <m/>
    <m/>
    <m/>
    <m/>
    <m/>
    <m/>
  </r>
  <r>
    <x v="7"/>
    <x v="107"/>
    <s v="397"/>
    <s v="25"/>
    <x v="0"/>
    <x v="0"/>
    <x v="8"/>
    <n v="26731.439999999999"/>
    <n v="-36382.5"/>
    <n v="-136.1037789210009"/>
    <n v="0"/>
    <n v="0"/>
    <n v="-36382.5"/>
    <n v="-136.1037789210009"/>
    <m/>
    <m/>
    <m/>
    <m/>
    <m/>
    <m/>
    <m/>
    <m/>
    <m/>
    <m/>
    <m/>
  </r>
  <r>
    <x v="7"/>
    <x v="167"/>
    <s v="390"/>
    <s v="00"/>
    <x v="0"/>
    <x v="0"/>
    <x v="8"/>
    <n v="1255218.7"/>
    <n v="-480799.56000000006"/>
    <n v="-38.304046936203235"/>
    <n v="800"/>
    <n v="6.3733913460658292E-2"/>
    <n v="-479999.56000000006"/>
    <n v="-38.240313022742576"/>
    <m/>
    <m/>
    <m/>
    <m/>
    <m/>
    <m/>
    <m/>
    <m/>
    <m/>
    <m/>
    <m/>
  </r>
  <r>
    <x v="3"/>
    <x v="7"/>
    <s v="303"/>
    <s v="15"/>
    <x v="0"/>
    <x v="0"/>
    <x v="8"/>
    <n v="0"/>
    <n v="0"/>
    <n v="0"/>
    <n v="0"/>
    <n v="0"/>
    <n v="0"/>
    <n v="0"/>
    <m/>
    <m/>
    <m/>
    <m/>
    <m/>
    <m/>
    <m/>
    <m/>
    <m/>
    <m/>
    <m/>
  </r>
  <r>
    <x v="3"/>
    <x v="8"/>
    <s v="303"/>
    <s v="99"/>
    <x v="0"/>
    <x v="0"/>
    <x v="8"/>
    <n v="0"/>
    <n v="0"/>
    <n v="0"/>
    <n v="0"/>
    <n v="0"/>
    <n v="0"/>
    <n v="0"/>
    <m/>
    <m/>
    <m/>
    <m/>
    <m/>
    <m/>
    <m/>
    <m/>
    <m/>
    <m/>
    <m/>
  </r>
  <r>
    <x v="3"/>
    <x v="38"/>
    <s v="303"/>
    <s v="00"/>
    <x v="0"/>
    <x v="0"/>
    <x v="8"/>
    <n v="0"/>
    <n v="0"/>
    <n v="0"/>
    <n v="0"/>
    <n v="0"/>
    <n v="0"/>
    <n v="0"/>
    <m/>
    <m/>
    <m/>
    <m/>
    <m/>
    <m/>
    <m/>
    <m/>
    <m/>
    <m/>
    <m/>
  </r>
  <r>
    <x v="3"/>
    <x v="9"/>
    <s v="303"/>
    <s v="01"/>
    <x v="0"/>
    <x v="0"/>
    <x v="8"/>
    <n v="0"/>
    <n v="0"/>
    <n v="0"/>
    <n v="0"/>
    <n v="0"/>
    <n v="0"/>
    <n v="0"/>
    <m/>
    <m/>
    <m/>
    <m/>
    <m/>
    <m/>
    <m/>
    <m/>
    <m/>
    <m/>
    <m/>
  </r>
  <r>
    <x v="3"/>
    <x v="39"/>
    <s v="303"/>
    <s v="02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89"/>
    <s v="345"/>
    <s v="44"/>
    <x v="3"/>
    <x v="19"/>
    <x v="8"/>
    <n v="21698.84"/>
    <n v="-1384.9"/>
    <n v="-6.3823688270893744"/>
    <n v="0"/>
    <n v="0"/>
    <n v="-1384.9"/>
    <n v="-6.3823688270893744"/>
    <m/>
    <m/>
    <m/>
    <m/>
    <m/>
    <m/>
    <m/>
    <m/>
    <m/>
    <m/>
    <m/>
  </r>
  <r>
    <x v="1"/>
    <x v="75"/>
    <s v="345"/>
    <s v="33"/>
    <x v="4"/>
    <x v="8"/>
    <x v="8"/>
    <n v="0"/>
    <n v="0"/>
    <n v="0"/>
    <n v="0"/>
    <n v="0"/>
    <n v="0"/>
    <n v="0"/>
    <m/>
    <m/>
    <m/>
    <m/>
    <m/>
    <m/>
    <m/>
    <m/>
    <m/>
    <m/>
    <m/>
  </r>
  <r>
    <x v="1"/>
    <x v="76"/>
    <s v="345"/>
    <s v="34"/>
    <x v="4"/>
    <x v="9"/>
    <x v="8"/>
    <n v="0"/>
    <n v="0"/>
    <n v="0"/>
    <n v="0"/>
    <n v="0"/>
    <n v="0"/>
    <n v="0"/>
    <m/>
    <m/>
    <m/>
    <m/>
    <m/>
    <m/>
    <m/>
    <m/>
    <m/>
    <m/>
    <m/>
  </r>
  <r>
    <x v="1"/>
    <x v="77"/>
    <s v="345"/>
    <s v="35"/>
    <x v="4"/>
    <x v="10"/>
    <x v="8"/>
    <n v="0"/>
    <n v="0"/>
    <n v="0"/>
    <n v="0"/>
    <n v="0"/>
    <n v="0"/>
    <n v="0"/>
    <m/>
    <m/>
    <m/>
    <m/>
    <m/>
    <m/>
    <m/>
    <m/>
    <m/>
    <m/>
    <m/>
  </r>
  <r>
    <x v="1"/>
    <x v="78"/>
    <s v="345"/>
    <s v="36"/>
    <x v="4"/>
    <x v="11"/>
    <x v="8"/>
    <n v="0"/>
    <n v="0"/>
    <n v="0"/>
    <n v="0"/>
    <n v="0"/>
    <n v="0"/>
    <n v="0"/>
    <m/>
    <m/>
    <m/>
    <m/>
    <m/>
    <m/>
    <m/>
    <m/>
    <m/>
    <m/>
    <m/>
  </r>
  <r>
    <x v="1"/>
    <x v="122"/>
    <s v="343"/>
    <s v="30"/>
    <x v="4"/>
    <x v="26"/>
    <x v="8"/>
    <n v="0"/>
    <n v="-274583.31999999995"/>
    <n v="0"/>
    <n v="3545.13"/>
    <n v="0"/>
    <n v="-271038.18999999994"/>
    <n v="0"/>
    <m/>
    <m/>
    <m/>
    <m/>
    <m/>
    <m/>
    <m/>
    <m/>
    <m/>
    <m/>
    <m/>
  </r>
  <r>
    <x v="1"/>
    <x v="131"/>
    <s v="343"/>
    <s v="83"/>
    <x v="1"/>
    <x v="6"/>
    <x v="8"/>
    <n v="191315.65"/>
    <n v="-4791.7900000000009"/>
    <n v="-2.5046513445188623"/>
    <n v="0"/>
    <n v="0"/>
    <n v="-4791.7900000000009"/>
    <n v="-2.5046513445188623"/>
    <m/>
    <m/>
    <m/>
    <m/>
    <m/>
    <m/>
    <m/>
    <m/>
    <m/>
    <m/>
    <m/>
  </r>
  <r>
    <x v="1"/>
    <x v="134"/>
    <s v="345"/>
    <s v="31"/>
    <x v="4"/>
    <x v="20"/>
    <x v="8"/>
    <n v="30096.18"/>
    <n v="0"/>
    <n v="0"/>
    <n v="0"/>
    <n v="0"/>
    <n v="0"/>
    <n v="0"/>
    <m/>
    <m/>
    <m/>
    <m/>
    <m/>
    <m/>
    <m/>
    <m/>
    <m/>
    <m/>
    <m/>
  </r>
  <r>
    <x v="1"/>
    <x v="130"/>
    <s v="345"/>
    <s v="32"/>
    <x v="4"/>
    <x v="21"/>
    <x v="8"/>
    <n v="0"/>
    <n v="0"/>
    <n v="0"/>
    <n v="0"/>
    <n v="0"/>
    <n v="0"/>
    <n v="0"/>
    <m/>
    <m/>
    <m/>
    <m/>
    <m/>
    <m/>
    <m/>
    <m/>
    <m/>
    <m/>
    <m/>
  </r>
  <r>
    <x v="1"/>
    <x v="149"/>
    <s v="345"/>
    <s v="30"/>
    <x v="4"/>
    <x v="26"/>
    <x v="8"/>
    <n v="61964.480000000003"/>
    <n v="0"/>
    <n v="0"/>
    <n v="0"/>
    <n v="0"/>
    <n v="0"/>
    <n v="0"/>
    <m/>
    <m/>
    <m/>
    <m/>
    <m/>
    <m/>
    <m/>
    <m/>
    <m/>
    <m/>
    <m/>
  </r>
  <r>
    <x v="1"/>
    <x v="144"/>
    <s v="343"/>
    <s v="82"/>
    <x v="1"/>
    <x v="17"/>
    <x v="8"/>
    <n v="182216.38"/>
    <n v="-287.52"/>
    <n v="-0.15779042476861849"/>
    <n v="0"/>
    <n v="0"/>
    <n v="-287.52"/>
    <n v="-0.15779042476861849"/>
    <m/>
    <m/>
    <m/>
    <m/>
    <m/>
    <m/>
    <m/>
    <m/>
    <m/>
    <m/>
    <m/>
  </r>
  <r>
    <x v="1"/>
    <x v="62"/>
    <s v="346"/>
    <s v="82"/>
    <x v="1"/>
    <x v="17"/>
    <x v="8"/>
    <n v="0"/>
    <n v="0"/>
    <n v="0"/>
    <n v="0"/>
    <n v="0"/>
    <n v="0"/>
    <n v="0"/>
    <m/>
    <m/>
    <m/>
    <m/>
    <m/>
    <m/>
    <m/>
    <m/>
    <m/>
    <m/>
    <m/>
  </r>
  <r>
    <x v="1"/>
    <x v="197"/>
    <s v="342"/>
    <s v="81"/>
    <x v="1"/>
    <x v="27"/>
    <x v="8"/>
    <n v="18500021.969999995"/>
    <n v="-105601.75"/>
    <n v="-0.5708195923834356"/>
    <n v="23332.54"/>
    <n v="0.12612168805981155"/>
    <n v="-82269.209999999992"/>
    <n v="-0.44469790432362394"/>
    <m/>
    <m/>
    <m/>
    <m/>
    <m/>
    <m/>
    <m/>
    <m/>
    <m/>
    <m/>
    <m/>
  </r>
  <r>
    <x v="1"/>
    <x v="194"/>
    <s v="343"/>
    <s v="81"/>
    <x v="1"/>
    <x v="27"/>
    <x v="8"/>
    <n v="1641095.77"/>
    <n v="-9957.8499999999949"/>
    <n v="-0.60678055370284667"/>
    <n v="15167.46"/>
    <n v="0.92422759702805146"/>
    <n v="5209.6100000000042"/>
    <n v="0.31744704332520485"/>
    <m/>
    <m/>
    <m/>
    <m/>
    <m/>
    <m/>
    <m/>
    <m/>
    <m/>
    <m/>
    <m/>
  </r>
  <r>
    <x v="1"/>
    <x v="106"/>
    <s v="342"/>
    <s v="85"/>
    <x v="1"/>
    <x v="1"/>
    <x v="8"/>
    <n v="0"/>
    <n v="-20.170000000000002"/>
    <n v="0"/>
    <n v="0"/>
    <n v="0"/>
    <n v="-20.170000000000002"/>
    <n v="0"/>
    <m/>
    <m/>
    <m/>
    <m/>
    <m/>
    <m/>
    <m/>
    <m/>
    <m/>
    <m/>
    <m/>
  </r>
  <r>
    <x v="1"/>
    <x v="68"/>
    <s v="342"/>
    <s v="44"/>
    <x v="3"/>
    <x v="19"/>
    <x v="8"/>
    <n v="0"/>
    <n v="129.11000000000001"/>
    <n v="0"/>
    <n v="0"/>
    <n v="0"/>
    <n v="129.11000000000001"/>
    <n v="0"/>
    <m/>
    <m/>
    <m/>
    <m/>
    <m/>
    <m/>
    <m/>
    <m/>
    <m/>
    <m/>
    <m/>
  </r>
  <r>
    <x v="1"/>
    <x v="96"/>
    <s v="343"/>
    <s v="44"/>
    <x v="3"/>
    <x v="19"/>
    <x v="8"/>
    <n v="13296.98"/>
    <n v="-818.05000000000041"/>
    <n v="-6.1521488337953461"/>
    <n v="0"/>
    <n v="0"/>
    <n v="-818.05000000000041"/>
    <n v="-6.1521488337953461"/>
    <m/>
    <m/>
    <m/>
    <m/>
    <m/>
    <m/>
    <m/>
    <m/>
    <m/>
    <m/>
    <m/>
  </r>
  <r>
    <x v="1"/>
    <x v="198"/>
    <s v="343"/>
    <s v="31"/>
    <x v="4"/>
    <x v="20"/>
    <x v="8"/>
    <n v="89400.760000000009"/>
    <n v="-43294.850000000006"/>
    <n v="-48.427832157131547"/>
    <n v="0"/>
    <n v="0"/>
    <n v="-43294.850000000006"/>
    <n v="-48.427832157131547"/>
    <m/>
    <m/>
    <m/>
    <m/>
    <m/>
    <m/>
    <m/>
    <m/>
    <m/>
    <m/>
    <m/>
  </r>
  <r>
    <x v="1"/>
    <x v="199"/>
    <s v="343"/>
    <s v="32"/>
    <x v="4"/>
    <x v="21"/>
    <x v="8"/>
    <n v="164163.25"/>
    <n v="-3591.5299999999988"/>
    <n v="-2.1877795426199218"/>
    <n v="0"/>
    <n v="0"/>
    <n v="-3591.5299999999988"/>
    <n v="-2.1877795426199218"/>
    <m/>
    <m/>
    <m/>
    <m/>
    <m/>
    <m/>
    <m/>
    <m/>
    <m/>
    <m/>
    <m/>
  </r>
  <r>
    <x v="1"/>
    <x v="103"/>
    <s v="342"/>
    <s v="33"/>
    <x v="4"/>
    <x v="8"/>
    <x v="8"/>
    <n v="37598.769999999997"/>
    <n v="-34.13000000000001"/>
    <n v="-9.0774246072411441E-2"/>
    <n v="0"/>
    <n v="0"/>
    <n v="-34.13000000000001"/>
    <n v="-9.0774246072411441E-2"/>
    <m/>
    <m/>
    <m/>
    <m/>
    <m/>
    <m/>
    <m/>
    <m/>
    <m/>
    <m/>
    <m/>
  </r>
  <r>
    <x v="1"/>
    <x v="109"/>
    <s v="343"/>
    <s v="33"/>
    <x v="4"/>
    <x v="8"/>
    <x v="8"/>
    <n v="39108.57"/>
    <n v="-151.18000000000006"/>
    <n v="-0.38656488846306591"/>
    <n v="0"/>
    <n v="0"/>
    <n v="-151.18000000000006"/>
    <n v="-0.38656488846306591"/>
    <m/>
    <m/>
    <m/>
    <m/>
    <m/>
    <m/>
    <m/>
    <m/>
    <m/>
    <m/>
    <m/>
  </r>
  <r>
    <x v="1"/>
    <x v="104"/>
    <s v="342"/>
    <s v="34"/>
    <x v="4"/>
    <x v="9"/>
    <x v="8"/>
    <n v="66437.39"/>
    <n v="-31.64"/>
    <n v="-4.7623785341356722E-2"/>
    <n v="0"/>
    <n v="0"/>
    <n v="-31.64"/>
    <n v="-4.7623785341356722E-2"/>
    <m/>
    <m/>
    <m/>
    <m/>
    <m/>
    <m/>
    <m/>
    <m/>
    <m/>
    <m/>
    <m/>
  </r>
  <r>
    <x v="1"/>
    <x v="90"/>
    <s v="343"/>
    <s v="34"/>
    <x v="4"/>
    <x v="9"/>
    <x v="8"/>
    <n v="0"/>
    <n v="-149.51"/>
    <n v="0"/>
    <n v="0"/>
    <n v="0"/>
    <n v="-149.51"/>
    <n v="0"/>
    <m/>
    <m/>
    <m/>
    <m/>
    <m/>
    <m/>
    <m/>
    <m/>
    <m/>
    <m/>
    <m/>
  </r>
  <r>
    <x v="1"/>
    <x v="88"/>
    <s v="342"/>
    <s v="35"/>
    <x v="4"/>
    <x v="10"/>
    <x v="8"/>
    <n v="9213.7199999999993"/>
    <n v="-6973.58"/>
    <n v="-75.686910390157294"/>
    <n v="0"/>
    <n v="0"/>
    <n v="-6973.58"/>
    <n v="-75.686910390157294"/>
    <m/>
    <m/>
    <m/>
    <m/>
    <m/>
    <m/>
    <m/>
    <m/>
    <m/>
    <m/>
    <m/>
  </r>
  <r>
    <x v="1"/>
    <x v="93"/>
    <s v="343"/>
    <s v="35"/>
    <x v="4"/>
    <x v="10"/>
    <x v="8"/>
    <n v="4361.97"/>
    <n v="6635.78"/>
    <n v="152.1280522332799"/>
    <n v="0"/>
    <n v="0"/>
    <n v="6635.78"/>
    <n v="152.1280522332799"/>
    <m/>
    <m/>
    <m/>
    <m/>
    <m/>
    <m/>
    <m/>
    <m/>
    <m/>
    <m/>
    <m/>
  </r>
  <r>
    <x v="1"/>
    <x v="97"/>
    <s v="342"/>
    <s v="36"/>
    <x v="4"/>
    <x v="11"/>
    <x v="8"/>
    <n v="15788.46"/>
    <n v="-7314.78"/>
    <n v="-46.329914380503226"/>
    <n v="0"/>
    <n v="0"/>
    <n v="-7314.78"/>
    <n v="-46.329914380503226"/>
    <m/>
    <m/>
    <m/>
    <m/>
    <m/>
    <m/>
    <m/>
    <m/>
    <m/>
    <m/>
    <m/>
  </r>
  <r>
    <x v="1"/>
    <x v="98"/>
    <s v="343"/>
    <s v="36"/>
    <x v="4"/>
    <x v="11"/>
    <x v="8"/>
    <n v="0"/>
    <n v="33316.03"/>
    <n v="0"/>
    <n v="0"/>
    <n v="0"/>
    <n v="33316.03"/>
    <n v="0"/>
    <m/>
    <m/>
    <m/>
    <m/>
    <m/>
    <m/>
    <m/>
    <m/>
    <m/>
    <m/>
    <m/>
  </r>
  <r>
    <x v="1"/>
    <x v="147"/>
    <s v="346"/>
    <s v="30"/>
    <x v="4"/>
    <x v="26"/>
    <x v="8"/>
    <n v="1367472.16"/>
    <n v="0"/>
    <n v="0"/>
    <n v="0"/>
    <n v="0"/>
    <n v="0"/>
    <n v="0"/>
    <m/>
    <m/>
    <m/>
    <m/>
    <m/>
    <m/>
    <m/>
    <m/>
    <m/>
    <m/>
    <m/>
  </r>
  <r>
    <x v="1"/>
    <x v="121"/>
    <s v="342"/>
    <s v="84"/>
    <x v="1"/>
    <x v="12"/>
    <x v="8"/>
    <n v="0"/>
    <n v="-20.920000000000009"/>
    <n v="0"/>
    <n v="0"/>
    <n v="0"/>
    <n v="-20.920000000000009"/>
    <n v="0"/>
    <m/>
    <m/>
    <m/>
    <m/>
    <m/>
    <m/>
    <m/>
    <m/>
    <m/>
    <m/>
    <m/>
  </r>
  <r>
    <x v="1"/>
    <x v="145"/>
    <s v="343"/>
    <s v="84"/>
    <x v="1"/>
    <x v="12"/>
    <x v="8"/>
    <n v="195508.02"/>
    <n v="-277.43999999999994"/>
    <n v="-0.14190722201575157"/>
    <n v="0"/>
    <n v="0"/>
    <n v="-277.43999999999994"/>
    <n v="-0.14190722201575157"/>
    <m/>
    <m/>
    <m/>
    <m/>
    <m/>
    <m/>
    <m/>
    <m/>
    <m/>
    <m/>
    <m/>
  </r>
  <r>
    <x v="1"/>
    <x v="70"/>
    <s v="345"/>
    <s v="84"/>
    <x v="1"/>
    <x v="12"/>
    <x v="8"/>
    <n v="0"/>
    <n v="0"/>
    <n v="0"/>
    <n v="0"/>
    <n v="0"/>
    <n v="0"/>
    <n v="0"/>
    <m/>
    <m/>
    <m/>
    <m/>
    <m/>
    <m/>
    <m/>
    <m/>
    <m/>
    <m/>
    <m/>
  </r>
  <r>
    <x v="1"/>
    <x v="160"/>
    <s v="343"/>
    <s v="85"/>
    <x v="1"/>
    <x v="1"/>
    <x v="8"/>
    <n v="2296867.69"/>
    <n v="-308.77999999999997"/>
    <n v="-1.3443525778361224E-2"/>
    <n v="0"/>
    <n v="0"/>
    <n v="-308.77999999999997"/>
    <n v="-1.3443525778361224E-2"/>
    <m/>
    <m/>
    <m/>
    <m/>
    <m/>
    <m/>
    <m/>
    <m/>
    <m/>
    <m/>
    <m/>
  </r>
  <r>
    <x v="1"/>
    <x v="1"/>
    <s v="345"/>
    <s v="85"/>
    <x v="1"/>
    <x v="1"/>
    <x v="8"/>
    <n v="598.05999999999995"/>
    <n v="0"/>
    <n v="0"/>
    <n v="0"/>
    <n v="0"/>
    <n v="0"/>
    <n v="0"/>
    <m/>
    <m/>
    <m/>
    <m/>
    <m/>
    <m/>
    <m/>
    <m/>
    <m/>
    <m/>
    <m/>
  </r>
  <r>
    <x v="1"/>
    <x v="87"/>
    <s v="342"/>
    <s v="31"/>
    <x v="4"/>
    <x v="20"/>
    <x v="8"/>
    <n v="239354.01"/>
    <n v="-8190.48"/>
    <n v="-3.4219104998491559"/>
    <n v="0"/>
    <n v="0"/>
    <n v="-8190.48"/>
    <n v="-3.4219104998491559"/>
    <m/>
    <m/>
    <m/>
    <m/>
    <m/>
    <m/>
    <m/>
    <m/>
    <m/>
    <m/>
    <m/>
  </r>
  <r>
    <x v="1"/>
    <x v="155"/>
    <s v="342"/>
    <s v="32"/>
    <x v="4"/>
    <x v="21"/>
    <x v="8"/>
    <n v="74208.799999999988"/>
    <n v="16777.669999999998"/>
    <n v="22.608733735082634"/>
    <n v="0"/>
    <n v="0"/>
    <n v="16777.669999999998"/>
    <n v="22.608733735082634"/>
    <m/>
    <m/>
    <m/>
    <m/>
    <m/>
    <m/>
    <m/>
    <m/>
    <m/>
    <m/>
    <m/>
  </r>
  <r>
    <x v="1"/>
    <x v="148"/>
    <s v="346"/>
    <s v="81"/>
    <x v="1"/>
    <x v="27"/>
    <x v="8"/>
    <n v="176555.90000000002"/>
    <n v="-5544.29"/>
    <n v="-3.1402462336291221"/>
    <n v="0"/>
    <n v="0"/>
    <n v="-5544.29"/>
    <n v="-3.1402462336291221"/>
    <m/>
    <m/>
    <m/>
    <m/>
    <m/>
    <m/>
    <m/>
    <m/>
    <m/>
    <m/>
    <m/>
  </r>
  <r>
    <x v="1"/>
    <x v="60"/>
    <s v="342"/>
    <s v="82"/>
    <x v="1"/>
    <x v="17"/>
    <x v="8"/>
    <n v="0"/>
    <n v="-12.39"/>
    <n v="0"/>
    <n v="0"/>
    <n v="0"/>
    <n v="-12.39"/>
    <n v="0"/>
    <m/>
    <m/>
    <m/>
    <m/>
    <m/>
    <m/>
    <m/>
    <m/>
    <m/>
    <m/>
    <m/>
  </r>
  <r>
    <x v="1"/>
    <x v="58"/>
    <s v="346"/>
    <s v="83"/>
    <x v="1"/>
    <x v="6"/>
    <x v="8"/>
    <n v="0"/>
    <n v="0"/>
    <n v="0"/>
    <n v="0"/>
    <n v="0"/>
    <n v="0"/>
    <n v="0"/>
    <m/>
    <m/>
    <m/>
    <m/>
    <m/>
    <m/>
    <m/>
    <m/>
    <m/>
    <m/>
    <m/>
  </r>
  <r>
    <x v="1"/>
    <x v="117"/>
    <s v="342"/>
    <s v="80"/>
    <x v="1"/>
    <x v="7"/>
    <x v="8"/>
    <n v="60564.18"/>
    <n v="-294.61999999999995"/>
    <n v="-0.48645915787186411"/>
    <n v="0"/>
    <n v="0"/>
    <n v="-294.61999999999995"/>
    <n v="-0.48645915787186411"/>
    <m/>
    <m/>
    <m/>
    <m/>
    <m/>
    <m/>
    <m/>
    <m/>
    <m/>
    <m/>
    <m/>
  </r>
  <r>
    <x v="1"/>
    <x v="128"/>
    <s v="342"/>
    <s v="30"/>
    <x v="4"/>
    <x v="26"/>
    <x v="8"/>
    <n v="1334020.67"/>
    <n v="-154075.81"/>
    <n v="-11.549731834365055"/>
    <n v="2008.97"/>
    <n v="0.15059511784026558"/>
    <n v="-152066.84"/>
    <n v="-11.39913671652479"/>
    <m/>
    <m/>
    <m/>
    <m/>
    <m/>
    <m/>
    <m/>
    <m/>
    <m/>
    <m/>
    <m/>
  </r>
  <r>
    <x v="1"/>
    <x v="170"/>
    <s v="345"/>
    <s v="81"/>
    <x v="1"/>
    <x v="27"/>
    <x v="8"/>
    <n v="282351.65000000002"/>
    <n v="0"/>
    <n v="0"/>
    <n v="0"/>
    <n v="0"/>
    <n v="0"/>
    <n v="0"/>
    <m/>
    <m/>
    <m/>
    <m/>
    <m/>
    <m/>
    <m/>
    <m/>
    <m/>
    <m/>
    <m/>
  </r>
  <r>
    <x v="1"/>
    <x v="95"/>
    <s v="345"/>
    <s v="80"/>
    <x v="1"/>
    <x v="7"/>
    <x v="8"/>
    <n v="13658.52"/>
    <n v="0"/>
    <n v="0"/>
    <n v="0"/>
    <n v="0"/>
    <n v="0"/>
    <n v="0"/>
    <m/>
    <m/>
    <m/>
    <m/>
    <m/>
    <m/>
    <m/>
    <m/>
    <m/>
    <m/>
    <m/>
  </r>
  <r>
    <x v="1"/>
    <x v="110"/>
    <s v="346"/>
    <s v="31"/>
    <x v="4"/>
    <x v="20"/>
    <x v="8"/>
    <n v="4780.7299999999996"/>
    <n v="0"/>
    <n v="0"/>
    <n v="0"/>
    <n v="0"/>
    <n v="0"/>
    <n v="0"/>
    <m/>
    <m/>
    <m/>
    <m/>
    <m/>
    <m/>
    <m/>
    <m/>
    <m/>
    <m/>
    <m/>
  </r>
  <r>
    <x v="1"/>
    <x v="55"/>
    <s v="342"/>
    <s v="83"/>
    <x v="1"/>
    <x v="6"/>
    <x v="8"/>
    <n v="0"/>
    <n v="-126.91"/>
    <n v="0"/>
    <n v="0"/>
    <n v="0"/>
    <n v="-126.91"/>
    <n v="0"/>
    <m/>
    <m/>
    <m/>
    <m/>
    <m/>
    <m/>
    <m/>
    <m/>
    <m/>
    <m/>
    <m/>
  </r>
  <r>
    <x v="1"/>
    <x v="101"/>
    <s v="345"/>
    <s v="83"/>
    <x v="1"/>
    <x v="6"/>
    <x v="8"/>
    <n v="5239.47"/>
    <n v="0"/>
    <n v="0"/>
    <n v="0"/>
    <n v="0"/>
    <n v="0"/>
    <n v="0"/>
    <m/>
    <m/>
    <m/>
    <m/>
    <m/>
    <m/>
    <m/>
    <m/>
    <m/>
    <m/>
    <m/>
  </r>
  <r>
    <x v="1"/>
    <x v="132"/>
    <s v="346"/>
    <s v="80"/>
    <x v="1"/>
    <x v="7"/>
    <x v="8"/>
    <n v="7727.85"/>
    <n v="-185.93"/>
    <n v="-2.4059732008255854"/>
    <n v="0"/>
    <n v="0"/>
    <n v="-185.93"/>
    <n v="-2.4059732008255854"/>
    <m/>
    <m/>
    <m/>
    <m/>
    <m/>
    <m/>
    <m/>
    <m/>
    <m/>
    <m/>
    <m/>
  </r>
  <r>
    <x v="1"/>
    <x v="99"/>
    <s v="346"/>
    <s v="32"/>
    <x v="4"/>
    <x v="21"/>
    <x v="8"/>
    <n v="23089.78"/>
    <n v="0"/>
    <n v="0"/>
    <n v="0"/>
    <n v="0"/>
    <n v="0"/>
    <n v="0"/>
    <m/>
    <m/>
    <m/>
    <m/>
    <m/>
    <m/>
    <m/>
    <m/>
    <m/>
    <m/>
    <m/>
  </r>
  <r>
    <x v="1"/>
    <x v="176"/>
    <s v="341"/>
    <s v="30"/>
    <x v="4"/>
    <x v="26"/>
    <x v="8"/>
    <n v="2192453.6800000002"/>
    <n v="-17055.809999999998"/>
    <n v="-0.77793251258106377"/>
    <n v="0"/>
    <n v="0"/>
    <n v="-17055.809999999998"/>
    <n v="-0.77793251258106377"/>
    <m/>
    <m/>
    <m/>
    <m/>
    <m/>
    <m/>
    <m/>
    <m/>
    <m/>
    <m/>
    <m/>
  </r>
  <r>
    <x v="1"/>
    <x v="127"/>
    <s v="345"/>
    <s v="82"/>
    <x v="1"/>
    <x v="17"/>
    <x v="8"/>
    <n v="13545.33"/>
    <n v="0"/>
    <n v="0"/>
    <n v="0"/>
    <n v="0"/>
    <n v="0"/>
    <n v="0"/>
    <m/>
    <m/>
    <m/>
    <m/>
    <m/>
    <m/>
    <m/>
    <m/>
    <m/>
    <m/>
    <m/>
  </r>
  <r>
    <x v="1"/>
    <x v="43"/>
    <s v="343"/>
    <s v="80"/>
    <x v="1"/>
    <x v="7"/>
    <x v="8"/>
    <n v="0"/>
    <n v="-241.28000000000003"/>
    <n v="0"/>
    <n v="0"/>
    <n v="0"/>
    <n v="-241.28000000000003"/>
    <n v="0"/>
    <m/>
    <m/>
    <m/>
    <m/>
    <m/>
    <m/>
    <m/>
    <m/>
    <m/>
    <m/>
    <m/>
  </r>
  <r>
    <x v="1"/>
    <x v="92"/>
    <s v="341"/>
    <s v="44"/>
    <x v="3"/>
    <x v="19"/>
    <x v="8"/>
    <n v="0"/>
    <n v="0"/>
    <n v="0"/>
    <n v="0"/>
    <n v="0"/>
    <n v="0"/>
    <n v="0"/>
    <m/>
    <m/>
    <m/>
    <m/>
    <m/>
    <m/>
    <m/>
    <m/>
    <m/>
    <m/>
    <m/>
  </r>
  <r>
    <x v="1"/>
    <x v="136"/>
    <s v="341"/>
    <s v="31"/>
    <x v="4"/>
    <x v="20"/>
    <x v="8"/>
    <n v="971860.72"/>
    <n v="0"/>
    <n v="0"/>
    <n v="0"/>
    <n v="0"/>
    <n v="0"/>
    <n v="0"/>
    <m/>
    <m/>
    <m/>
    <m/>
    <m/>
    <m/>
    <m/>
    <m/>
    <m/>
    <m/>
    <m/>
  </r>
  <r>
    <x v="1"/>
    <x v="108"/>
    <s v="341"/>
    <s v="32"/>
    <x v="4"/>
    <x v="21"/>
    <x v="8"/>
    <n v="2291.12"/>
    <n v="0"/>
    <n v="0"/>
    <n v="0"/>
    <n v="0"/>
    <n v="0"/>
    <n v="0"/>
    <m/>
    <m/>
    <m/>
    <m/>
    <m/>
    <m/>
    <m/>
    <m/>
    <m/>
    <m/>
    <m/>
  </r>
  <r>
    <x v="1"/>
    <x v="44"/>
    <s v="341"/>
    <s v="33"/>
    <x v="4"/>
    <x v="8"/>
    <x v="8"/>
    <n v="0"/>
    <n v="0"/>
    <n v="0"/>
    <n v="0"/>
    <n v="0"/>
    <n v="0"/>
    <n v="0"/>
    <m/>
    <m/>
    <m/>
    <m/>
    <m/>
    <m/>
    <m/>
    <m/>
    <m/>
    <m/>
    <m/>
  </r>
  <r>
    <x v="1"/>
    <x v="45"/>
    <s v="341"/>
    <s v="34"/>
    <x v="4"/>
    <x v="9"/>
    <x v="8"/>
    <n v="0"/>
    <n v="0"/>
    <n v="0"/>
    <n v="0"/>
    <n v="0"/>
    <n v="0"/>
    <n v="0"/>
    <m/>
    <m/>
    <m/>
    <m/>
    <m/>
    <m/>
    <m/>
    <m/>
    <m/>
    <m/>
    <m/>
  </r>
  <r>
    <x v="1"/>
    <x v="46"/>
    <s v="341"/>
    <s v="35"/>
    <x v="4"/>
    <x v="10"/>
    <x v="8"/>
    <n v="0"/>
    <n v="0"/>
    <n v="0"/>
    <n v="0"/>
    <n v="0"/>
    <n v="0"/>
    <n v="0"/>
    <m/>
    <m/>
    <m/>
    <m/>
    <m/>
    <m/>
    <m/>
    <m/>
    <m/>
    <m/>
    <m/>
  </r>
  <r>
    <x v="1"/>
    <x v="47"/>
    <s v="341"/>
    <s v="36"/>
    <x v="4"/>
    <x v="11"/>
    <x v="8"/>
    <n v="0"/>
    <n v="0"/>
    <n v="0"/>
    <n v="0"/>
    <n v="0"/>
    <n v="0"/>
    <n v="0"/>
    <m/>
    <m/>
    <m/>
    <m/>
    <m/>
    <m/>
    <m/>
    <m/>
    <m/>
    <m/>
    <m/>
  </r>
  <r>
    <x v="1"/>
    <x v="156"/>
    <s v="341"/>
    <s v="81"/>
    <x v="1"/>
    <x v="27"/>
    <x v="8"/>
    <n v="303269.38"/>
    <n v="0"/>
    <n v="0"/>
    <n v="0"/>
    <n v="0"/>
    <n v="0"/>
    <n v="0"/>
    <m/>
    <m/>
    <m/>
    <m/>
    <m/>
    <m/>
    <m/>
    <m/>
    <m/>
    <m/>
    <m/>
  </r>
  <r>
    <x v="1"/>
    <x v="86"/>
    <s v="341"/>
    <s v="82"/>
    <x v="1"/>
    <x v="17"/>
    <x v="8"/>
    <n v="0"/>
    <n v="0"/>
    <n v="0"/>
    <n v="0"/>
    <n v="0"/>
    <n v="0"/>
    <n v="0"/>
    <m/>
    <m/>
    <m/>
    <m/>
    <m/>
    <m/>
    <m/>
    <m/>
    <m/>
    <m/>
    <m/>
  </r>
  <r>
    <x v="1"/>
    <x v="42"/>
    <s v="341"/>
    <s v="83"/>
    <x v="1"/>
    <x v="6"/>
    <x v="8"/>
    <n v="0"/>
    <n v="0"/>
    <n v="0"/>
    <n v="0"/>
    <n v="0"/>
    <n v="0"/>
    <n v="0"/>
    <m/>
    <m/>
    <m/>
    <m/>
    <m/>
    <m/>
    <m/>
    <m/>
    <m/>
    <m/>
    <m/>
  </r>
  <r>
    <x v="1"/>
    <x v="48"/>
    <s v="341"/>
    <s v="84"/>
    <x v="1"/>
    <x v="12"/>
    <x v="8"/>
    <n v="0"/>
    <n v="0"/>
    <n v="0"/>
    <n v="0"/>
    <n v="0"/>
    <n v="0"/>
    <n v="0"/>
    <m/>
    <m/>
    <m/>
    <m/>
    <m/>
    <m/>
    <m/>
    <m/>
    <m/>
    <m/>
    <m/>
  </r>
  <r>
    <x v="1"/>
    <x v="49"/>
    <s v="341"/>
    <s v="85"/>
    <x v="1"/>
    <x v="1"/>
    <x v="8"/>
    <n v="0"/>
    <n v="0"/>
    <n v="0"/>
    <n v="0"/>
    <n v="0"/>
    <n v="0"/>
    <n v="0"/>
    <m/>
    <m/>
    <m/>
    <m/>
    <m/>
    <m/>
    <m/>
    <m/>
    <m/>
    <m/>
    <m/>
  </r>
  <r>
    <x v="1"/>
    <x v="151"/>
    <s v="341"/>
    <s v="80"/>
    <x v="1"/>
    <x v="7"/>
    <x v="8"/>
    <n v="176497.33"/>
    <n v="0"/>
    <n v="0"/>
    <n v="0"/>
    <n v="0"/>
    <n v="0"/>
    <n v="0"/>
    <m/>
    <m/>
    <m/>
    <m/>
    <m/>
    <m/>
    <m/>
    <m/>
    <m/>
    <m/>
    <m/>
  </r>
  <r>
    <x v="1"/>
    <x v="83"/>
    <s v="346"/>
    <s v="44"/>
    <x v="3"/>
    <x v="19"/>
    <x v="8"/>
    <n v="0"/>
    <n v="0"/>
    <n v="0"/>
    <n v="0"/>
    <n v="0"/>
    <n v="0"/>
    <n v="0"/>
    <m/>
    <m/>
    <m/>
    <m/>
    <m/>
    <m/>
    <m/>
    <m/>
    <m/>
    <m/>
    <m/>
  </r>
  <r>
    <x v="1"/>
    <x v="79"/>
    <s v="346"/>
    <s v="33"/>
    <x v="4"/>
    <x v="8"/>
    <x v="8"/>
    <n v="0"/>
    <n v="0"/>
    <n v="0"/>
    <n v="0"/>
    <n v="0"/>
    <n v="0"/>
    <n v="0"/>
    <m/>
    <m/>
    <m/>
    <m/>
    <m/>
    <m/>
    <m/>
    <m/>
    <m/>
    <m/>
    <m/>
  </r>
  <r>
    <x v="1"/>
    <x v="80"/>
    <s v="346"/>
    <s v="34"/>
    <x v="4"/>
    <x v="9"/>
    <x v="8"/>
    <n v="0"/>
    <n v="0"/>
    <n v="0"/>
    <n v="0"/>
    <n v="0"/>
    <n v="0"/>
    <n v="0"/>
    <m/>
    <m/>
    <m/>
    <m/>
    <m/>
    <m/>
    <m/>
    <m/>
    <m/>
    <m/>
    <m/>
  </r>
  <r>
    <x v="1"/>
    <x v="81"/>
    <s v="346"/>
    <s v="35"/>
    <x v="4"/>
    <x v="10"/>
    <x v="8"/>
    <n v="0"/>
    <n v="0"/>
    <n v="0"/>
    <n v="0"/>
    <n v="0"/>
    <n v="0"/>
    <n v="0"/>
    <m/>
    <m/>
    <m/>
    <m/>
    <m/>
    <m/>
    <m/>
    <m/>
    <m/>
    <m/>
    <m/>
  </r>
  <r>
    <x v="1"/>
    <x v="82"/>
    <s v="346"/>
    <s v="36"/>
    <x v="4"/>
    <x v="11"/>
    <x v="8"/>
    <n v="0"/>
    <n v="0"/>
    <n v="0"/>
    <n v="0"/>
    <n v="0"/>
    <n v="0"/>
    <n v="0"/>
    <m/>
    <m/>
    <m/>
    <m/>
    <m/>
    <m/>
    <m/>
    <m/>
    <m/>
    <m/>
    <m/>
  </r>
  <r>
    <x v="1"/>
    <x v="71"/>
    <s v="346"/>
    <s v="84"/>
    <x v="1"/>
    <x v="12"/>
    <x v="8"/>
    <n v="0"/>
    <n v="0"/>
    <n v="0"/>
    <n v="0"/>
    <n v="0"/>
    <n v="0"/>
    <n v="0"/>
    <m/>
    <m/>
    <m/>
    <m/>
    <m/>
    <m/>
    <m/>
    <m/>
    <m/>
    <m/>
    <m/>
  </r>
  <r>
    <x v="1"/>
    <x v="72"/>
    <s v="346"/>
    <s v="85"/>
    <x v="1"/>
    <x v="1"/>
    <x v="8"/>
    <n v="0"/>
    <n v="0"/>
    <n v="0"/>
    <n v="0"/>
    <n v="0"/>
    <n v="0"/>
    <n v="0"/>
    <m/>
    <m/>
    <m/>
    <m/>
    <m/>
    <m/>
    <m/>
    <m/>
    <m/>
    <m/>
    <m/>
  </r>
  <r>
    <x v="1"/>
    <x v="63"/>
    <s v="341"/>
    <s v="86"/>
    <x v="1"/>
    <x v="18"/>
    <x v="8"/>
    <n v="0"/>
    <n v="0"/>
    <n v="0"/>
    <n v="0"/>
    <n v="0"/>
    <n v="0"/>
    <n v="0"/>
    <m/>
    <m/>
    <m/>
    <m/>
    <m/>
    <m/>
    <m/>
    <m/>
    <m/>
    <m/>
    <m/>
  </r>
  <r>
    <x v="1"/>
    <x v="64"/>
    <s v="342"/>
    <s v="86"/>
    <x v="1"/>
    <x v="18"/>
    <x v="8"/>
    <n v="0"/>
    <n v="0"/>
    <n v="0"/>
    <n v="0"/>
    <n v="0"/>
    <n v="0"/>
    <n v="0"/>
    <m/>
    <m/>
    <m/>
    <m/>
    <m/>
    <m/>
    <m/>
    <m/>
    <m/>
    <m/>
    <m/>
  </r>
  <r>
    <x v="1"/>
    <x v="65"/>
    <s v="343"/>
    <s v="86"/>
    <x v="1"/>
    <x v="18"/>
    <x v="8"/>
    <n v="0"/>
    <n v="0"/>
    <n v="0"/>
    <n v="0"/>
    <n v="0"/>
    <n v="0"/>
    <n v="0"/>
    <m/>
    <m/>
    <m/>
    <m/>
    <m/>
    <m/>
    <m/>
    <m/>
    <m/>
    <m/>
    <m/>
  </r>
  <r>
    <x v="1"/>
    <x v="66"/>
    <s v="345"/>
    <s v="86"/>
    <x v="1"/>
    <x v="18"/>
    <x v="8"/>
    <n v="0"/>
    <n v="0"/>
    <n v="0"/>
    <n v="0"/>
    <n v="0"/>
    <n v="0"/>
    <n v="0"/>
    <m/>
    <m/>
    <m/>
    <m/>
    <m/>
    <m/>
    <m/>
    <m/>
    <m/>
    <m/>
    <m/>
  </r>
  <r>
    <x v="1"/>
    <x v="67"/>
    <s v="346"/>
    <s v="86"/>
    <x v="1"/>
    <x v="18"/>
    <x v="8"/>
    <n v="0"/>
    <n v="0"/>
    <n v="0"/>
    <n v="0"/>
    <n v="0"/>
    <n v="0"/>
    <n v="0"/>
    <m/>
    <m/>
    <m/>
    <m/>
    <m/>
    <m/>
    <m/>
    <m/>
    <m/>
    <m/>
    <m/>
  </r>
  <r>
    <x v="1"/>
    <x v="10"/>
    <s v="341"/>
    <s v="99"/>
    <x v="2"/>
    <x v="2"/>
    <x v="8"/>
    <n v="0"/>
    <n v="0"/>
    <n v="0"/>
    <n v="0"/>
    <n v="0"/>
    <n v="0"/>
    <n v="0"/>
    <m/>
    <m/>
    <m/>
    <m/>
    <m/>
    <m/>
    <m/>
    <m/>
    <m/>
    <m/>
    <m/>
  </r>
  <r>
    <x v="1"/>
    <x v="11"/>
    <s v="343"/>
    <s v="99"/>
    <x v="2"/>
    <x v="2"/>
    <x v="8"/>
    <n v="0"/>
    <n v="0"/>
    <n v="0"/>
    <n v="0"/>
    <n v="0"/>
    <n v="0"/>
    <n v="0"/>
    <m/>
    <m/>
    <m/>
    <m/>
    <m/>
    <m/>
    <m/>
    <m/>
    <m/>
    <m/>
    <m/>
  </r>
  <r>
    <x v="1"/>
    <x v="12"/>
    <s v="345"/>
    <s v="99"/>
    <x v="2"/>
    <x v="2"/>
    <x v="8"/>
    <n v="0"/>
    <n v="0"/>
    <n v="0"/>
    <n v="0"/>
    <n v="0"/>
    <n v="0"/>
    <n v="0"/>
    <m/>
    <m/>
    <m/>
    <m/>
    <m/>
    <m/>
    <m/>
    <m/>
    <m/>
    <m/>
    <m/>
  </r>
  <r>
    <x v="1"/>
    <x v="119"/>
    <s v="346"/>
    <s v="37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3"/>
    <s v="342"/>
    <s v="87"/>
    <x v="0"/>
    <x v="0"/>
    <x v="8"/>
    <n v="0"/>
    <n v="-41791.020000000004"/>
    <n v="0"/>
    <n v="0"/>
    <n v="0"/>
    <n v="-41791.020000000004"/>
    <n v="0"/>
    <m/>
    <m/>
    <m/>
    <m/>
    <m/>
    <m/>
    <m/>
    <m/>
    <m/>
    <m/>
    <m/>
  </r>
  <r>
    <x v="1"/>
    <x v="142"/>
    <s v="346"/>
    <s v="87"/>
    <x v="0"/>
    <x v="0"/>
    <x v="8"/>
    <n v="96217.77"/>
    <n v="0"/>
    <n v="0"/>
    <n v="0"/>
    <n v="0"/>
    <n v="0"/>
    <n v="0"/>
    <m/>
    <m/>
    <m/>
    <m/>
    <m/>
    <m/>
    <m/>
    <m/>
    <m/>
    <m/>
    <m/>
  </r>
  <r>
    <x v="1"/>
    <x v="182"/>
    <s v="341"/>
    <s v="28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95"/>
    <s v="342"/>
    <s v="28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93"/>
    <s v="343"/>
    <s v="28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71"/>
    <s v="345"/>
    <s v="28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46"/>
    <s v="346"/>
    <s v="28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4"/>
    <s v="341"/>
    <s v="41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5"/>
    <s v="342"/>
    <s v="41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6"/>
    <s v="343"/>
    <s v="41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7"/>
    <s v="345"/>
    <s v="41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8"/>
    <s v="346"/>
    <s v="41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9"/>
    <s v="341"/>
    <s v="42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20"/>
    <s v="342"/>
    <s v="42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21"/>
    <s v="343"/>
    <s v="42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22"/>
    <s v="345"/>
    <s v="42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23"/>
    <s v="346"/>
    <s v="42"/>
    <x v="0"/>
    <x v="0"/>
    <x v="8"/>
    <n v="0"/>
    <n v="0"/>
    <n v="0"/>
    <n v="0"/>
    <n v="0"/>
    <n v="0"/>
    <n v="0"/>
    <m/>
    <m/>
    <m/>
    <m/>
    <m/>
    <m/>
    <m/>
    <m/>
    <m/>
    <m/>
    <m/>
  </r>
  <r>
    <x v="1"/>
    <x v="174"/>
    <s v="343"/>
    <s v="90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74"/>
    <s v="316"/>
    <s v="54"/>
    <x v="3"/>
    <x v="14"/>
    <x v="8"/>
    <n v="0"/>
    <n v="0"/>
    <n v="0"/>
    <n v="0"/>
    <n v="0"/>
    <n v="0"/>
    <n v="0"/>
    <m/>
    <m/>
    <m/>
    <m/>
    <m/>
    <m/>
    <m/>
    <m/>
    <m/>
    <m/>
    <m/>
  </r>
  <r>
    <x v="4"/>
    <x v="56"/>
    <s v="316"/>
    <s v="45"/>
    <x v="3"/>
    <x v="3"/>
    <x v="8"/>
    <n v="0"/>
    <n v="0"/>
    <n v="0"/>
    <n v="0"/>
    <n v="0"/>
    <n v="0"/>
    <n v="0"/>
    <m/>
    <m/>
    <m/>
    <m/>
    <m/>
    <m/>
    <m/>
    <m/>
    <m/>
    <m/>
    <m/>
  </r>
  <r>
    <x v="4"/>
    <x v="165"/>
    <s v="312"/>
    <s v="54"/>
    <x v="3"/>
    <x v="14"/>
    <x v="8"/>
    <n v="2963591.1399999997"/>
    <n v="-35481.54"/>
    <n v="-1.1972481467197262"/>
    <n v="0"/>
    <n v="0"/>
    <n v="-35481.54"/>
    <n v="-1.1972481467197262"/>
    <m/>
    <m/>
    <m/>
    <m/>
    <m/>
    <m/>
    <m/>
    <m/>
    <m/>
    <m/>
    <m/>
  </r>
  <r>
    <x v="4"/>
    <x v="84"/>
    <s v="315"/>
    <s v="54"/>
    <x v="3"/>
    <x v="14"/>
    <x v="8"/>
    <n v="0"/>
    <n v="0"/>
    <n v="0"/>
    <n v="0"/>
    <n v="0"/>
    <n v="0"/>
    <n v="0"/>
    <m/>
    <m/>
    <m/>
    <m/>
    <m/>
    <m/>
    <m/>
    <m/>
    <m/>
    <m/>
    <m/>
  </r>
  <r>
    <x v="4"/>
    <x v="59"/>
    <s v="316"/>
    <s v="42"/>
    <x v="3"/>
    <x v="16"/>
    <x v="8"/>
    <n v="0"/>
    <n v="0"/>
    <n v="0"/>
    <n v="0"/>
    <n v="0"/>
    <n v="0"/>
    <n v="0"/>
    <m/>
    <m/>
    <m/>
    <m/>
    <m/>
    <m/>
    <m/>
    <m/>
    <m/>
    <m/>
    <m/>
  </r>
  <r>
    <x v="4"/>
    <x v="180"/>
    <s v="312"/>
    <s v="44"/>
    <x v="3"/>
    <x v="23"/>
    <x v="8"/>
    <n v="19978428.600000001"/>
    <n v="-9023243.2799999993"/>
    <n v="-45.164929938483745"/>
    <n v="231998.69"/>
    <n v="1.1612459350281432"/>
    <n v="-8791244.5899999999"/>
    <n v="-44.003684003455604"/>
    <m/>
    <m/>
    <m/>
    <m/>
    <m/>
    <m/>
    <m/>
    <m/>
    <m/>
    <m/>
    <m/>
  </r>
  <r>
    <x v="4"/>
    <x v="196"/>
    <s v="312"/>
    <s v="40"/>
    <x v="3"/>
    <x v="25"/>
    <x v="8"/>
    <n v="9798840.6399999987"/>
    <n v="-2867336.88"/>
    <n v="-29.262001346314374"/>
    <n v="-1276.0900000000256"/>
    <n v="-1.3022867162375096E-2"/>
    <n v="-2868612.9699999997"/>
    <n v="-29.275024213476751"/>
    <m/>
    <m/>
    <m/>
    <m/>
    <m/>
    <m/>
    <m/>
    <m/>
    <m/>
    <m/>
    <m/>
  </r>
  <r>
    <x v="4"/>
    <x v="157"/>
    <s v="316"/>
    <s v="40"/>
    <x v="3"/>
    <x v="25"/>
    <x v="8"/>
    <n v="34750.35"/>
    <n v="-1029.33"/>
    <n v="-2.9620708856169795"/>
    <n v="0"/>
    <n v="0"/>
    <n v="-1029.33"/>
    <n v="-2.9620708856169795"/>
    <m/>
    <m/>
    <m/>
    <m/>
    <m/>
    <m/>
    <m/>
    <m/>
    <m/>
    <m/>
    <m/>
  </r>
  <r>
    <x v="4"/>
    <x v="152"/>
    <s v="314"/>
    <s v="44"/>
    <x v="3"/>
    <x v="23"/>
    <x v="8"/>
    <n v="2912025.5799999996"/>
    <n v="-3790743.36"/>
    <n v="-130.17548286783938"/>
    <n v="45254.34"/>
    <n v="1.5540502223198192"/>
    <n v="-3745489.02"/>
    <n v="-128.62143264551958"/>
    <m/>
    <m/>
    <m/>
    <m/>
    <m/>
    <m/>
    <m/>
    <m/>
    <m/>
    <m/>
    <m/>
  </r>
  <r>
    <x v="4"/>
    <x v="159"/>
    <s v="315"/>
    <s v="44"/>
    <x v="3"/>
    <x v="23"/>
    <x v="8"/>
    <n v="1847982.77"/>
    <n v="-154565.78"/>
    <n v="-8.3640271169844294"/>
    <n v="0"/>
    <n v="0"/>
    <n v="-154565.78"/>
    <n v="-8.3640271169844294"/>
    <m/>
    <m/>
    <m/>
    <m/>
    <m/>
    <m/>
    <m/>
    <m/>
    <m/>
    <m/>
    <m/>
  </r>
  <r>
    <x v="4"/>
    <x v="188"/>
    <s v="312"/>
    <s v="45"/>
    <x v="3"/>
    <x v="3"/>
    <x v="8"/>
    <n v="18011709.329999998"/>
    <n v="-3804419.4499999997"/>
    <n v="-21.121923412695889"/>
    <n v="92362.58"/>
    <n v="0.51279186393577003"/>
    <n v="-3712056.8699999996"/>
    <n v="-20.609131548760121"/>
    <m/>
    <m/>
    <m/>
    <m/>
    <m/>
    <m/>
    <m/>
    <m/>
    <m/>
    <m/>
    <m/>
  </r>
  <r>
    <x v="4"/>
    <x v="143"/>
    <s v="315"/>
    <s v="45"/>
    <x v="3"/>
    <x v="3"/>
    <x v="8"/>
    <n v="1068629.5699999998"/>
    <n v="-18163.28"/>
    <n v="-1.699679712213092"/>
    <n v="0"/>
    <n v="0"/>
    <n v="-18163.28"/>
    <n v="-1.699679712213092"/>
    <m/>
    <m/>
    <m/>
    <m/>
    <m/>
    <m/>
    <m/>
    <m/>
    <m/>
    <m/>
    <m/>
  </r>
  <r>
    <x v="4"/>
    <x v="169"/>
    <s v="312"/>
    <s v="43"/>
    <x v="3"/>
    <x v="24"/>
    <x v="8"/>
    <n v="18643690.980000004"/>
    <n v="-285887"/>
    <n v="-1.5334249012531098"/>
    <n v="104235.13000000003"/>
    <n v="0.55909063345781762"/>
    <n v="-181651.86999999997"/>
    <n v="-0.9743342677952922"/>
    <m/>
    <m/>
    <m/>
    <m/>
    <m/>
    <m/>
    <m/>
    <m/>
    <m/>
    <m/>
    <m/>
  </r>
  <r>
    <x v="4"/>
    <x v="126"/>
    <s v="315"/>
    <s v="43"/>
    <x v="3"/>
    <x v="24"/>
    <x v="8"/>
    <n v="4271102.01"/>
    <n v="-17568.349999999999"/>
    <n v="-0.41133061113658581"/>
    <n v="0"/>
    <n v="0"/>
    <n v="-17568.349999999999"/>
    <n v="-0.41133061113658581"/>
    <m/>
    <m/>
    <m/>
    <m/>
    <m/>
    <m/>
    <m/>
    <m/>
    <m/>
    <m/>
    <m/>
  </r>
  <r>
    <x v="4"/>
    <x v="113"/>
    <s v="314"/>
    <s v="40"/>
    <x v="3"/>
    <x v="25"/>
    <x v="8"/>
    <n v="104848.35"/>
    <n v="-173587.56"/>
    <n v="-165.56060252736449"/>
    <n v="-1736.4099999999999"/>
    <n v="-1.656115713790441"/>
    <n v="-175323.97"/>
    <n v="-167.21671824115495"/>
    <m/>
    <m/>
    <m/>
    <m/>
    <m/>
    <m/>
    <m/>
    <m/>
    <m/>
    <m/>
    <m/>
  </r>
  <r>
    <x v="4"/>
    <x v="162"/>
    <s v="315"/>
    <s v="40"/>
    <x v="3"/>
    <x v="25"/>
    <x v="8"/>
    <n v="6068478.2599999998"/>
    <n v="-20192.949999999997"/>
    <n v="-0.3327514598363247"/>
    <n v="0"/>
    <n v="0"/>
    <n v="-20192.949999999997"/>
    <n v="-0.3327514598363247"/>
    <m/>
    <m/>
    <m/>
    <m/>
    <m/>
    <m/>
    <m/>
    <m/>
    <m/>
    <m/>
    <m/>
  </r>
  <r>
    <x v="4"/>
    <x v="69"/>
    <s v="312"/>
    <s v="53"/>
    <x v="3"/>
    <x v="13"/>
    <x v="8"/>
    <n v="0"/>
    <n v="0"/>
    <n v="0"/>
    <n v="0"/>
    <n v="0"/>
    <n v="0"/>
    <n v="0"/>
    <m/>
    <m/>
    <m/>
    <m/>
    <m/>
    <m/>
    <m/>
    <m/>
    <m/>
    <m/>
    <m/>
  </r>
  <r>
    <x v="4"/>
    <x v="91"/>
    <s v="315"/>
    <s v="53"/>
    <x v="3"/>
    <x v="13"/>
    <x v="8"/>
    <n v="0"/>
    <n v="0"/>
    <n v="0"/>
    <n v="0"/>
    <n v="0"/>
    <n v="0"/>
    <n v="0"/>
    <m/>
    <m/>
    <m/>
    <m/>
    <m/>
    <m/>
    <m/>
    <m/>
    <m/>
    <m/>
    <m/>
  </r>
  <r>
    <x v="4"/>
    <x v="173"/>
    <s v="312"/>
    <s v="42"/>
    <x v="3"/>
    <x v="16"/>
    <x v="8"/>
    <n v="8387545.790000001"/>
    <n v="-330310.41000000003"/>
    <n v="-3.9381055945329155"/>
    <n v="0"/>
    <n v="0"/>
    <n v="-330310.41000000003"/>
    <n v="-3.9381055945329155"/>
    <m/>
    <m/>
    <m/>
    <m/>
    <m/>
    <m/>
    <m/>
    <m/>
    <m/>
    <m/>
    <m/>
  </r>
  <r>
    <x v="4"/>
    <x v="124"/>
    <s v="315"/>
    <s v="42"/>
    <x v="3"/>
    <x v="16"/>
    <x v="8"/>
    <n v="1717807.13"/>
    <n v="-1991.66"/>
    <n v="-0.11594200333770882"/>
    <n v="0"/>
    <n v="0"/>
    <n v="-1991.66"/>
    <n v="-0.11594200333770882"/>
    <m/>
    <m/>
    <m/>
    <m/>
    <m/>
    <m/>
    <m/>
    <m/>
    <m/>
    <m/>
    <m/>
  </r>
  <r>
    <x v="4"/>
    <x v="153"/>
    <s v="314"/>
    <s v="43"/>
    <x v="3"/>
    <x v="24"/>
    <x v="8"/>
    <n v="2433601.96"/>
    <n v="-238470.01999999979"/>
    <n v="-9.7990560461251341"/>
    <n v="-20149.410000000003"/>
    <n v="-0.82796654223601973"/>
    <n v="-258619.42999999979"/>
    <n v="-10.627022588361154"/>
    <m/>
    <m/>
    <m/>
    <m/>
    <m/>
    <m/>
    <m/>
    <m/>
    <m/>
    <m/>
    <m/>
  </r>
  <r>
    <x v="4"/>
    <x v="105"/>
    <s v="316"/>
    <s v="44"/>
    <x v="3"/>
    <x v="23"/>
    <x v="8"/>
    <n v="6483.14"/>
    <n v="0"/>
    <n v="0"/>
    <n v="0"/>
    <n v="0"/>
    <n v="0"/>
    <n v="0"/>
    <m/>
    <m/>
    <m/>
    <m/>
    <m/>
    <m/>
    <m/>
    <m/>
    <m/>
    <m/>
    <m/>
  </r>
  <r>
    <x v="4"/>
    <x v="179"/>
    <s v="311"/>
    <s v="40"/>
    <x v="3"/>
    <x v="25"/>
    <x v="8"/>
    <n v="2827383.51"/>
    <n v="-180824.38"/>
    <n v="-6.3954670231489059"/>
    <n v="0"/>
    <n v="0"/>
    <n v="-180824.38"/>
    <n v="-6.3954670231489059"/>
    <m/>
    <m/>
    <m/>
    <m/>
    <m/>
    <m/>
    <m/>
    <m/>
    <m/>
    <m/>
    <m/>
  </r>
  <r>
    <x v="4"/>
    <x v="184"/>
    <s v="312"/>
    <s v="46"/>
    <x v="3"/>
    <x v="22"/>
    <x v="8"/>
    <n v="1410993.02"/>
    <n v="-259764.50999999998"/>
    <n v="-18.410049257366275"/>
    <n v="33248.129999999997"/>
    <n v="2.3563638890290188"/>
    <n v="-226516.37999999998"/>
    <n v="-16.053685368337256"/>
    <m/>
    <m/>
    <m/>
    <m/>
    <m/>
    <m/>
    <m/>
    <m/>
    <m/>
    <m/>
    <m/>
  </r>
  <r>
    <x v="4"/>
    <x v="129"/>
    <s v="315"/>
    <s v="46"/>
    <x v="3"/>
    <x v="22"/>
    <x v="8"/>
    <n v="1504349.2899999998"/>
    <n v="-4100.6000000000004"/>
    <n v="-0.27258297173790014"/>
    <n v="0"/>
    <n v="0"/>
    <n v="-4100.6000000000004"/>
    <n v="-0.27258297173790014"/>
    <m/>
    <m/>
    <m/>
    <m/>
    <m/>
    <m/>
    <m/>
    <m/>
    <m/>
    <m/>
    <m/>
  </r>
  <r>
    <x v="4"/>
    <x v="61"/>
    <s v="316"/>
    <s v="53"/>
    <x v="3"/>
    <x v="13"/>
    <x v="8"/>
    <n v="0"/>
    <n v="0"/>
    <n v="0"/>
    <n v="0"/>
    <n v="0"/>
    <n v="0"/>
    <n v="0"/>
    <m/>
    <m/>
    <m/>
    <m/>
    <m/>
    <m/>
    <m/>
    <m/>
    <m/>
    <m/>
    <m/>
  </r>
  <r>
    <x v="4"/>
    <x v="172"/>
    <s v="312"/>
    <s v="41"/>
    <x v="3"/>
    <x v="15"/>
    <x v="8"/>
    <n v="3636989.2800000003"/>
    <n v="-725429.97"/>
    <n v="-19.945892444313166"/>
    <n v="0"/>
    <n v="0"/>
    <n v="-725429.97"/>
    <n v="-19.945892444313166"/>
    <m/>
    <m/>
    <m/>
    <m/>
    <m/>
    <m/>
    <m/>
    <m/>
    <m/>
    <m/>
    <m/>
  </r>
  <r>
    <x v="4"/>
    <x v="168"/>
    <s v="314"/>
    <s v="41"/>
    <x v="3"/>
    <x v="15"/>
    <x v="8"/>
    <n v="213554.11000000002"/>
    <n v="-222247.3"/>
    <n v="-104.07072006247033"/>
    <n v="0"/>
    <n v="0"/>
    <n v="-222247.3"/>
    <n v="-104.07072006247033"/>
    <m/>
    <m/>
    <m/>
    <m/>
    <m/>
    <m/>
    <m/>
    <m/>
    <m/>
    <m/>
    <m/>
  </r>
  <r>
    <x v="4"/>
    <x v="164"/>
    <s v="314"/>
    <s v="42"/>
    <x v="3"/>
    <x v="16"/>
    <x v="8"/>
    <n v="875300.78999999992"/>
    <n v="-100081.59999999999"/>
    <n v="-11.433966602497868"/>
    <n v="0"/>
    <n v="0"/>
    <n v="-100081.59999999999"/>
    <n v="-11.433966602497868"/>
    <m/>
    <m/>
    <m/>
    <m/>
    <m/>
    <m/>
    <m/>
    <m/>
    <m/>
    <m/>
    <m/>
  </r>
  <r>
    <x v="4"/>
    <x v="114"/>
    <s v="316"/>
    <s v="43"/>
    <x v="3"/>
    <x v="24"/>
    <x v="8"/>
    <n v="25603.279999999999"/>
    <n v="0"/>
    <n v="0"/>
    <n v="0"/>
    <n v="0"/>
    <n v="0"/>
    <n v="0"/>
    <m/>
    <m/>
    <m/>
    <m/>
    <m/>
    <m/>
    <m/>
    <m/>
    <m/>
    <m/>
    <m/>
  </r>
  <r>
    <x v="4"/>
    <x v="100"/>
    <s v="311"/>
    <s v="46"/>
    <x v="3"/>
    <x v="22"/>
    <x v="8"/>
    <n v="232593.37"/>
    <n v="-43375.25"/>
    <n v="-18.648532415175893"/>
    <n v="0"/>
    <n v="0"/>
    <n v="-43375.25"/>
    <n v="-18.648532415175893"/>
    <m/>
    <m/>
    <m/>
    <m/>
    <m/>
    <m/>
    <m/>
    <m/>
    <m/>
    <m/>
    <m/>
  </r>
  <r>
    <x v="4"/>
    <x v="102"/>
    <s v="316"/>
    <s v="46"/>
    <x v="3"/>
    <x v="22"/>
    <x v="8"/>
    <n v="0"/>
    <n v="0"/>
    <n v="0"/>
    <n v="0"/>
    <n v="0"/>
    <n v="0"/>
    <n v="0"/>
    <m/>
    <m/>
    <m/>
    <m/>
    <m/>
    <m/>
    <m/>
    <m/>
    <m/>
    <m/>
    <m/>
  </r>
  <r>
    <x v="4"/>
    <x v="73"/>
    <s v="315"/>
    <s v="51"/>
    <x v="3"/>
    <x v="4"/>
    <x v="8"/>
    <n v="30182.02"/>
    <n v="-2946.11"/>
    <n v="-9.7611425610346831"/>
    <n v="0"/>
    <n v="0"/>
    <n v="-2946.11"/>
    <n v="-9.7611425610346831"/>
    <m/>
    <m/>
    <m/>
    <m/>
    <m/>
    <m/>
    <m/>
    <m/>
    <m/>
    <m/>
    <m/>
  </r>
  <r>
    <x v="4"/>
    <x v="94"/>
    <s v="315"/>
    <s v="52"/>
    <x v="3"/>
    <x v="5"/>
    <x v="8"/>
    <n v="0"/>
    <n v="0"/>
    <n v="0"/>
    <n v="0"/>
    <n v="0"/>
    <n v="0"/>
    <n v="0"/>
    <m/>
    <m/>
    <m/>
    <m/>
    <m/>
    <m/>
    <m/>
    <m/>
    <m/>
    <m/>
    <m/>
  </r>
  <r>
    <x v="4"/>
    <x v="141"/>
    <s v="315"/>
    <s v="41"/>
    <x v="3"/>
    <x v="15"/>
    <x v="8"/>
    <n v="350070.15"/>
    <n v="-8765.4599999999991"/>
    <n v="-2.5039152866932524"/>
    <n v="0"/>
    <n v="0"/>
    <n v="-8765.4599999999991"/>
    <n v="-2.5039152866932524"/>
    <m/>
    <m/>
    <m/>
    <m/>
    <m/>
    <m/>
    <m/>
    <m/>
    <m/>
    <m/>
    <m/>
  </r>
  <r>
    <x v="4"/>
    <x v="125"/>
    <s v="311"/>
    <s v="45"/>
    <x v="3"/>
    <x v="3"/>
    <x v="8"/>
    <n v="143270.01999999999"/>
    <n v="-23276.19"/>
    <n v="-16.246378691089731"/>
    <n v="0"/>
    <n v="0"/>
    <n v="-23276.19"/>
    <n v="-16.246378691089731"/>
    <m/>
    <m/>
    <m/>
    <m/>
    <m/>
    <m/>
    <m/>
    <m/>
    <m/>
    <m/>
    <m/>
  </r>
  <r>
    <x v="4"/>
    <x v="150"/>
    <s v="312"/>
    <s v="52"/>
    <x v="3"/>
    <x v="5"/>
    <x v="8"/>
    <n v="0"/>
    <n v="0"/>
    <n v="0"/>
    <n v="0"/>
    <n v="0"/>
    <n v="0"/>
    <n v="0"/>
    <m/>
    <m/>
    <m/>
    <m/>
    <m/>
    <m/>
    <m/>
    <m/>
    <m/>
    <m/>
    <m/>
  </r>
  <r>
    <x v="4"/>
    <x v="52"/>
    <s v="316"/>
    <s v="41"/>
    <x v="3"/>
    <x v="15"/>
    <x v="8"/>
    <n v="0"/>
    <n v="0"/>
    <n v="0"/>
    <n v="0"/>
    <n v="0"/>
    <n v="0"/>
    <n v="0"/>
    <m/>
    <m/>
    <m/>
    <m/>
    <m/>
    <m/>
    <m/>
    <m/>
    <m/>
    <m/>
    <m/>
  </r>
  <r>
    <x v="4"/>
    <x v="116"/>
    <s v="311"/>
    <s v="44"/>
    <x v="3"/>
    <x v="23"/>
    <x v="8"/>
    <n v="4671.28"/>
    <n v="-498.49"/>
    <n v="-10.671379150896543"/>
    <n v="0"/>
    <n v="0"/>
    <n v="-498.49"/>
    <n v="-10.671379150896543"/>
    <m/>
    <m/>
    <m/>
    <m/>
    <m/>
    <m/>
    <m/>
    <m/>
    <m/>
    <m/>
    <m/>
  </r>
  <r>
    <x v="4"/>
    <x v="85"/>
    <s v="312"/>
    <s v="51"/>
    <x v="3"/>
    <x v="4"/>
    <x v="8"/>
    <n v="3815.56"/>
    <n v="0"/>
    <n v="0"/>
    <n v="0"/>
    <n v="0"/>
    <n v="0"/>
    <n v="0"/>
    <m/>
    <m/>
    <m/>
    <m/>
    <m/>
    <m/>
    <m/>
    <m/>
    <m/>
    <m/>
    <m/>
  </r>
  <r>
    <x v="4"/>
    <x v="57"/>
    <s v="316"/>
    <s v="52"/>
    <x v="3"/>
    <x v="5"/>
    <x v="8"/>
    <n v="0"/>
    <n v="0"/>
    <n v="0"/>
    <n v="0"/>
    <n v="0"/>
    <n v="0"/>
    <n v="0"/>
    <m/>
    <m/>
    <m/>
    <m/>
    <m/>
    <m/>
    <m/>
    <m/>
    <m/>
    <m/>
    <m/>
  </r>
  <r>
    <x v="4"/>
    <x v="138"/>
    <s v="311"/>
    <s v="41"/>
    <x v="3"/>
    <x v="15"/>
    <x v="8"/>
    <n v="46353"/>
    <n v="0"/>
    <n v="0"/>
    <n v="0"/>
    <n v="0"/>
    <n v="0"/>
    <n v="0"/>
    <m/>
    <m/>
    <m/>
    <m/>
    <m/>
    <m/>
    <m/>
    <m/>
    <m/>
    <m/>
    <m/>
  </r>
  <r>
    <x v="4"/>
    <x v="140"/>
    <s v="311"/>
    <s v="42"/>
    <x v="3"/>
    <x v="16"/>
    <x v="8"/>
    <n v="333640.24000000005"/>
    <n v="-7562.56"/>
    <n v="-2.2666810214499304"/>
    <n v="0"/>
    <n v="0"/>
    <n v="-7562.56"/>
    <n v="-2.2666810214499304"/>
    <m/>
    <m/>
    <m/>
    <m/>
    <m/>
    <m/>
    <m/>
    <m/>
    <m/>
    <m/>
    <m/>
  </r>
  <r>
    <x v="4"/>
    <x v="112"/>
    <s v="311"/>
    <s v="43"/>
    <x v="3"/>
    <x v="24"/>
    <x v="8"/>
    <n v="398332.26999999996"/>
    <n v="-3544.51"/>
    <n v="-0.8898375218256861"/>
    <n v="0"/>
    <n v="0"/>
    <n v="-3544.51"/>
    <n v="-0.8898375218256861"/>
    <m/>
    <m/>
    <m/>
    <m/>
    <m/>
    <m/>
    <m/>
    <m/>
    <m/>
    <m/>
    <m/>
  </r>
  <r>
    <x v="4"/>
    <x v="54"/>
    <s v="316"/>
    <s v="51"/>
    <x v="3"/>
    <x v="4"/>
    <x v="8"/>
    <n v="0"/>
    <n v="0"/>
    <n v="0"/>
    <n v="0"/>
    <n v="0"/>
    <n v="0"/>
    <n v="0"/>
    <m/>
    <m/>
    <m/>
    <m/>
    <m/>
    <m/>
    <m/>
    <m/>
    <m/>
    <m/>
    <m/>
  </r>
  <r>
    <x v="4"/>
    <x v="50"/>
    <s v="311"/>
    <s v="53"/>
    <x v="3"/>
    <x v="13"/>
    <x v="8"/>
    <n v="0"/>
    <n v="0"/>
    <n v="0"/>
    <n v="0"/>
    <n v="0"/>
    <n v="0"/>
    <n v="0"/>
    <m/>
    <m/>
    <m/>
    <m/>
    <m/>
    <m/>
    <m/>
    <m/>
    <m/>
    <m/>
    <m/>
  </r>
  <r>
    <x v="4"/>
    <x v="51"/>
    <s v="311"/>
    <s v="54"/>
    <x v="3"/>
    <x v="14"/>
    <x v="8"/>
    <n v="0"/>
    <n v="0"/>
    <n v="0"/>
    <n v="0"/>
    <n v="0"/>
    <n v="0"/>
    <n v="0"/>
    <m/>
    <m/>
    <m/>
    <m/>
    <m/>
    <m/>
    <m/>
    <m/>
    <m/>
    <m/>
    <m/>
  </r>
  <r>
    <x v="4"/>
    <x v="40"/>
    <s v="311"/>
    <s v="51"/>
    <x v="3"/>
    <x v="4"/>
    <x v="8"/>
    <n v="0"/>
    <n v="0"/>
    <n v="0"/>
    <n v="0"/>
    <n v="0"/>
    <n v="0"/>
    <n v="0"/>
    <m/>
    <m/>
    <m/>
    <m/>
    <m/>
    <m/>
    <m/>
    <m/>
    <m/>
    <m/>
    <m/>
  </r>
  <r>
    <x v="4"/>
    <x v="41"/>
    <s v="311"/>
    <s v="52"/>
    <x v="3"/>
    <x v="5"/>
    <x v="8"/>
    <n v="0"/>
    <n v="0"/>
    <n v="0"/>
    <n v="0"/>
    <n v="0"/>
    <n v="0"/>
    <n v="0"/>
    <m/>
    <m/>
    <m/>
    <m/>
    <m/>
    <m/>
    <m/>
    <m/>
    <m/>
    <m/>
    <m/>
  </r>
  <r>
    <x v="4"/>
    <x v="24"/>
    <s v="312"/>
    <s v="47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154"/>
    <s v="316"/>
    <s v="47"/>
    <x v="0"/>
    <x v="0"/>
    <x v="8"/>
    <n v="189019.37"/>
    <n v="0"/>
    <n v="0"/>
    <n v="0"/>
    <n v="0"/>
    <n v="0"/>
    <n v="0"/>
    <m/>
    <m/>
    <m/>
    <m/>
    <m/>
    <m/>
    <m/>
    <m/>
    <m/>
    <m/>
    <m/>
  </r>
  <r>
    <x v="4"/>
    <x v="25"/>
    <s v="314"/>
    <s v="45"/>
    <x v="3"/>
    <x v="3"/>
    <x v="8"/>
    <n v="0"/>
    <n v="0"/>
    <n v="0"/>
    <n v="0"/>
    <n v="0"/>
    <n v="0"/>
    <n v="0"/>
    <m/>
    <m/>
    <m/>
    <m/>
    <m/>
    <m/>
    <m/>
    <m/>
    <m/>
    <m/>
    <m/>
  </r>
  <r>
    <x v="4"/>
    <x v="26"/>
    <s v="311"/>
    <s v="00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27"/>
    <s v="311"/>
    <s v="01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28"/>
    <s v="316"/>
    <s v="01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29"/>
    <s v="316"/>
    <s v="17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30"/>
    <s v="311"/>
    <s v="30"/>
    <x v="0"/>
    <x v="0"/>
    <x v="8"/>
    <n v="0"/>
    <n v="0"/>
    <n v="0"/>
    <n v="0"/>
    <n v="0"/>
    <n v="0"/>
    <n v="0"/>
    <m/>
    <m/>
    <m/>
    <m/>
    <m/>
    <m/>
    <m/>
    <m/>
    <m/>
    <m/>
    <m/>
  </r>
  <r>
    <x v="4"/>
    <x v="31"/>
    <s v="316"/>
    <s v="30"/>
    <x v="0"/>
    <x v="0"/>
    <x v="8"/>
    <n v="0"/>
    <n v="0"/>
    <n v="0"/>
    <n v="0"/>
    <n v="0"/>
    <n v="0"/>
    <n v="0"/>
    <m/>
    <m/>
    <m/>
    <m/>
    <m/>
    <m/>
    <m/>
    <m/>
    <m/>
    <m/>
    <m/>
  </r>
  <r>
    <x v="5"/>
    <x v="186"/>
    <s v="355"/>
    <s v="00"/>
    <x v="0"/>
    <x v="0"/>
    <x v="8"/>
    <n v="2317646.92"/>
    <n v="-940836.27"/>
    <n v="-40.594460781800187"/>
    <n v="17565.860000000015"/>
    <n v="0.75791786265700967"/>
    <n v="-923270.41"/>
    <n v="-39.836542919143184"/>
    <m/>
    <m/>
    <m/>
    <m/>
    <m/>
    <m/>
    <m/>
    <m/>
    <m/>
    <m/>
    <m/>
  </r>
  <r>
    <x v="5"/>
    <x v="181"/>
    <s v="356"/>
    <s v="00"/>
    <x v="0"/>
    <x v="0"/>
    <x v="8"/>
    <n v="2186967.44"/>
    <n v="69758.849999999919"/>
    <n v="3.1897525644003153"/>
    <n v="-7198.2500000000036"/>
    <n v="-0.32914298897838201"/>
    <n v="62560.599999999919"/>
    <n v="2.8606095754219329"/>
    <m/>
    <m/>
    <m/>
    <m/>
    <m/>
    <m/>
    <m/>
    <m/>
    <m/>
    <m/>
    <m/>
  </r>
  <r>
    <x v="5"/>
    <x v="53"/>
    <s v="354"/>
    <s v="00"/>
    <x v="0"/>
    <x v="0"/>
    <x v="8"/>
    <n v="0"/>
    <n v="84448.05"/>
    <n v="0"/>
    <n v="0"/>
    <n v="0"/>
    <n v="84448.05"/>
    <n v="0"/>
    <m/>
    <m/>
    <m/>
    <m/>
    <m/>
    <m/>
    <m/>
    <m/>
    <m/>
    <m/>
    <m/>
  </r>
  <r>
    <x v="5"/>
    <x v="123"/>
    <s v="352"/>
    <s v="00"/>
    <x v="0"/>
    <x v="0"/>
    <x v="8"/>
    <n v="17098.579999999998"/>
    <n v="-11874.619999999999"/>
    <n v="-69.447989248229973"/>
    <n v="0"/>
    <n v="0"/>
    <n v="-11874.619999999999"/>
    <n v="-69.447989248229973"/>
    <m/>
    <m/>
    <m/>
    <m/>
    <m/>
    <m/>
    <m/>
    <m/>
    <m/>
    <m/>
    <m/>
  </r>
  <r>
    <x v="5"/>
    <x v="191"/>
    <s v="353"/>
    <s v="00"/>
    <x v="0"/>
    <x v="0"/>
    <x v="8"/>
    <n v="4702040.58"/>
    <n v="-1113855.9099999999"/>
    <n v="-23.688777054323083"/>
    <n v="7406.0699999999924"/>
    <n v="0.15750757302056276"/>
    <n v="-1106449.8399999999"/>
    <n v="-23.531269481302516"/>
    <m/>
    <m/>
    <m/>
    <m/>
    <m/>
    <m/>
    <m/>
    <m/>
    <m/>
    <m/>
    <m/>
  </r>
  <r>
    <x v="5"/>
    <x v="36"/>
    <s v="357"/>
    <s v="00"/>
    <x v="0"/>
    <x v="0"/>
    <x v="8"/>
    <n v="0"/>
    <n v="-14387.37"/>
    <n v="0"/>
    <n v="-1123.31"/>
    <n v="0"/>
    <n v="-15510.68"/>
    <n v="0"/>
    <m/>
    <m/>
    <m/>
    <m/>
    <m/>
    <m/>
    <m/>
    <m/>
    <m/>
    <m/>
    <m/>
  </r>
  <r>
    <x v="5"/>
    <x v="32"/>
    <s v="358"/>
    <s v="00"/>
    <x v="0"/>
    <x v="0"/>
    <x v="8"/>
    <n v="0"/>
    <n v="-31387.550000000003"/>
    <n v="0"/>
    <n v="-2419.83"/>
    <n v="0"/>
    <n v="-33807.380000000005"/>
    <n v="0"/>
    <m/>
    <m/>
    <m/>
    <m/>
    <m/>
    <m/>
    <m/>
    <m/>
    <m/>
    <m/>
    <m/>
  </r>
  <r>
    <x v="5"/>
    <x v="118"/>
    <s v="359"/>
    <s v="00"/>
    <x v="0"/>
    <x v="0"/>
    <x v="8"/>
    <n v="52785.760000000002"/>
    <n v="-1607.53"/>
    <n v="-3.0453857252410494"/>
    <n v="0"/>
    <n v="0"/>
    <n v="-1607.53"/>
    <n v="-3.0453857252410494"/>
    <m/>
    <m/>
    <m/>
    <m/>
    <m/>
    <m/>
    <m/>
    <m/>
    <m/>
    <m/>
    <m/>
  </r>
  <r>
    <x v="5"/>
    <x v="33"/>
    <s v="350"/>
    <s v="01"/>
    <x v="0"/>
    <x v="0"/>
    <x v="8"/>
    <n v="0"/>
    <n v="0"/>
    <n v="0"/>
    <n v="0"/>
    <n v="0"/>
    <n v="0"/>
    <n v="0"/>
    <m/>
    <m/>
    <m/>
    <m/>
    <m/>
    <m/>
    <m/>
    <m/>
    <m/>
    <m/>
    <m/>
  </r>
  <r>
    <x v="5"/>
    <x v="34"/>
    <s v="356"/>
    <s v="01"/>
    <x v="0"/>
    <x v="0"/>
    <x v="8"/>
    <n v="0"/>
    <n v="0"/>
    <n v="0"/>
    <n v="0"/>
    <n v="0"/>
    <n v="0"/>
    <n v="0"/>
    <m/>
    <m/>
    <m/>
    <m/>
    <m/>
    <m/>
    <m/>
    <m/>
    <m/>
    <m/>
    <m/>
  </r>
  <r>
    <x v="6"/>
    <x v="166"/>
    <s v="392"/>
    <s v="03"/>
    <x v="0"/>
    <x v="0"/>
    <x v="8"/>
    <n v="3226715.95"/>
    <n v="-444700.34"/>
    <n v="-13.781824830289136"/>
    <n v="286529.56"/>
    <n v="8.8799127174488355"/>
    <n v="-158170.78000000003"/>
    <n v="-4.9019121128403018"/>
    <m/>
    <m/>
    <m/>
    <m/>
    <m/>
    <m/>
    <m/>
    <m/>
    <m/>
    <m/>
    <m/>
  </r>
  <r>
    <x v="6"/>
    <x v="111"/>
    <s v="392"/>
    <s v="13"/>
    <x v="0"/>
    <x v="0"/>
    <x v="8"/>
    <n v="0"/>
    <n v="-11512.619999999999"/>
    <n v="0"/>
    <n v="17903.199999999997"/>
    <n v="0"/>
    <n v="6390.5799999999981"/>
    <n v="0"/>
    <m/>
    <m/>
    <m/>
    <m/>
    <m/>
    <m/>
    <m/>
    <m/>
    <m/>
    <m/>
    <m/>
  </r>
  <r>
    <x v="6"/>
    <x v="158"/>
    <s v="392"/>
    <s v="02"/>
    <x v="0"/>
    <x v="0"/>
    <x v="8"/>
    <n v="181542.22999999998"/>
    <n v="-106090.55"/>
    <n v="-58.438496651715695"/>
    <n v="68684.11"/>
    <n v="37.833682003355371"/>
    <n v="-37406.44"/>
    <n v="-20.604814648360335"/>
    <m/>
    <m/>
    <m/>
    <m/>
    <m/>
    <m/>
    <m/>
    <m/>
    <m/>
    <m/>
    <m/>
  </r>
  <r>
    <x v="6"/>
    <x v="35"/>
    <s v="392"/>
    <s v="04"/>
    <x v="0"/>
    <x v="0"/>
    <x v="8"/>
    <n v="0"/>
    <n v="0"/>
    <n v="0"/>
    <n v="0"/>
    <n v="0"/>
    <n v="0"/>
    <n v="0"/>
    <m/>
    <m/>
    <m/>
    <m/>
    <m/>
    <m/>
    <m/>
    <m/>
    <m/>
    <m/>
    <m/>
  </r>
  <r>
    <x v="6"/>
    <x v="135"/>
    <s v="392"/>
    <s v="12"/>
    <x v="0"/>
    <x v="0"/>
    <x v="8"/>
    <n v="0"/>
    <n v="-19508.339999999997"/>
    <n v="0"/>
    <n v="35090.610000000008"/>
    <n v="0"/>
    <n v="15582.270000000011"/>
    <n v="0"/>
    <m/>
    <m/>
    <m/>
    <m/>
    <m/>
    <m/>
    <m/>
    <m/>
    <m/>
    <m/>
    <m/>
  </r>
  <r>
    <x v="6"/>
    <x v="37"/>
    <s v="392"/>
    <s v="14"/>
    <x v="0"/>
    <x v="0"/>
    <x v="8"/>
    <n v="0"/>
    <n v="0"/>
    <n v="0"/>
    <n v="0"/>
    <n v="0"/>
    <n v="0"/>
    <n v="0"/>
    <m/>
    <m/>
    <m/>
    <m/>
    <m/>
    <m/>
    <m/>
    <m/>
    <m/>
    <m/>
    <m/>
  </r>
  <r>
    <x v="8"/>
    <x v="201"/>
    <m/>
    <m/>
    <x v="0"/>
    <x v="0"/>
    <x v="9"/>
    <m/>
    <m/>
    <m/>
    <m/>
    <m/>
    <m/>
    <m/>
    <m/>
    <m/>
    <m/>
    <m/>
    <m/>
    <m/>
    <m/>
    <m/>
    <m/>
    <m/>
    <m/>
  </r>
  <r>
    <x v="8"/>
    <x v="201"/>
    <m/>
    <m/>
    <x v="0"/>
    <x v="0"/>
    <x v="9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F359E6-0120-4C6E-A41D-4DDA8FCAD315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L161" firstHeaderRow="1" firstDataRow="2" firstDataCol="2" rowPageCount="2" colPageCount="1"/>
  <pivotFields count="25">
    <pivotField axis="axisPage" compact="0" outline="0" multipleItemSelectionAllowed="1" showAll="0">
      <items count="12">
        <item m="1" x="9"/>
        <item x="2"/>
        <item x="0"/>
        <item x="7"/>
        <item x="3"/>
        <item m="1" x="10"/>
        <item x="1"/>
        <item x="4"/>
        <item x="5"/>
        <item x="6"/>
        <item x="8"/>
        <item t="default"/>
      </items>
    </pivotField>
    <pivotField axis="axisRow" compact="0" outline="0" showAll="0" sortType="ascending" defaultSubtotal="0">
      <items count="209">
        <item x="38"/>
        <item x="9"/>
        <item x="39"/>
        <item x="7"/>
        <item x="8"/>
        <item x="26"/>
        <item x="27"/>
        <item x="30"/>
        <item x="179"/>
        <item x="138"/>
        <item x="140"/>
        <item x="112"/>
        <item x="116"/>
        <item x="125"/>
        <item x="100"/>
        <item x="40"/>
        <item x="41"/>
        <item x="50"/>
        <item x="51"/>
        <item x="196"/>
        <item x="172"/>
        <item x="173"/>
        <item x="169"/>
        <item x="180"/>
        <item x="188"/>
        <item x="184"/>
        <item x="24"/>
        <item x="85"/>
        <item x="150"/>
        <item x="69"/>
        <item x="165"/>
        <item x="113"/>
        <item x="168"/>
        <item x="164"/>
        <item x="153"/>
        <item x="152"/>
        <item x="25"/>
        <item x="162"/>
        <item x="141"/>
        <item x="124"/>
        <item x="126"/>
        <item x="159"/>
        <item x="143"/>
        <item x="129"/>
        <item x="73"/>
        <item x="94"/>
        <item x="91"/>
        <item x="84"/>
        <item x="28"/>
        <item x="29"/>
        <item x="31"/>
        <item x="157"/>
        <item x="52"/>
        <item x="59"/>
        <item x="114"/>
        <item x="105"/>
        <item x="56"/>
        <item x="102"/>
        <item x="154"/>
        <item x="54"/>
        <item x="57"/>
        <item x="61"/>
        <item x="74"/>
        <item m="1" x="202"/>
        <item x="182"/>
        <item x="176"/>
        <item x="136"/>
        <item x="108"/>
        <item x="44"/>
        <item x="45"/>
        <item x="46"/>
        <item x="47"/>
        <item x="14"/>
        <item x="19"/>
        <item x="92"/>
        <item x="151"/>
        <item x="156"/>
        <item x="86"/>
        <item x="42"/>
        <item x="48"/>
        <item x="49"/>
        <item x="63"/>
        <item x="10"/>
        <item x="195"/>
        <item x="128"/>
        <item x="87"/>
        <item x="155"/>
        <item x="103"/>
        <item x="104"/>
        <item x="88"/>
        <item x="97"/>
        <item x="15"/>
        <item x="20"/>
        <item x="68"/>
        <item x="117"/>
        <item x="197"/>
        <item x="60"/>
        <item x="55"/>
        <item x="121"/>
        <item x="106"/>
        <item x="64"/>
        <item x="13"/>
        <item x="193"/>
        <item x="122"/>
        <item x="198"/>
        <item x="199"/>
        <item x="109"/>
        <item x="90"/>
        <item x="93"/>
        <item x="98"/>
        <item x="16"/>
        <item x="21"/>
        <item x="96"/>
        <item x="43"/>
        <item x="194"/>
        <item x="144"/>
        <item x="131"/>
        <item x="145"/>
        <item x="160"/>
        <item x="65"/>
        <item x="174"/>
        <item x="11"/>
        <item x="171"/>
        <item x="149"/>
        <item x="134"/>
        <item x="130"/>
        <item x="75"/>
        <item x="76"/>
        <item x="77"/>
        <item x="78"/>
        <item x="17"/>
        <item x="22"/>
        <item x="89"/>
        <item x="95"/>
        <item x="170"/>
        <item x="127"/>
        <item x="101"/>
        <item x="70"/>
        <item x="1"/>
        <item x="66"/>
        <item x="12"/>
        <item x="146"/>
        <item x="147"/>
        <item x="110"/>
        <item x="99"/>
        <item x="79"/>
        <item x="80"/>
        <item x="81"/>
        <item x="82"/>
        <item x="119"/>
        <item x="18"/>
        <item x="23"/>
        <item x="83"/>
        <item x="132"/>
        <item x="148"/>
        <item x="62"/>
        <item x="58"/>
        <item x="71"/>
        <item x="72"/>
        <item x="67"/>
        <item x="142"/>
        <item m="1" x="206"/>
        <item m="1" x="207"/>
        <item x="33"/>
        <item x="123"/>
        <item x="191"/>
        <item x="53"/>
        <item x="186"/>
        <item x="181"/>
        <item x="34"/>
        <item x="36"/>
        <item x="32"/>
        <item x="118"/>
        <item m="1" x="208"/>
        <item m="1" x="204"/>
        <item x="2"/>
        <item x="115"/>
        <item x="187"/>
        <item x="192"/>
        <item x="175"/>
        <item x="137"/>
        <item x="190"/>
        <item x="200"/>
        <item x="139"/>
        <item x="133"/>
        <item x="178"/>
        <item x="185"/>
        <item m="1" x="203"/>
        <item m="1" x="205"/>
        <item x="167"/>
        <item x="161"/>
        <item x="189"/>
        <item x="0"/>
        <item x="163"/>
        <item x="158"/>
        <item x="166"/>
        <item x="35"/>
        <item x="135"/>
        <item x="111"/>
        <item x="37"/>
        <item x="3"/>
        <item x="177"/>
        <item x="4"/>
        <item x="5"/>
        <item x="183"/>
        <item x="107"/>
        <item x="120"/>
        <item x="6"/>
        <item x="201"/>
      </items>
    </pivotField>
    <pivotField compact="0" outline="0" showAll="0"/>
    <pivotField compact="0" outline="0" showAll="0" defaultSubtotal="0"/>
    <pivotField axis="axisPage" compact="0" outline="0" multipleItemSelectionAllowed="1" showAll="0">
      <items count="6">
        <item x="4"/>
        <item x="3"/>
        <item x="1"/>
        <item x="2"/>
        <item h="1" x="0"/>
        <item t="default"/>
      </items>
    </pivotField>
    <pivotField axis="axisRow" compact="0" outline="0" showAll="0" sortType="ascending">
      <items count="29">
        <item x="15"/>
        <item x="16"/>
        <item x="24"/>
        <item x="23"/>
        <item x="25"/>
        <item x="19"/>
        <item x="22"/>
        <item x="3"/>
        <item x="4"/>
        <item x="5"/>
        <item x="13"/>
        <item x="14"/>
        <item x="20"/>
        <item x="21"/>
        <item x="8"/>
        <item x="9"/>
        <item x="10"/>
        <item x="11"/>
        <item x="26"/>
        <item x="27"/>
        <item x="17"/>
        <item x="6"/>
        <item x="12"/>
        <item x="1"/>
        <item x="18"/>
        <item x="7"/>
        <item x="2"/>
        <item x="0"/>
        <item t="default"/>
      </items>
    </pivotField>
    <pivotField axis="axisCol" compact="0" outline="0" showAll="0" sortType="descending">
      <items count="11">
        <item x="9"/>
        <item x="1"/>
        <item x="0"/>
        <item x="4"/>
        <item x="3"/>
        <item x="2"/>
        <item x="8"/>
        <item x="7"/>
        <item x="6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5"/>
    <field x="1"/>
  </rowFields>
  <rowItems count="156">
    <i>
      <x/>
      <x v="9"/>
    </i>
    <i r="1">
      <x v="20"/>
    </i>
    <i r="1">
      <x v="32"/>
    </i>
    <i r="1">
      <x v="38"/>
    </i>
    <i r="1">
      <x v="52"/>
    </i>
    <i t="default">
      <x/>
    </i>
    <i>
      <x v="1"/>
      <x v="10"/>
    </i>
    <i r="1">
      <x v="21"/>
    </i>
    <i r="1">
      <x v="33"/>
    </i>
    <i r="1">
      <x v="39"/>
    </i>
    <i r="1">
      <x v="53"/>
    </i>
    <i t="default">
      <x v="1"/>
    </i>
    <i>
      <x v="2"/>
      <x v="11"/>
    </i>
    <i r="1">
      <x v="22"/>
    </i>
    <i r="1">
      <x v="34"/>
    </i>
    <i r="1">
      <x v="40"/>
    </i>
    <i r="1">
      <x v="54"/>
    </i>
    <i t="default">
      <x v="2"/>
    </i>
    <i>
      <x v="3"/>
      <x v="12"/>
    </i>
    <i r="1">
      <x v="23"/>
    </i>
    <i r="1">
      <x v="35"/>
    </i>
    <i r="1">
      <x v="41"/>
    </i>
    <i r="1">
      <x v="55"/>
    </i>
    <i t="default">
      <x v="3"/>
    </i>
    <i>
      <x v="4"/>
      <x v="8"/>
    </i>
    <i r="1">
      <x v="19"/>
    </i>
    <i r="1">
      <x v="31"/>
    </i>
    <i r="1">
      <x v="37"/>
    </i>
    <i r="1">
      <x v="51"/>
    </i>
    <i t="default">
      <x v="4"/>
    </i>
    <i>
      <x v="5"/>
      <x v="74"/>
    </i>
    <i r="1">
      <x v="93"/>
    </i>
    <i r="1">
      <x v="112"/>
    </i>
    <i r="1">
      <x v="132"/>
    </i>
    <i r="1">
      <x v="152"/>
    </i>
    <i t="default">
      <x v="5"/>
    </i>
    <i>
      <x v="6"/>
      <x v="14"/>
    </i>
    <i r="1">
      <x v="25"/>
    </i>
    <i r="1">
      <x v="43"/>
    </i>
    <i r="1">
      <x v="57"/>
    </i>
    <i t="default">
      <x v="6"/>
    </i>
    <i>
      <x v="7"/>
      <x v="13"/>
    </i>
    <i r="1">
      <x v="24"/>
    </i>
    <i r="1">
      <x v="36"/>
    </i>
    <i r="1">
      <x v="42"/>
    </i>
    <i r="1">
      <x v="56"/>
    </i>
    <i t="default">
      <x v="7"/>
    </i>
    <i>
      <x v="8"/>
      <x v="15"/>
    </i>
    <i r="1">
      <x v="27"/>
    </i>
    <i r="1">
      <x v="44"/>
    </i>
    <i r="1">
      <x v="59"/>
    </i>
    <i t="default">
      <x v="8"/>
    </i>
    <i>
      <x v="9"/>
      <x v="16"/>
    </i>
    <i r="1">
      <x v="28"/>
    </i>
    <i r="1">
      <x v="45"/>
    </i>
    <i r="1">
      <x v="60"/>
    </i>
    <i t="default">
      <x v="9"/>
    </i>
    <i>
      <x v="10"/>
      <x v="17"/>
    </i>
    <i r="1">
      <x v="29"/>
    </i>
    <i r="1">
      <x v="46"/>
    </i>
    <i r="1">
      <x v="61"/>
    </i>
    <i t="default">
      <x v="10"/>
    </i>
    <i>
      <x v="11"/>
      <x v="18"/>
    </i>
    <i r="1">
      <x v="30"/>
    </i>
    <i r="1">
      <x v="47"/>
    </i>
    <i r="1">
      <x v="62"/>
    </i>
    <i t="default">
      <x v="11"/>
    </i>
    <i>
      <x v="12"/>
      <x v="66"/>
    </i>
    <i r="1">
      <x v="85"/>
    </i>
    <i r="1">
      <x v="104"/>
    </i>
    <i r="1">
      <x v="124"/>
    </i>
    <i r="1">
      <x v="143"/>
    </i>
    <i t="default">
      <x v="12"/>
    </i>
    <i>
      <x v="13"/>
      <x v="67"/>
    </i>
    <i r="1">
      <x v="86"/>
    </i>
    <i r="1">
      <x v="105"/>
    </i>
    <i r="1">
      <x v="125"/>
    </i>
    <i r="1">
      <x v="144"/>
    </i>
    <i t="default">
      <x v="13"/>
    </i>
    <i>
      <x v="14"/>
      <x v="68"/>
    </i>
    <i r="1">
      <x v="87"/>
    </i>
    <i r="1">
      <x v="106"/>
    </i>
    <i r="1">
      <x v="126"/>
    </i>
    <i r="1">
      <x v="145"/>
    </i>
    <i t="default">
      <x v="14"/>
    </i>
    <i>
      <x v="15"/>
      <x v="69"/>
    </i>
    <i r="1">
      <x v="88"/>
    </i>
    <i r="1">
      <x v="107"/>
    </i>
    <i r="1">
      <x v="127"/>
    </i>
    <i r="1">
      <x v="146"/>
    </i>
    <i t="default">
      <x v="15"/>
    </i>
    <i>
      <x v="16"/>
      <x v="70"/>
    </i>
    <i r="1">
      <x v="89"/>
    </i>
    <i r="1">
      <x v="108"/>
    </i>
    <i r="1">
      <x v="128"/>
    </i>
    <i r="1">
      <x v="147"/>
    </i>
    <i t="default">
      <x v="16"/>
    </i>
    <i>
      <x v="17"/>
      <x v="71"/>
    </i>
    <i r="1">
      <x v="90"/>
    </i>
    <i r="1">
      <x v="109"/>
    </i>
    <i r="1">
      <x v="129"/>
    </i>
    <i r="1">
      <x v="148"/>
    </i>
    <i t="default">
      <x v="17"/>
    </i>
    <i>
      <x v="18"/>
      <x v="65"/>
    </i>
    <i r="1">
      <x v="84"/>
    </i>
    <i r="1">
      <x v="103"/>
    </i>
    <i r="1">
      <x v="123"/>
    </i>
    <i r="1">
      <x v="142"/>
    </i>
    <i t="default">
      <x v="18"/>
    </i>
    <i>
      <x v="19"/>
      <x v="76"/>
    </i>
    <i r="1">
      <x v="95"/>
    </i>
    <i r="1">
      <x v="114"/>
    </i>
    <i r="1">
      <x v="134"/>
    </i>
    <i r="1">
      <x v="154"/>
    </i>
    <i t="default">
      <x v="19"/>
    </i>
    <i>
      <x v="20"/>
      <x v="77"/>
    </i>
    <i r="1">
      <x v="96"/>
    </i>
    <i r="1">
      <x v="115"/>
    </i>
    <i r="1">
      <x v="135"/>
    </i>
    <i r="1">
      <x v="155"/>
    </i>
    <i t="default">
      <x v="20"/>
    </i>
    <i>
      <x v="21"/>
      <x v="78"/>
    </i>
    <i r="1">
      <x v="97"/>
    </i>
    <i r="1">
      <x v="116"/>
    </i>
    <i r="1">
      <x v="136"/>
    </i>
    <i r="1">
      <x v="156"/>
    </i>
    <i t="default">
      <x v="21"/>
    </i>
    <i>
      <x v="22"/>
      <x v="79"/>
    </i>
    <i r="1">
      <x v="98"/>
    </i>
    <i r="1">
      <x v="117"/>
    </i>
    <i r="1">
      <x v="137"/>
    </i>
    <i r="1">
      <x v="157"/>
    </i>
    <i t="default">
      <x v="22"/>
    </i>
    <i>
      <x v="23"/>
      <x v="80"/>
    </i>
    <i r="1">
      <x v="99"/>
    </i>
    <i r="1">
      <x v="118"/>
    </i>
    <i r="1">
      <x v="138"/>
    </i>
    <i r="1">
      <x v="158"/>
    </i>
    <i t="default">
      <x v="23"/>
    </i>
    <i>
      <x v="24"/>
      <x v="81"/>
    </i>
    <i r="1">
      <x v="100"/>
    </i>
    <i r="1">
      <x v="119"/>
    </i>
    <i r="1">
      <x v="139"/>
    </i>
    <i r="1">
      <x v="159"/>
    </i>
    <i t="default">
      <x v="24"/>
    </i>
    <i>
      <x v="25"/>
      <x v="75"/>
    </i>
    <i r="1">
      <x v="94"/>
    </i>
    <i r="1">
      <x v="113"/>
    </i>
    <i r="1">
      <x v="133"/>
    </i>
    <i r="1">
      <x v="153"/>
    </i>
    <i t="default">
      <x v="25"/>
    </i>
    <i>
      <x v="26"/>
      <x v="82"/>
    </i>
    <i r="1">
      <x v="121"/>
    </i>
    <i r="1">
      <x v="140"/>
    </i>
    <i t="default">
      <x v="26"/>
    </i>
    <i t="grand">
      <x/>
    </i>
  </rowItems>
  <colFields count="1">
    <field x="6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0" hier="-1"/>
    <pageField fld="4" hier="-1"/>
  </pageFields>
  <dataFields count="1">
    <dataField name="Sum of Net Salvage" fld="12" baseField="0" baseItem="0" numFmtId="164"/>
  </dataFields>
  <formats count="9"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6" count="0"/>
        </references>
      </pivotArea>
    </format>
    <format dxfId="14">
      <pivotArea field="6" type="button" dataOnly="0" labelOnly="1" outline="0" axis="axisCol" fieldPosition="0"/>
    </format>
    <format dxfId="13">
      <pivotArea dataOnly="0" labelOnly="1" outline="0" fieldPosition="0">
        <references count="1">
          <reference field="5" count="0"/>
        </references>
      </pivotArea>
    </format>
    <format dxfId="12">
      <pivotArea field="5" type="button" dataOnly="0" labelOnly="1" outline="0" axis="axisRow" fieldPosition="0"/>
    </format>
    <format dxfId="11">
      <pivotArea field="1" type="button" dataOnly="0" labelOnly="1" outline="0" axis="axisRow" fieldPosition="1"/>
    </format>
    <format dxfId="10">
      <pivotArea dataOnly="0" outline="0" fieldPosition="0">
        <references count="1">
          <reference field="6" count="1">
            <x v="1"/>
          </reference>
        </references>
      </pivotArea>
    </format>
    <format dxfId="9">
      <pivotArea dataOnly="0" outline="0" fieldPosition="0">
        <references count="1">
          <reference field="6" count="1">
            <x v="1"/>
          </reference>
        </references>
      </pivotArea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34F4FF-4E36-4A7E-A3BF-0EA63FAE47CB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L40" firstHeaderRow="1" firstDataRow="2" firstDataCol="2"/>
  <pivotFields count="25">
    <pivotField axis="axisRow" compact="0" outline="0" multipleItemSelectionAllowed="1" showAll="0">
      <items count="12">
        <item m="1" x="9"/>
        <item x="5"/>
        <item x="2"/>
        <item h="1" x="0"/>
        <item x="7"/>
        <item h="1" x="3"/>
        <item m="1" x="10"/>
        <item h="1" x="1"/>
        <item h="1" x="4"/>
        <item x="6"/>
        <item h="1" x="8"/>
        <item t="default"/>
      </items>
    </pivotField>
    <pivotField axis="axisRow" compact="0" outline="0" showAll="0" sortType="ascending" defaultSubtotal="0">
      <items count="209">
        <item x="38"/>
        <item x="9"/>
        <item x="39"/>
        <item x="7"/>
        <item x="8"/>
        <item x="26"/>
        <item x="27"/>
        <item x="30"/>
        <item x="179"/>
        <item x="138"/>
        <item x="140"/>
        <item x="112"/>
        <item x="116"/>
        <item x="125"/>
        <item x="100"/>
        <item x="40"/>
        <item x="41"/>
        <item x="50"/>
        <item x="51"/>
        <item x="196"/>
        <item x="172"/>
        <item x="173"/>
        <item x="169"/>
        <item x="180"/>
        <item x="188"/>
        <item x="184"/>
        <item x="24"/>
        <item x="85"/>
        <item x="150"/>
        <item x="69"/>
        <item x="165"/>
        <item x="113"/>
        <item x="168"/>
        <item x="164"/>
        <item x="153"/>
        <item x="152"/>
        <item x="25"/>
        <item x="162"/>
        <item x="141"/>
        <item x="124"/>
        <item x="126"/>
        <item x="159"/>
        <item x="143"/>
        <item x="129"/>
        <item x="73"/>
        <item x="94"/>
        <item x="91"/>
        <item x="84"/>
        <item x="28"/>
        <item x="29"/>
        <item x="31"/>
        <item x="157"/>
        <item x="52"/>
        <item x="59"/>
        <item x="114"/>
        <item x="105"/>
        <item x="56"/>
        <item x="102"/>
        <item x="154"/>
        <item x="54"/>
        <item x="57"/>
        <item x="61"/>
        <item x="74"/>
        <item m="1" x="202"/>
        <item x="182"/>
        <item x="176"/>
        <item x="136"/>
        <item x="108"/>
        <item x="44"/>
        <item x="45"/>
        <item x="46"/>
        <item x="47"/>
        <item x="14"/>
        <item x="19"/>
        <item x="92"/>
        <item x="151"/>
        <item x="156"/>
        <item x="86"/>
        <item x="42"/>
        <item x="48"/>
        <item x="49"/>
        <item x="63"/>
        <item x="10"/>
        <item x="195"/>
        <item x="128"/>
        <item x="87"/>
        <item x="155"/>
        <item x="103"/>
        <item x="104"/>
        <item x="88"/>
        <item x="97"/>
        <item x="15"/>
        <item x="20"/>
        <item x="68"/>
        <item x="117"/>
        <item x="197"/>
        <item x="60"/>
        <item x="55"/>
        <item x="121"/>
        <item x="106"/>
        <item x="64"/>
        <item x="13"/>
        <item x="193"/>
        <item x="122"/>
        <item x="198"/>
        <item x="199"/>
        <item x="109"/>
        <item x="90"/>
        <item x="93"/>
        <item x="98"/>
        <item x="16"/>
        <item x="21"/>
        <item x="96"/>
        <item x="43"/>
        <item x="194"/>
        <item x="144"/>
        <item x="131"/>
        <item x="145"/>
        <item x="160"/>
        <item x="65"/>
        <item x="174"/>
        <item x="11"/>
        <item x="171"/>
        <item x="149"/>
        <item x="134"/>
        <item x="130"/>
        <item x="75"/>
        <item x="76"/>
        <item x="77"/>
        <item x="78"/>
        <item x="17"/>
        <item x="22"/>
        <item x="89"/>
        <item x="95"/>
        <item x="170"/>
        <item x="127"/>
        <item x="101"/>
        <item x="70"/>
        <item x="1"/>
        <item x="66"/>
        <item x="12"/>
        <item x="146"/>
        <item x="147"/>
        <item x="110"/>
        <item x="99"/>
        <item x="79"/>
        <item x="80"/>
        <item x="81"/>
        <item x="82"/>
        <item x="119"/>
        <item x="18"/>
        <item x="23"/>
        <item x="83"/>
        <item x="132"/>
        <item x="148"/>
        <item x="62"/>
        <item x="58"/>
        <item x="71"/>
        <item x="72"/>
        <item x="67"/>
        <item x="142"/>
        <item m="1" x="206"/>
        <item m="1" x="207"/>
        <item x="33"/>
        <item x="123"/>
        <item x="191"/>
        <item x="53"/>
        <item x="186"/>
        <item x="181"/>
        <item x="34"/>
        <item x="36"/>
        <item x="32"/>
        <item x="118"/>
        <item m="1" x="208"/>
        <item m="1" x="204"/>
        <item x="2"/>
        <item x="115"/>
        <item x="187"/>
        <item x="192"/>
        <item x="175"/>
        <item x="137"/>
        <item x="190"/>
        <item x="200"/>
        <item x="139"/>
        <item x="133"/>
        <item x="178"/>
        <item x="185"/>
        <item m="1" x="203"/>
        <item m="1" x="205"/>
        <item x="167"/>
        <item x="161"/>
        <item x="189"/>
        <item x="0"/>
        <item x="163"/>
        <item x="158"/>
        <item x="166"/>
        <item x="35"/>
        <item x="135"/>
        <item x="111"/>
        <item x="37"/>
        <item x="3"/>
        <item x="177"/>
        <item x="4"/>
        <item x="5"/>
        <item x="183"/>
        <item x="107"/>
        <item x="120"/>
        <item x="6"/>
        <item x="201"/>
      </items>
    </pivotField>
    <pivotField compact="0" outline="0" showAll="0"/>
    <pivotField compact="0" outline="0" showAll="0" defaultSubtotal="0"/>
    <pivotField compact="0" outline="0" multipleItemSelectionAllowed="1" showAll="0"/>
    <pivotField compact="0" outline="0" showAll="0" sortType="ascending">
      <items count="29">
        <item x="15"/>
        <item x="16"/>
        <item x="24"/>
        <item x="23"/>
        <item x="25"/>
        <item x="19"/>
        <item x="22"/>
        <item x="3"/>
        <item x="4"/>
        <item x="5"/>
        <item x="13"/>
        <item x="14"/>
        <item x="20"/>
        <item x="21"/>
        <item x="8"/>
        <item x="9"/>
        <item x="10"/>
        <item x="11"/>
        <item x="26"/>
        <item x="27"/>
        <item x="17"/>
        <item x="6"/>
        <item x="12"/>
        <item x="1"/>
        <item x="18"/>
        <item x="7"/>
        <item x="2"/>
        <item x="0"/>
        <item t="default"/>
      </items>
    </pivotField>
    <pivotField axis="axisCol" compact="0" outline="0" showAll="0" sortType="descending">
      <items count="11">
        <item x="9"/>
        <item x="1"/>
        <item x="0"/>
        <item x="4"/>
        <item x="3"/>
        <item x="2"/>
        <item x="8"/>
        <item x="7"/>
        <item x="6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1"/>
  </rowFields>
  <rowItems count="35">
    <i>
      <x v="1"/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t="default">
      <x v="1"/>
    </i>
    <i>
      <x v="2"/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t="default">
      <x v="2"/>
    </i>
    <i>
      <x v="4"/>
      <x v="189"/>
    </i>
    <i r="1">
      <x v="205"/>
    </i>
    <i t="default">
      <x v="4"/>
    </i>
    <i>
      <x v="9"/>
      <x v="194"/>
    </i>
    <i r="1">
      <x v="195"/>
    </i>
    <i r="1">
      <x v="196"/>
    </i>
    <i r="1">
      <x v="197"/>
    </i>
    <i r="1">
      <x v="198"/>
    </i>
    <i r="1">
      <x v="199"/>
    </i>
    <i t="default">
      <x v="9"/>
    </i>
    <i t="grand">
      <x/>
    </i>
  </rowItems>
  <colFields count="1">
    <field x="6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Net Salvage" fld="12" baseField="0" baseItem="0" numFmtId="164"/>
  </dataFields>
  <formats count="8">
    <format dxfId="7">
      <pivotArea dataOnly="0" labelOnly="1" outline="0" fieldPosition="0">
        <references count="1">
          <reference field="1" count="0"/>
        </references>
      </pivotArea>
    </format>
    <format dxfId="6">
      <pivotArea dataOnly="0" labelOnly="1" outline="0" fieldPosition="0">
        <references count="1">
          <reference field="6" count="0"/>
        </references>
      </pivotArea>
    </format>
    <format dxfId="5">
      <pivotArea field="6" type="button" dataOnly="0" labelOnly="1" outline="0" axis="axisCol" fieldPosition="0"/>
    </format>
    <format dxfId="4">
      <pivotArea field="5" type="button" dataOnly="0" labelOnly="1" outline="0"/>
    </format>
    <format dxfId="3">
      <pivotArea field="1" type="button" dataOnly="0" labelOnly="1" outline="0" axis="axisRow" fieldPosition="1"/>
    </format>
    <format dxfId="2">
      <pivotArea dataOnly="0" outline="0" fieldPosition="0">
        <references count="1">
          <reference field="6" count="1">
            <x v="1"/>
          </reference>
        </references>
      </pivotArea>
    </format>
    <format dxfId="1">
      <pivotArea dataOnly="0" outline="0" fieldPosition="0">
        <references count="1">
          <reference field="6" count="1">
            <x v="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775B-1A3A-4B33-B131-8CF00206EF76}">
  <sheetPr>
    <tabColor rgb="FFFFFF00"/>
  </sheetPr>
  <dimension ref="A1:Z164"/>
  <sheetViews>
    <sheetView tabSelected="1" workbookViewId="0">
      <pane xSplit="3" ySplit="5" topLeftCell="D66" activePane="bottomRight" state="frozen"/>
      <selection activeCell="L34" sqref="L34"/>
      <selection pane="topRight" activeCell="L34" sqref="L34"/>
      <selection pane="bottomLeft" activeCell="L34" sqref="L34"/>
      <selection pane="bottomRight" activeCell="G2" sqref="G2"/>
    </sheetView>
  </sheetViews>
  <sheetFormatPr defaultRowHeight="15" x14ac:dyDescent="0.25"/>
  <cols>
    <col min="1" max="1" width="12.5703125" bestFit="1" customWidth="1"/>
    <col min="2" max="2" width="17.85546875" bestFit="1" customWidth="1"/>
    <col min="3" max="11" width="12.28515625" bestFit="1" customWidth="1"/>
    <col min="12" max="12" width="13.42578125" bestFit="1" customWidth="1"/>
    <col min="13" max="13" width="7.7109375" customWidth="1"/>
    <col min="14" max="14" width="8.140625" bestFit="1" customWidth="1"/>
    <col min="15" max="15" width="10.28515625" customWidth="1"/>
    <col min="16" max="16" width="7.7109375" customWidth="1"/>
    <col min="17" max="17" width="7.28515625" customWidth="1"/>
    <col min="18" max="18" width="12.5703125" style="7" bestFit="1" customWidth="1"/>
    <col min="19" max="19" width="10.140625" style="1" bestFit="1" customWidth="1"/>
    <col min="20" max="20" width="14.42578125" style="1" bestFit="1" customWidth="1"/>
    <col min="21" max="21" width="17.7109375" bestFit="1" customWidth="1"/>
    <col min="22" max="22" width="18.85546875" bestFit="1" customWidth="1"/>
    <col min="23" max="23" width="7.7109375" customWidth="1"/>
    <col min="24" max="24" width="17.85546875" bestFit="1" customWidth="1"/>
    <col min="25" max="25" width="14.140625" bestFit="1" customWidth="1"/>
    <col min="26" max="26" width="11.28515625" bestFit="1" customWidth="1"/>
    <col min="27" max="954" width="21" bestFit="1" customWidth="1"/>
    <col min="955" max="955" width="17.5703125" bestFit="1" customWidth="1"/>
    <col min="956" max="956" width="15.5703125" bestFit="1" customWidth="1"/>
    <col min="957" max="957" width="12" bestFit="1" customWidth="1"/>
    <col min="958" max="958" width="16.28515625" bestFit="1" customWidth="1"/>
    <col min="959" max="959" width="12.7109375" bestFit="1" customWidth="1"/>
    <col min="960" max="960" width="16.85546875" bestFit="1" customWidth="1"/>
    <col min="961" max="961" width="10.7109375" bestFit="1" customWidth="1"/>
    <col min="962" max="962" width="24.5703125" bestFit="1" customWidth="1"/>
    <col min="963" max="963" width="22.7109375" bestFit="1" customWidth="1"/>
    <col min="964" max="964" width="19.140625" bestFit="1" customWidth="1"/>
    <col min="965" max="965" width="23.42578125" bestFit="1" customWidth="1"/>
    <col min="966" max="966" width="19.85546875" bestFit="1" customWidth="1"/>
    <col min="967" max="967" width="24" bestFit="1" customWidth="1"/>
    <col min="968" max="968" width="17.85546875" bestFit="1" customWidth="1"/>
    <col min="969" max="969" width="15.28515625" bestFit="1" customWidth="1"/>
    <col min="970" max="970" width="13.42578125" bestFit="1" customWidth="1"/>
    <col min="971" max="971" width="14.5703125" bestFit="1" customWidth="1"/>
    <col min="972" max="1010" width="21" bestFit="1" customWidth="1"/>
    <col min="1011" max="1011" width="17.5703125" bestFit="1" customWidth="1"/>
    <col min="1012" max="1012" width="15.5703125" bestFit="1" customWidth="1"/>
    <col min="1013" max="1013" width="12" bestFit="1" customWidth="1"/>
    <col min="1014" max="1014" width="16.28515625" bestFit="1" customWidth="1"/>
    <col min="1015" max="1015" width="12.7109375" bestFit="1" customWidth="1"/>
    <col min="1016" max="1016" width="16.85546875" bestFit="1" customWidth="1"/>
    <col min="1017" max="1017" width="10.7109375" bestFit="1" customWidth="1"/>
    <col min="1018" max="1018" width="24.5703125" bestFit="1" customWidth="1"/>
    <col min="1019" max="1019" width="22.7109375" bestFit="1" customWidth="1"/>
    <col min="1020" max="1020" width="19.140625" bestFit="1" customWidth="1"/>
    <col min="1021" max="1021" width="23.42578125" bestFit="1" customWidth="1"/>
    <col min="1022" max="1022" width="19.85546875" bestFit="1" customWidth="1"/>
    <col min="1023" max="1023" width="24" bestFit="1" customWidth="1"/>
    <col min="1024" max="1024" width="17.85546875" bestFit="1" customWidth="1"/>
    <col min="1025" max="1025" width="15.28515625" bestFit="1" customWidth="1"/>
    <col min="1026" max="1026" width="13.42578125" bestFit="1" customWidth="1"/>
    <col min="1027" max="1027" width="14.5703125" bestFit="1" customWidth="1"/>
    <col min="1028" max="1028" width="13.7109375" bestFit="1" customWidth="1"/>
  </cols>
  <sheetData>
    <row r="1" spans="1:26" x14ac:dyDescent="0.25">
      <c r="A1" s="9" t="s">
        <v>7</v>
      </c>
      <c r="B1" t="s">
        <v>102</v>
      </c>
    </row>
    <row r="2" spans="1:26" x14ac:dyDescent="0.25">
      <c r="A2" s="9" t="s">
        <v>140</v>
      </c>
      <c r="B2" t="s">
        <v>430</v>
      </c>
    </row>
    <row r="4" spans="1:26" x14ac:dyDescent="0.25">
      <c r="A4" s="9" t="s">
        <v>431</v>
      </c>
      <c r="C4" s="26" t="s">
        <v>0</v>
      </c>
      <c r="Q4" s="177" t="s">
        <v>586</v>
      </c>
    </row>
    <row r="5" spans="1:26" x14ac:dyDescent="0.25">
      <c r="A5" s="26" t="s">
        <v>116</v>
      </c>
      <c r="B5" s="26" t="s">
        <v>1</v>
      </c>
      <c r="C5" s="28">
        <v>2019</v>
      </c>
      <c r="D5" s="1">
        <v>2018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t="s">
        <v>429</v>
      </c>
      <c r="N5" s="47" t="s">
        <v>1</v>
      </c>
      <c r="O5" s="47" t="s">
        <v>148</v>
      </c>
      <c r="Q5" s="48">
        <v>2019</v>
      </c>
      <c r="R5" s="49" t="s">
        <v>149</v>
      </c>
      <c r="S5" s="49" t="s">
        <v>461</v>
      </c>
      <c r="T5" s="49" t="s">
        <v>462</v>
      </c>
      <c r="U5" s="51" t="s">
        <v>465</v>
      </c>
      <c r="V5" s="51" t="s">
        <v>464</v>
      </c>
      <c r="X5" s="51" t="s">
        <v>466</v>
      </c>
      <c r="Y5" s="51" t="s">
        <v>467</v>
      </c>
      <c r="Z5" s="55" t="s">
        <v>468</v>
      </c>
    </row>
    <row r="6" spans="1:26" x14ac:dyDescent="0.25">
      <c r="A6" s="1" t="s">
        <v>134</v>
      </c>
      <c r="B6" s="1">
        <v>31141</v>
      </c>
      <c r="C6" s="29">
        <v>0</v>
      </c>
      <c r="D6" s="10">
        <v>-552.21</v>
      </c>
      <c r="E6" s="10">
        <v>0</v>
      </c>
      <c r="F6" s="10">
        <v>0</v>
      </c>
      <c r="G6" s="10">
        <v>-19828.919999999998</v>
      </c>
      <c r="H6" s="10">
        <v>0</v>
      </c>
      <c r="I6" s="10">
        <v>-37238.729999999996</v>
      </c>
      <c r="J6" s="10">
        <v>-34666.32</v>
      </c>
      <c r="K6" s="10">
        <v>-186198.06</v>
      </c>
      <c r="L6" s="10">
        <v>-278484.24</v>
      </c>
      <c r="N6" s="1">
        <f t="shared" ref="N6:N69" si="0">ROUND(B6,0)</f>
        <v>31141</v>
      </c>
      <c r="O6" s="25">
        <f>IFERROR(VLOOKUP($N6,'Depr Rate % NS'!A:B,2,FALSE),0)</f>
        <v>-1</v>
      </c>
      <c r="Q6" s="57">
        <v>-2</v>
      </c>
      <c r="R6" s="50">
        <f>IFERROR(VLOOKUP($N6,'Depr Rate % NS'!$D:$G,2,FALSE),0)</f>
        <v>7287126.2399999993</v>
      </c>
      <c r="S6" s="83">
        <f>IFERROR(VLOOKUP($N6,'Depr Rate % NS'!$D:$G,3,FALSE),0)</f>
        <v>21</v>
      </c>
      <c r="T6" s="85">
        <f>IFERROR(VLOOKUP($N6,'Depr Rate % NS'!$D:$G,4,FALSE),0)</f>
        <v>58.12</v>
      </c>
      <c r="U6" s="53">
        <f>ROUND(((100-Q6-T6)/S6)/100,4)</f>
        <v>2.0899999999999998E-2</v>
      </c>
      <c r="V6" s="53">
        <f>U6-ROUND(((100-Q6*0-T6)/S6)/100,4)</f>
        <v>9.9999999999999742E-4</v>
      </c>
      <c r="X6" s="7">
        <f>-V6*R6</f>
        <v>-7287.1262399999805</v>
      </c>
      <c r="Y6" s="7">
        <f>SUM(C6:G6)/5</f>
        <v>-4076.2259999999997</v>
      </c>
      <c r="Z6" s="10">
        <f t="shared" ref="Z6:Z8" si="1">X6-Y6</f>
        <v>-3210.9002399999808</v>
      </c>
    </row>
    <row r="7" spans="1:26" x14ac:dyDescent="0.25">
      <c r="A7" s="1"/>
      <c r="B7" s="1">
        <v>31241</v>
      </c>
      <c r="C7" s="29">
        <v>-1646739.53</v>
      </c>
      <c r="D7" s="10">
        <v>31768.819999999992</v>
      </c>
      <c r="E7" s="10">
        <v>-59007.549999999996</v>
      </c>
      <c r="F7" s="10">
        <v>561582.40999999968</v>
      </c>
      <c r="G7" s="10">
        <v>-2868285.5</v>
      </c>
      <c r="H7" s="10">
        <v>-725429.97</v>
      </c>
      <c r="I7" s="10">
        <v>-94973.039999999979</v>
      </c>
      <c r="J7" s="10">
        <v>131013.72999999995</v>
      </c>
      <c r="K7" s="10">
        <v>-736665.25999999978</v>
      </c>
      <c r="L7" s="10">
        <v>-5406735.8900000006</v>
      </c>
      <c r="N7" s="1">
        <f t="shared" si="0"/>
        <v>31241</v>
      </c>
      <c r="O7" s="25">
        <f>IFERROR(VLOOKUP($N7,'Depr Rate % NS'!A:B,2,FALSE),0)</f>
        <v>-4</v>
      </c>
      <c r="Q7" s="57">
        <v>-5</v>
      </c>
      <c r="R7" s="50">
        <f>IFERROR(VLOOKUP($N7,'Depr Rate % NS'!$D:$G,2,FALSE),0)</f>
        <v>103010917.2</v>
      </c>
      <c r="S7" s="83">
        <f>IFERROR(VLOOKUP($N7,'Depr Rate % NS'!$D:$G,3,FALSE),0)</f>
        <v>19.2</v>
      </c>
      <c r="T7" s="85">
        <f>IFERROR(VLOOKUP($N7,'Depr Rate % NS'!$D:$G,4,FALSE),0)</f>
        <v>28.11</v>
      </c>
      <c r="U7" s="53">
        <f t="shared" ref="U7:U10" si="2">ROUND(((100-Q7-T7)/S7)/100,4)</f>
        <v>0.04</v>
      </c>
      <c r="V7" s="53">
        <f t="shared" ref="V7:V10" si="3">U7-ROUND(((100-Q7*0-T7)/S7)/100,4)</f>
        <v>2.5999999999999981E-3</v>
      </c>
      <c r="X7" s="7">
        <f>-V7*R7</f>
        <v>-267828.3847199998</v>
      </c>
      <c r="Y7" s="7">
        <f>SUM(C7:G7)/5</f>
        <v>-796136.27000000014</v>
      </c>
      <c r="Z7" s="10">
        <f t="shared" si="1"/>
        <v>528307.88528000028</v>
      </c>
    </row>
    <row r="8" spans="1:26" x14ac:dyDescent="0.25">
      <c r="A8" s="1"/>
      <c r="B8" s="1">
        <v>31441</v>
      </c>
      <c r="C8" s="29">
        <v>-782395.95</v>
      </c>
      <c r="D8" s="10">
        <v>-6179.7400000000052</v>
      </c>
      <c r="E8" s="10">
        <v>-10566.179999999993</v>
      </c>
      <c r="F8" s="10">
        <v>-627827.89999999967</v>
      </c>
      <c r="G8" s="10">
        <v>-1526964.55</v>
      </c>
      <c r="H8" s="10">
        <v>-222247.3</v>
      </c>
      <c r="I8" s="10">
        <v>-59213.81</v>
      </c>
      <c r="J8" s="10">
        <v>-5446.7600000000048</v>
      </c>
      <c r="K8" s="10">
        <v>433631.22000000015</v>
      </c>
      <c r="L8" s="10">
        <v>-2807210.9699999988</v>
      </c>
      <c r="N8" s="1">
        <f t="shared" si="0"/>
        <v>31441</v>
      </c>
      <c r="O8" s="25">
        <f>IFERROR(VLOOKUP($N8,'Depr Rate % NS'!A:B,2,FALSE),0)</f>
        <v>-4</v>
      </c>
      <c r="Q8" s="57">
        <v>-6</v>
      </c>
      <c r="R8" s="50">
        <f>IFERROR(VLOOKUP($N8,'Depr Rate % NS'!$D:$G,2,FALSE),0)</f>
        <v>50483741.460000001</v>
      </c>
      <c r="S8" s="83">
        <f>IFERROR(VLOOKUP($N8,'Depr Rate % NS'!$D:$G,3,FALSE),0)</f>
        <v>18.3</v>
      </c>
      <c r="T8" s="85">
        <f>IFERROR(VLOOKUP($N8,'Depr Rate % NS'!$D:$G,4,FALSE),0)</f>
        <v>39.15</v>
      </c>
      <c r="U8" s="53">
        <f t="shared" si="2"/>
        <v>3.6499999999999998E-2</v>
      </c>
      <c r="V8" s="53">
        <f t="shared" si="3"/>
        <v>3.1999999999999945E-3</v>
      </c>
      <c r="X8" s="7">
        <f>-V8*R8</f>
        <v>-161547.97267199971</v>
      </c>
      <c r="Y8" s="7">
        <f>SUM(C8:G8)/5</f>
        <v>-590786.86399999983</v>
      </c>
      <c r="Z8" s="10">
        <f t="shared" si="1"/>
        <v>429238.89132800011</v>
      </c>
    </row>
    <row r="9" spans="1:26" x14ac:dyDescent="0.25">
      <c r="A9" s="1"/>
      <c r="B9" s="1">
        <v>31541</v>
      </c>
      <c r="C9" s="29">
        <v>0</v>
      </c>
      <c r="D9" s="10">
        <v>-7082.58</v>
      </c>
      <c r="E9" s="10">
        <v>0</v>
      </c>
      <c r="F9" s="10">
        <v>-155407.1</v>
      </c>
      <c r="G9" s="10">
        <v>-1474.83</v>
      </c>
      <c r="H9" s="10">
        <v>-8765.4599999999991</v>
      </c>
      <c r="I9" s="10">
        <v>-42559.240000000005</v>
      </c>
      <c r="J9" s="10">
        <v>-134307.79</v>
      </c>
      <c r="K9" s="10">
        <v>-29391.22</v>
      </c>
      <c r="L9" s="10">
        <v>-378988.22</v>
      </c>
      <c r="N9" s="1">
        <f t="shared" si="0"/>
        <v>31541</v>
      </c>
      <c r="O9" s="25">
        <f>IFERROR(VLOOKUP($N9,'Depr Rate % NS'!A:B,2,FALSE),0)</f>
        <v>-3</v>
      </c>
      <c r="Q9" s="57">
        <v>-5</v>
      </c>
      <c r="R9" s="50">
        <f>IFERROR(VLOOKUP($N9,'Depr Rate % NS'!$D:$G,2,FALSE),0)</f>
        <v>17018634.02</v>
      </c>
      <c r="S9" s="83">
        <f>IFERROR(VLOOKUP($N9,'Depr Rate % NS'!$D:$G,3,FALSE),0)</f>
        <v>18.2</v>
      </c>
      <c r="T9" s="85">
        <f>IFERROR(VLOOKUP($N9,'Depr Rate % NS'!$D:$G,4,FALSE),0)</f>
        <v>39.18</v>
      </c>
      <c r="U9" s="53">
        <f t="shared" si="2"/>
        <v>3.6200000000000003E-2</v>
      </c>
      <c r="V9" s="53">
        <f t="shared" si="3"/>
        <v>2.8000000000000039E-3</v>
      </c>
      <c r="X9" s="7">
        <f>-V9*R9</f>
        <v>-47652.175256000068</v>
      </c>
      <c r="Y9" s="7">
        <f>SUM(C9:G9)/5</f>
        <v>-32792.901999999995</v>
      </c>
      <c r="Z9" s="10">
        <f t="shared" ref="Z9:Z10" si="4">X9-Y9</f>
        <v>-14859.273256000073</v>
      </c>
    </row>
    <row r="10" spans="1:26" x14ac:dyDescent="0.25">
      <c r="A10" s="1"/>
      <c r="B10" s="1">
        <v>31641</v>
      </c>
      <c r="C10" s="29">
        <v>0</v>
      </c>
      <c r="D10" s="10">
        <v>-4687.43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-25512.75</v>
      </c>
      <c r="L10" s="10">
        <v>-30200.18</v>
      </c>
      <c r="N10" s="1">
        <f t="shared" si="0"/>
        <v>31641</v>
      </c>
      <c r="O10" s="25">
        <f>IFERROR(VLOOKUP($N10,'Depr Rate % NS'!A:B,2,FALSE),0)</f>
        <v>-2</v>
      </c>
      <c r="Q10" s="57">
        <v>-2</v>
      </c>
      <c r="R10" s="50">
        <f>IFERROR(VLOOKUP($N10,'Depr Rate % NS'!$D:$G,2,FALSE),0)</f>
        <v>969783.7</v>
      </c>
      <c r="S10" s="83">
        <f>IFERROR(VLOOKUP($N10,'Depr Rate % NS'!$D:$G,3,FALSE),0)</f>
        <v>18</v>
      </c>
      <c r="T10" s="85">
        <f>IFERROR(VLOOKUP($N10,'Depr Rate % NS'!$D:$G,4,FALSE),0)</f>
        <v>49.1</v>
      </c>
      <c r="U10" s="53">
        <f t="shared" si="2"/>
        <v>2.9399999999999999E-2</v>
      </c>
      <c r="V10" s="53">
        <f t="shared" si="3"/>
        <v>1.1000000000000003E-3</v>
      </c>
      <c r="X10" s="7">
        <f>-V10*R10</f>
        <v>-1066.7620700000002</v>
      </c>
      <c r="Y10" s="7">
        <f>SUM(C10:G10)/5</f>
        <v>-937.4860000000001</v>
      </c>
      <c r="Z10" s="10">
        <f t="shared" si="4"/>
        <v>-129.27607000000012</v>
      </c>
    </row>
    <row r="11" spans="1:26" ht="15.75" thickBot="1" x14ac:dyDescent="0.3">
      <c r="A11" t="s">
        <v>432</v>
      </c>
      <c r="C11" s="29">
        <v>-2429135.48</v>
      </c>
      <c r="D11" s="10">
        <v>13266.859999999986</v>
      </c>
      <c r="E11" s="10">
        <v>-69573.729999999981</v>
      </c>
      <c r="F11" s="10">
        <v>-221652.59</v>
      </c>
      <c r="G11" s="10">
        <v>-4416553.8</v>
      </c>
      <c r="H11" s="10">
        <v>-956442.73</v>
      </c>
      <c r="I11" s="10">
        <v>-233984.81999999995</v>
      </c>
      <c r="J11" s="10">
        <v>-43407.140000000072</v>
      </c>
      <c r="K11" s="10">
        <v>-544136.06999999972</v>
      </c>
      <c r="L11" s="10">
        <v>-8901619.5</v>
      </c>
      <c r="Q11" s="78"/>
      <c r="S11" s="84"/>
      <c r="T11" s="86"/>
      <c r="X11" s="56">
        <f>SUM(X6:X10)</f>
        <v>-485382.42095799954</v>
      </c>
      <c r="Y11" s="56">
        <f t="shared" ref="Y11:Z11" si="5">SUM(Y6:Y10)</f>
        <v>-1424729.7479999999</v>
      </c>
      <c r="Z11" s="56">
        <f t="shared" si="5"/>
        <v>939347.32704200025</v>
      </c>
    </row>
    <row r="12" spans="1:26" ht="15.75" thickTop="1" x14ac:dyDescent="0.25">
      <c r="A12" s="1" t="s">
        <v>136</v>
      </c>
      <c r="B12" s="1">
        <v>31142</v>
      </c>
      <c r="C12" s="29">
        <v>0</v>
      </c>
      <c r="D12" s="10">
        <v>-992.41</v>
      </c>
      <c r="E12" s="10">
        <v>-56337.02</v>
      </c>
      <c r="F12" s="10">
        <v>0</v>
      </c>
      <c r="G12" s="10">
        <v>0</v>
      </c>
      <c r="H12" s="10">
        <v>-7562.56</v>
      </c>
      <c r="I12" s="10">
        <v>0</v>
      </c>
      <c r="J12" s="10">
        <v>0</v>
      </c>
      <c r="K12" s="10">
        <v>6540.7699999999986</v>
      </c>
      <c r="L12" s="10">
        <v>-58351.22</v>
      </c>
      <c r="N12" s="1">
        <f t="shared" si="0"/>
        <v>31142</v>
      </c>
      <c r="O12" s="25">
        <f>IFERROR(VLOOKUP($N12,'Depr Rate % NS'!A:B,2,FALSE),0)</f>
        <v>-1</v>
      </c>
      <c r="Q12" s="57">
        <v>-2</v>
      </c>
      <c r="R12" s="50">
        <f>IFERROR(VLOOKUP($N12,'Depr Rate % NS'!$D:$G,2,FALSE),0)</f>
        <v>7047809.8900000006</v>
      </c>
      <c r="S12" s="83">
        <f>IFERROR(VLOOKUP($N12,'Depr Rate % NS'!$D:$G,3,FALSE),0)</f>
        <v>24</v>
      </c>
      <c r="T12" s="85">
        <f>IFERROR(VLOOKUP($N12,'Depr Rate % NS'!$D:$G,4,FALSE),0)</f>
        <v>51.99</v>
      </c>
      <c r="U12" s="53">
        <f t="shared" ref="U12:U16" si="6">ROUND(((100-Q12-T12)/S12)/100,4)</f>
        <v>2.0799999999999999E-2</v>
      </c>
      <c r="V12" s="53">
        <f t="shared" ref="V12:V16" si="7">U12-ROUND(((100-Q12*0-T12)/S12)/100,4)</f>
        <v>7.9999999999999863E-4</v>
      </c>
      <c r="X12" s="7">
        <f>-V12*R12</f>
        <v>-5638.2479119999907</v>
      </c>
      <c r="Y12" s="7">
        <f>SUM(C12:G12)/5</f>
        <v>-11465.886</v>
      </c>
      <c r="Z12" s="10">
        <f t="shared" ref="Z12:Z16" si="8">X12-Y12</f>
        <v>5827.6380880000097</v>
      </c>
    </row>
    <row r="13" spans="1:26" x14ac:dyDescent="0.25">
      <c r="A13" s="1"/>
      <c r="B13" s="1">
        <v>31242</v>
      </c>
      <c r="C13" s="29">
        <v>-115942.31000000003</v>
      </c>
      <c r="D13" s="10">
        <v>17517.320000000051</v>
      </c>
      <c r="E13" s="10">
        <v>-26135.820000000007</v>
      </c>
      <c r="F13" s="10">
        <v>-1311985.0999999999</v>
      </c>
      <c r="G13" s="10">
        <v>54402.37</v>
      </c>
      <c r="H13" s="10">
        <v>-330310.41000000003</v>
      </c>
      <c r="I13" s="10">
        <v>2332595.37</v>
      </c>
      <c r="J13" s="10">
        <v>260972.17000000051</v>
      </c>
      <c r="K13" s="10">
        <v>-3903327.71</v>
      </c>
      <c r="L13" s="10">
        <v>-3022214.1199999992</v>
      </c>
      <c r="N13" s="1">
        <f t="shared" si="0"/>
        <v>31242</v>
      </c>
      <c r="O13" s="25">
        <f>IFERROR(VLOOKUP($N13,'Depr Rate % NS'!A:B,2,FALSE),0)</f>
        <v>-5</v>
      </c>
      <c r="Q13" s="57">
        <v>-5</v>
      </c>
      <c r="R13" s="50">
        <f>IFERROR(VLOOKUP($N13,'Depr Rate % NS'!$D:$G,2,FALSE),0)</f>
        <v>86094074.779999986</v>
      </c>
      <c r="S13" s="83">
        <f>IFERROR(VLOOKUP($N13,'Depr Rate % NS'!$D:$G,3,FALSE),0)</f>
        <v>22</v>
      </c>
      <c r="T13" s="85">
        <f>IFERROR(VLOOKUP($N13,'Depr Rate % NS'!$D:$G,4,FALSE),0)</f>
        <v>24.12</v>
      </c>
      <c r="U13" s="53">
        <f t="shared" si="6"/>
        <v>3.6799999999999999E-2</v>
      </c>
      <c r="V13" s="53">
        <f t="shared" si="7"/>
        <v>2.2999999999999965E-3</v>
      </c>
      <c r="X13" s="7">
        <f>-V13*R13</f>
        <v>-198016.37199399967</v>
      </c>
      <c r="Y13" s="7">
        <f>SUM(C13:G13)/5</f>
        <v>-276428.70799999998</v>
      </c>
      <c r="Z13" s="10">
        <f t="shared" si="8"/>
        <v>78412.336006000318</v>
      </c>
    </row>
    <row r="14" spans="1:26" x14ac:dyDescent="0.25">
      <c r="A14" s="1"/>
      <c r="B14" s="1">
        <v>31442</v>
      </c>
      <c r="C14" s="29">
        <v>-73841.710000000006</v>
      </c>
      <c r="D14" s="10">
        <v>19650.02</v>
      </c>
      <c r="E14" s="10">
        <v>33347.010000000024</v>
      </c>
      <c r="F14" s="10">
        <v>-1203618.95</v>
      </c>
      <c r="G14" s="10">
        <v>-104640.03</v>
      </c>
      <c r="H14" s="10">
        <v>-100081.59999999999</v>
      </c>
      <c r="I14" s="10">
        <v>-2214301.9400000004</v>
      </c>
      <c r="J14" s="10">
        <v>30299.719999999848</v>
      </c>
      <c r="K14" s="10">
        <v>-1467465.9300000002</v>
      </c>
      <c r="L14" s="10">
        <v>-5080653.41</v>
      </c>
      <c r="N14" s="1">
        <f t="shared" si="0"/>
        <v>31442</v>
      </c>
      <c r="O14" s="25">
        <f>IFERROR(VLOOKUP($N14,'Depr Rate % NS'!A:B,2,FALSE),0)</f>
        <v>-4</v>
      </c>
      <c r="Q14" s="57">
        <v>-6</v>
      </c>
      <c r="R14" s="50">
        <f>IFERROR(VLOOKUP($N14,'Depr Rate % NS'!$D:$G,2,FALSE),0)</f>
        <v>50791175.919999987</v>
      </c>
      <c r="S14" s="83">
        <f>IFERROR(VLOOKUP($N14,'Depr Rate % NS'!$D:$G,3,FALSE),0)</f>
        <v>22</v>
      </c>
      <c r="T14" s="85">
        <f>IFERROR(VLOOKUP($N14,'Depr Rate % NS'!$D:$G,4,FALSE),0)</f>
        <v>20.27</v>
      </c>
      <c r="U14" s="53">
        <f t="shared" si="6"/>
        <v>3.9E-2</v>
      </c>
      <c r="V14" s="53">
        <f t="shared" si="7"/>
        <v>2.7999999999999969E-3</v>
      </c>
      <c r="X14" s="7">
        <f>-V14*R14</f>
        <v>-142215.2925759998</v>
      </c>
      <c r="Y14" s="7">
        <f>SUM(C14:G14)/5</f>
        <v>-265820.73199999996</v>
      </c>
      <c r="Z14" s="10">
        <f t="shared" si="8"/>
        <v>123605.43942400016</v>
      </c>
    </row>
    <row r="15" spans="1:26" x14ac:dyDescent="0.25">
      <c r="A15" s="1"/>
      <c r="B15" s="1">
        <v>31542</v>
      </c>
      <c r="C15" s="29">
        <v>0</v>
      </c>
      <c r="D15" s="10">
        <v>-2944.98</v>
      </c>
      <c r="E15" s="10">
        <v>0</v>
      </c>
      <c r="F15" s="10">
        <v>-68133.59</v>
      </c>
      <c r="G15" s="10">
        <v>-6226.01</v>
      </c>
      <c r="H15" s="10">
        <v>-1991.66</v>
      </c>
      <c r="I15" s="10">
        <v>-171283.99</v>
      </c>
      <c r="J15" s="10">
        <v>0</v>
      </c>
      <c r="K15" s="10">
        <v>-21659.989999999998</v>
      </c>
      <c r="L15" s="10">
        <v>-272240.21999999997</v>
      </c>
      <c r="N15" s="1">
        <f t="shared" si="0"/>
        <v>31542</v>
      </c>
      <c r="O15" s="25">
        <f>IFERROR(VLOOKUP($N15,'Depr Rate % NS'!A:B,2,FALSE),0)</f>
        <v>-5</v>
      </c>
      <c r="Q15" s="57">
        <v>-5</v>
      </c>
      <c r="R15" s="50">
        <f>IFERROR(VLOOKUP($N15,'Depr Rate % NS'!$D:$G,2,FALSE),0)</f>
        <v>18870058.369999997</v>
      </c>
      <c r="S15" s="83">
        <f>IFERROR(VLOOKUP($N15,'Depr Rate % NS'!$D:$G,3,FALSE),0)</f>
        <v>19.7</v>
      </c>
      <c r="T15" s="85">
        <f>IFERROR(VLOOKUP($N15,'Depr Rate % NS'!$D:$G,4,FALSE),0)</f>
        <v>40.950000000000003</v>
      </c>
      <c r="U15" s="53">
        <f t="shared" si="6"/>
        <v>3.2500000000000001E-2</v>
      </c>
      <c r="V15" s="53">
        <f t="shared" si="7"/>
        <v>2.5000000000000022E-3</v>
      </c>
      <c r="X15" s="7">
        <f>-V15*R15</f>
        <v>-47175.145925000033</v>
      </c>
      <c r="Y15" s="7">
        <f>SUM(C15:G15)/5</f>
        <v>-15460.915999999997</v>
      </c>
      <c r="Z15" s="10">
        <f t="shared" si="8"/>
        <v>-31714.229925000036</v>
      </c>
    </row>
    <row r="16" spans="1:26" x14ac:dyDescent="0.25">
      <c r="A16" s="1"/>
      <c r="B16" s="1">
        <v>31642</v>
      </c>
      <c r="C16" s="29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N16" s="1">
        <f t="shared" si="0"/>
        <v>31642</v>
      </c>
      <c r="O16" s="25">
        <f>IFERROR(VLOOKUP($N16,'Depr Rate % NS'!A:B,2,FALSE),0)</f>
        <v>-8</v>
      </c>
      <c r="Q16" s="57">
        <v>-2</v>
      </c>
      <c r="R16" s="50">
        <f>IFERROR(VLOOKUP($N16,'Depr Rate % NS'!$D:$G,2,FALSE),0)</f>
        <v>546950.39</v>
      </c>
      <c r="S16" s="83">
        <f>IFERROR(VLOOKUP($N16,'Depr Rate % NS'!$D:$G,3,FALSE),0)</f>
        <v>19.2</v>
      </c>
      <c r="T16" s="85">
        <f>IFERROR(VLOOKUP($N16,'Depr Rate % NS'!$D:$G,4,FALSE),0)</f>
        <v>50.1</v>
      </c>
      <c r="U16" s="53">
        <f t="shared" si="6"/>
        <v>2.7E-2</v>
      </c>
      <c r="V16" s="53">
        <f t="shared" si="7"/>
        <v>1.0000000000000009E-3</v>
      </c>
      <c r="X16" s="7">
        <f>-V16*R16</f>
        <v>-546.95039000000054</v>
      </c>
      <c r="Y16" s="7">
        <f>SUM(C16:G16)/5</f>
        <v>0</v>
      </c>
      <c r="Z16" s="10">
        <f t="shared" si="8"/>
        <v>-546.95039000000054</v>
      </c>
    </row>
    <row r="17" spans="1:26" ht="15.75" thickBot="1" x14ac:dyDescent="0.3">
      <c r="A17" t="s">
        <v>433</v>
      </c>
      <c r="C17" s="29">
        <v>-189784.02000000002</v>
      </c>
      <c r="D17" s="10">
        <v>33229.950000000048</v>
      </c>
      <c r="E17" s="10">
        <v>-49125.829999999973</v>
      </c>
      <c r="F17" s="10">
        <v>-2583737.6399999997</v>
      </c>
      <c r="G17" s="10">
        <v>-56463.67</v>
      </c>
      <c r="H17" s="10">
        <v>-439946.23</v>
      </c>
      <c r="I17" s="10">
        <v>-52990.560000000289</v>
      </c>
      <c r="J17" s="10">
        <v>291271.89000000036</v>
      </c>
      <c r="K17" s="10">
        <v>-5385912.8600000003</v>
      </c>
      <c r="L17" s="10">
        <v>-8433458.9700000007</v>
      </c>
      <c r="Q17" s="78"/>
      <c r="S17" s="84"/>
      <c r="T17" s="86"/>
      <c r="X17" s="56">
        <f>SUM(X12:X16)</f>
        <v>-393592.00879699952</v>
      </c>
      <c r="Y17" s="56">
        <f t="shared" ref="Y17" si="9">SUM(Y12:Y16)</f>
        <v>-569176.24199999985</v>
      </c>
      <c r="Z17" s="56">
        <f t="shared" ref="Z17" si="10">SUM(Z12:Z16)</f>
        <v>175584.23320300045</v>
      </c>
    </row>
    <row r="18" spans="1:26" ht="15.75" thickTop="1" x14ac:dyDescent="0.25">
      <c r="A18" s="1" t="s">
        <v>137</v>
      </c>
      <c r="B18" s="1">
        <v>31143</v>
      </c>
      <c r="C18" s="29">
        <v>0</v>
      </c>
      <c r="D18" s="10">
        <v>-626.52</v>
      </c>
      <c r="E18" s="10">
        <v>0</v>
      </c>
      <c r="F18" s="10">
        <v>-4075.94</v>
      </c>
      <c r="G18" s="10">
        <v>0</v>
      </c>
      <c r="H18" s="10">
        <v>-3544.51</v>
      </c>
      <c r="I18" s="10">
        <v>0</v>
      </c>
      <c r="J18" s="10">
        <v>0</v>
      </c>
      <c r="K18" s="10">
        <v>0</v>
      </c>
      <c r="L18" s="10">
        <v>-8246.9700000000012</v>
      </c>
      <c r="N18" s="1">
        <f t="shared" si="0"/>
        <v>31143</v>
      </c>
      <c r="O18" s="25">
        <f>IFERROR(VLOOKUP($N18,'Depr Rate % NS'!A:B,2,FALSE),0)</f>
        <v>-1</v>
      </c>
      <c r="Q18" s="57">
        <v>-2</v>
      </c>
      <c r="R18" s="50">
        <f>IFERROR(VLOOKUP($N18,'Depr Rate % NS'!$D:$G,2,FALSE),0)</f>
        <v>15325678.26</v>
      </c>
      <c r="S18" s="83">
        <f>IFERROR(VLOOKUP($N18,'Depr Rate % NS'!$D:$G,3,FALSE),0)</f>
        <v>25</v>
      </c>
      <c r="T18" s="85">
        <f>IFERROR(VLOOKUP($N18,'Depr Rate % NS'!$D:$G,4,FALSE),0)</f>
        <v>55.87</v>
      </c>
      <c r="U18" s="53">
        <f t="shared" ref="U18:U22" si="11">ROUND(((100-Q18-T18)/S18)/100,4)</f>
        <v>1.8499999999999999E-2</v>
      </c>
      <c r="V18" s="53">
        <f t="shared" ref="V18:V22" si="12">U18-ROUND(((100-Q18*0-T18)/S18)/100,4)</f>
        <v>7.9999999999999863E-4</v>
      </c>
      <c r="X18" s="7">
        <f>-V18*R18</f>
        <v>-12260.542607999978</v>
      </c>
      <c r="Y18" s="7">
        <f>SUM(C18:G18)/5</f>
        <v>-940.49199999999996</v>
      </c>
      <c r="Z18" s="10">
        <f t="shared" ref="Z18:Z22" si="13">X18-Y18</f>
        <v>-11320.050607999978</v>
      </c>
    </row>
    <row r="19" spans="1:26" x14ac:dyDescent="0.25">
      <c r="A19" s="1"/>
      <c r="B19" s="1">
        <v>31243</v>
      </c>
      <c r="C19" s="29">
        <v>-1473459.08</v>
      </c>
      <c r="D19" s="10">
        <v>-547585.06000000006</v>
      </c>
      <c r="E19" s="10">
        <v>-365019.22</v>
      </c>
      <c r="F19" s="10">
        <v>-201843.20999999996</v>
      </c>
      <c r="G19" s="10">
        <v>173814.54</v>
      </c>
      <c r="H19" s="10">
        <v>-181651.86999999997</v>
      </c>
      <c r="I19" s="10">
        <v>-6929318.5899999999</v>
      </c>
      <c r="J19" s="10">
        <v>359371.34</v>
      </c>
      <c r="K19" s="10">
        <v>-604394.80000000005</v>
      </c>
      <c r="L19" s="10">
        <v>-9770085.9500000011</v>
      </c>
      <c r="N19" s="1">
        <f t="shared" si="0"/>
        <v>31243</v>
      </c>
      <c r="O19" s="25">
        <f>IFERROR(VLOOKUP($N19,'Depr Rate % NS'!A:B,2,FALSE),0)</f>
        <v>-6</v>
      </c>
      <c r="Q19" s="57">
        <v>-5</v>
      </c>
      <c r="R19" s="50">
        <f>IFERROR(VLOOKUP($N19,'Depr Rate % NS'!$D:$G,2,FALSE),0)</f>
        <v>161974328.52999997</v>
      </c>
      <c r="S19" s="83">
        <f>IFERROR(VLOOKUP($N19,'Depr Rate % NS'!$D:$G,3,FALSE),0)</f>
        <v>20</v>
      </c>
      <c r="T19" s="85">
        <f>IFERROR(VLOOKUP($N19,'Depr Rate % NS'!$D:$G,4,FALSE),0)</f>
        <v>35.33</v>
      </c>
      <c r="U19" s="53">
        <f t="shared" si="11"/>
        <v>3.4799999999999998E-2</v>
      </c>
      <c r="V19" s="53">
        <f t="shared" si="12"/>
        <v>2.4999999999999953E-3</v>
      </c>
      <c r="X19" s="7">
        <f>-V19*R19</f>
        <v>-404935.82132499915</v>
      </c>
      <c r="Y19" s="7">
        <f>SUM(C19:G19)/5</f>
        <v>-482818.40600000008</v>
      </c>
      <c r="Z19" s="10">
        <f t="shared" si="13"/>
        <v>77882.584675000922</v>
      </c>
    </row>
    <row r="20" spans="1:26" x14ac:dyDescent="0.25">
      <c r="A20" s="1"/>
      <c r="B20" s="1">
        <v>31443</v>
      </c>
      <c r="C20" s="29">
        <v>-661874.80999999994</v>
      </c>
      <c r="D20" s="10">
        <v>-162069.70000000001</v>
      </c>
      <c r="E20" s="10">
        <v>1020.8400000000074</v>
      </c>
      <c r="F20" s="10">
        <v>-63774.51</v>
      </c>
      <c r="G20" s="10">
        <v>53803.37000000001</v>
      </c>
      <c r="H20" s="10">
        <v>-258619.42999999979</v>
      </c>
      <c r="I20" s="10">
        <v>-2107064.02</v>
      </c>
      <c r="J20" s="10">
        <v>113436.65</v>
      </c>
      <c r="K20" s="10">
        <v>-117672.62000000001</v>
      </c>
      <c r="L20" s="10">
        <v>-3202814.23</v>
      </c>
      <c r="N20" s="1">
        <f t="shared" si="0"/>
        <v>31443</v>
      </c>
      <c r="O20" s="25">
        <f>IFERROR(VLOOKUP($N20,'Depr Rate % NS'!A:B,2,FALSE),0)</f>
        <v>-5</v>
      </c>
      <c r="Q20" s="57">
        <v>-6</v>
      </c>
      <c r="R20" s="50">
        <f>IFERROR(VLOOKUP($N20,'Depr Rate % NS'!$D:$G,2,FALSE),0)</f>
        <v>51936423.43999999</v>
      </c>
      <c r="S20" s="83">
        <f>IFERROR(VLOOKUP($N20,'Depr Rate % NS'!$D:$G,3,FALSE),0)</f>
        <v>19.7</v>
      </c>
      <c r="T20" s="85">
        <f>IFERROR(VLOOKUP($N20,'Depr Rate % NS'!$D:$G,4,FALSE),0)</f>
        <v>41.07</v>
      </c>
      <c r="U20" s="53">
        <f t="shared" si="11"/>
        <v>3.3000000000000002E-2</v>
      </c>
      <c r="V20" s="53">
        <f t="shared" si="12"/>
        <v>3.1000000000000021E-3</v>
      </c>
      <c r="X20" s="7">
        <f>-V20*R20</f>
        <v>-161002.91266400009</v>
      </c>
      <c r="Y20" s="7">
        <f>SUM(C20:G20)/5</f>
        <v>-166578.962</v>
      </c>
      <c r="Z20" s="10">
        <f t="shared" si="13"/>
        <v>5576.0493359999091</v>
      </c>
    </row>
    <row r="21" spans="1:26" x14ac:dyDescent="0.25">
      <c r="A21" s="1"/>
      <c r="B21" s="1">
        <v>31543</v>
      </c>
      <c r="C21" s="29">
        <v>0</v>
      </c>
      <c r="D21" s="10">
        <v>-5302.8</v>
      </c>
      <c r="E21" s="10">
        <v>-29197.84</v>
      </c>
      <c r="F21" s="10">
        <v>0</v>
      </c>
      <c r="G21" s="10">
        <v>-31246.5</v>
      </c>
      <c r="H21" s="10">
        <v>-17568.349999999999</v>
      </c>
      <c r="I21" s="10">
        <v>-51345.149999999994</v>
      </c>
      <c r="J21" s="10">
        <v>-14239.7</v>
      </c>
      <c r="K21" s="10">
        <v>0</v>
      </c>
      <c r="L21" s="10">
        <v>-148900.34</v>
      </c>
      <c r="N21" s="1">
        <f t="shared" si="0"/>
        <v>31543</v>
      </c>
      <c r="O21" s="25">
        <f>IFERROR(VLOOKUP($N21,'Depr Rate % NS'!A:B,2,FALSE),0)</f>
        <v>-6</v>
      </c>
      <c r="Q21" s="57">
        <v>-5</v>
      </c>
      <c r="R21" s="50">
        <f>IFERROR(VLOOKUP($N21,'Depr Rate % NS'!$D:$G,2,FALSE),0)</f>
        <v>24874085.259999994</v>
      </c>
      <c r="S21" s="83">
        <f>IFERROR(VLOOKUP($N21,'Depr Rate % NS'!$D:$G,3,FALSE),0)</f>
        <v>14.5</v>
      </c>
      <c r="T21" s="85">
        <f>IFERROR(VLOOKUP($N21,'Depr Rate % NS'!$D:$G,4,FALSE),0)</f>
        <v>53.64</v>
      </c>
      <c r="U21" s="53">
        <f t="shared" si="11"/>
        <v>3.5400000000000001E-2</v>
      </c>
      <c r="V21" s="53">
        <f t="shared" si="12"/>
        <v>3.4000000000000002E-3</v>
      </c>
      <c r="X21" s="7">
        <f>-V21*R21</f>
        <v>-84571.889883999989</v>
      </c>
      <c r="Y21" s="7">
        <f>SUM(C21:G21)/5</f>
        <v>-13149.428</v>
      </c>
      <c r="Z21" s="10">
        <f t="shared" si="13"/>
        <v>-71422.461883999989</v>
      </c>
    </row>
    <row r="22" spans="1:26" x14ac:dyDescent="0.25">
      <c r="A22" s="1"/>
      <c r="B22" s="1">
        <v>31643</v>
      </c>
      <c r="C22" s="29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-18224.63</v>
      </c>
      <c r="K22" s="10">
        <v>0</v>
      </c>
      <c r="L22" s="10">
        <v>-18224.63</v>
      </c>
      <c r="N22" s="1">
        <f t="shared" si="0"/>
        <v>31643</v>
      </c>
      <c r="O22" s="25">
        <f>IFERROR(VLOOKUP($N22,'Depr Rate % NS'!A:B,2,FALSE),0)</f>
        <v>-4</v>
      </c>
      <c r="Q22" s="57">
        <v>-2</v>
      </c>
      <c r="R22" s="50">
        <f>IFERROR(VLOOKUP($N22,'Depr Rate % NS'!$D:$G,2,FALSE),0)</f>
        <v>1988252.8</v>
      </c>
      <c r="S22" s="83">
        <f>IFERROR(VLOOKUP($N22,'Depr Rate % NS'!$D:$G,3,FALSE),0)</f>
        <v>21</v>
      </c>
      <c r="T22" s="85">
        <f>IFERROR(VLOOKUP($N22,'Depr Rate % NS'!$D:$G,4,FALSE),0)</f>
        <v>41.91</v>
      </c>
      <c r="U22" s="53">
        <f t="shared" si="11"/>
        <v>2.86E-2</v>
      </c>
      <c r="V22" s="53">
        <f t="shared" si="12"/>
        <v>9.0000000000000149E-4</v>
      </c>
      <c r="X22" s="7">
        <f t="shared" ref="X22" si="14">-V22*R22</f>
        <v>-1789.4275200000029</v>
      </c>
      <c r="Y22" s="7">
        <f>SUM(C22:G22)/5</f>
        <v>0</v>
      </c>
      <c r="Z22" s="10">
        <f t="shared" si="13"/>
        <v>-1789.4275200000029</v>
      </c>
    </row>
    <row r="23" spans="1:26" ht="15.75" thickBot="1" x14ac:dyDescent="0.3">
      <c r="A23" t="s">
        <v>434</v>
      </c>
      <c r="C23" s="29">
        <v>-2135333.89</v>
      </c>
      <c r="D23" s="10">
        <v>-715584.08000000007</v>
      </c>
      <c r="E23" s="10">
        <v>-393196.22</v>
      </c>
      <c r="F23" s="10">
        <v>-269693.65999999997</v>
      </c>
      <c r="G23" s="10">
        <v>196371.41000000003</v>
      </c>
      <c r="H23" s="10">
        <v>-461384.15999999974</v>
      </c>
      <c r="I23" s="10">
        <v>-9087727.7599999998</v>
      </c>
      <c r="J23" s="10">
        <v>440343.66</v>
      </c>
      <c r="K23" s="10">
        <v>-722067.42</v>
      </c>
      <c r="L23" s="10">
        <v>-13148272.120000003</v>
      </c>
      <c r="Q23" s="78"/>
      <c r="S23" s="84"/>
      <c r="T23" s="86"/>
      <c r="X23" s="56">
        <f>SUM(X18:X22)</f>
        <v>-664560.59400099923</v>
      </c>
      <c r="Y23" s="56">
        <f t="shared" ref="Y23" si="15">SUM(Y18:Y22)</f>
        <v>-663487.28800000006</v>
      </c>
      <c r="Z23" s="56">
        <f t="shared" ref="Z23" si="16">SUM(Z18:Z22)</f>
        <v>-1073.3060009991368</v>
      </c>
    </row>
    <row r="24" spans="1:26" ht="15.75" thickTop="1" x14ac:dyDescent="0.25">
      <c r="A24" s="1" t="s">
        <v>135</v>
      </c>
      <c r="B24" s="1">
        <v>31144</v>
      </c>
      <c r="C24" s="29">
        <v>-12460</v>
      </c>
      <c r="D24" s="10">
        <v>0</v>
      </c>
      <c r="E24" s="10">
        <v>-54893.329999999994</v>
      </c>
      <c r="F24" s="10">
        <v>0</v>
      </c>
      <c r="G24" s="10">
        <v>-5061.9800000000005</v>
      </c>
      <c r="H24" s="10">
        <v>-498.49</v>
      </c>
      <c r="I24" s="10">
        <v>0</v>
      </c>
      <c r="J24" s="10">
        <v>-139952.97</v>
      </c>
      <c r="K24" s="10">
        <v>-118053.51</v>
      </c>
      <c r="L24" s="10">
        <v>-330920.27999999997</v>
      </c>
      <c r="N24" s="1">
        <f t="shared" si="0"/>
        <v>31144</v>
      </c>
      <c r="O24" s="25">
        <f>IFERROR(VLOOKUP($N24,'Depr Rate % NS'!A:B,2,FALSE),0)</f>
        <v>-2</v>
      </c>
      <c r="Q24" s="57">
        <v>-2</v>
      </c>
      <c r="R24" s="50">
        <f>IFERROR(VLOOKUP($N24,'Depr Rate % NS'!$D:$G,2,FALSE),0)</f>
        <v>63363345.660000004</v>
      </c>
      <c r="S24" s="83">
        <f>IFERROR(VLOOKUP($N24,'Depr Rate % NS'!$D:$G,3,FALSE),0)</f>
        <v>33</v>
      </c>
      <c r="T24" s="85">
        <f>IFERROR(VLOOKUP($N24,'Depr Rate % NS'!$D:$G,4,FALSE),0)</f>
        <v>43.52</v>
      </c>
      <c r="U24" s="53">
        <f t="shared" ref="U24:U28" si="17">ROUND(((100-Q24-T24)/S24)/100,4)</f>
        <v>1.77E-2</v>
      </c>
      <c r="V24" s="53">
        <f t="shared" ref="V24:V28" si="18">U24-ROUND(((100-Q24*0-T24)/S24)/100,4)</f>
        <v>5.9999999999999984E-4</v>
      </c>
      <c r="X24" s="7">
        <f>-V24*R24</f>
        <v>-38018.007395999994</v>
      </c>
      <c r="Y24" s="7">
        <f>SUM(C24:G24)/5</f>
        <v>-14483.061999999996</v>
      </c>
      <c r="Z24" s="10">
        <f t="shared" ref="Z24:Z28" si="19">X24-Y24</f>
        <v>-23534.945395999996</v>
      </c>
    </row>
    <row r="25" spans="1:26" x14ac:dyDescent="0.25">
      <c r="A25" s="1"/>
      <c r="B25" s="1">
        <v>31244</v>
      </c>
      <c r="C25" s="29">
        <v>-2224206.54</v>
      </c>
      <c r="D25" s="10">
        <v>-582575.10999999987</v>
      </c>
      <c r="E25" s="10">
        <v>-893387.56</v>
      </c>
      <c r="F25" s="10">
        <v>-289428.34000000003</v>
      </c>
      <c r="G25" s="10">
        <v>-2279671.3299999977</v>
      </c>
      <c r="H25" s="10">
        <v>-8791244.5899999999</v>
      </c>
      <c r="I25" s="10">
        <v>-565772.97</v>
      </c>
      <c r="J25" s="10">
        <v>961273.63000000012</v>
      </c>
      <c r="K25" s="10">
        <v>-1030233.8600000002</v>
      </c>
      <c r="L25" s="10">
        <v>-15695246.669999996</v>
      </c>
      <c r="N25" s="1">
        <f t="shared" si="0"/>
        <v>31244</v>
      </c>
      <c r="O25" s="25">
        <f>IFERROR(VLOOKUP($N25,'Depr Rate % NS'!A:B,2,FALSE),0)</f>
        <v>-8</v>
      </c>
      <c r="Q25" s="57">
        <v>-5</v>
      </c>
      <c r="R25" s="50">
        <f>IFERROR(VLOOKUP($N25,'Depr Rate % NS'!$D:$G,2,FALSE),0)</f>
        <v>256349256.94999993</v>
      </c>
      <c r="S25" s="83">
        <f>IFERROR(VLOOKUP($N25,'Depr Rate % NS'!$D:$G,3,FALSE),0)</f>
        <v>22</v>
      </c>
      <c r="T25" s="85">
        <f>IFERROR(VLOOKUP($N25,'Depr Rate % NS'!$D:$G,4,FALSE),0)</f>
        <v>42.2</v>
      </c>
      <c r="U25" s="53">
        <f t="shared" si="17"/>
        <v>2.8500000000000001E-2</v>
      </c>
      <c r="V25" s="53">
        <f t="shared" si="18"/>
        <v>2.2000000000000006E-3</v>
      </c>
      <c r="X25" s="7">
        <f t="shared" ref="X25:X28" si="20">-V25*R25</f>
        <v>-563968.36528999999</v>
      </c>
      <c r="Y25" s="7">
        <f>SUM(C25:G25)/5</f>
        <v>-1253853.7759999994</v>
      </c>
      <c r="Z25" s="10">
        <f t="shared" si="19"/>
        <v>689885.41070999939</v>
      </c>
    </row>
    <row r="26" spans="1:26" x14ac:dyDescent="0.25">
      <c r="A26" s="1"/>
      <c r="B26" s="1">
        <v>31444</v>
      </c>
      <c r="C26" s="29">
        <v>-878829.94000000006</v>
      </c>
      <c r="D26" s="10">
        <v>87744.589999999938</v>
      </c>
      <c r="E26" s="10">
        <v>-227598.43</v>
      </c>
      <c r="F26" s="10">
        <v>-63108.15</v>
      </c>
      <c r="G26" s="10">
        <v>2656613.5900000003</v>
      </c>
      <c r="H26" s="10">
        <v>-3745489.02</v>
      </c>
      <c r="I26" s="10">
        <v>-140435.9</v>
      </c>
      <c r="J26" s="10">
        <v>-227883.14000000004</v>
      </c>
      <c r="K26" s="10">
        <v>-311750.44</v>
      </c>
      <c r="L26" s="10">
        <v>-2850736.8399999994</v>
      </c>
      <c r="N26" s="1">
        <f t="shared" si="0"/>
        <v>31444</v>
      </c>
      <c r="O26" s="25">
        <f>IFERROR(VLOOKUP($N26,'Depr Rate % NS'!A:B,2,FALSE),0)</f>
        <v>-7</v>
      </c>
      <c r="Q26" s="57">
        <v>-6</v>
      </c>
      <c r="R26" s="50">
        <f>IFERROR(VLOOKUP($N26,'Depr Rate % NS'!$D:$G,2,FALSE),0)</f>
        <v>97781084.499999955</v>
      </c>
      <c r="S26" s="83">
        <f>IFERROR(VLOOKUP($N26,'Depr Rate % NS'!$D:$G,3,FALSE),0)</f>
        <v>25</v>
      </c>
      <c r="T26" s="85">
        <f>IFERROR(VLOOKUP($N26,'Depr Rate % NS'!$D:$G,4,FALSE),0)</f>
        <v>37.32</v>
      </c>
      <c r="U26" s="53">
        <f t="shared" si="17"/>
        <v>2.75E-2</v>
      </c>
      <c r="V26" s="53">
        <f t="shared" si="18"/>
        <v>2.3999999999999994E-3</v>
      </c>
      <c r="X26" s="7">
        <f t="shared" si="20"/>
        <v>-234674.60279999982</v>
      </c>
      <c r="Y26" s="7">
        <f>SUM(C26:G26)/5</f>
        <v>314964.33200000005</v>
      </c>
      <c r="Z26" s="10">
        <f t="shared" si="19"/>
        <v>-549638.93479999993</v>
      </c>
    </row>
    <row r="27" spans="1:26" x14ac:dyDescent="0.25">
      <c r="A27" s="1"/>
      <c r="B27" s="1">
        <v>31544</v>
      </c>
      <c r="C27" s="29">
        <v>-971.9</v>
      </c>
      <c r="D27" s="10">
        <v>0</v>
      </c>
      <c r="E27" s="10">
        <v>-50237.53</v>
      </c>
      <c r="F27" s="10">
        <v>0</v>
      </c>
      <c r="G27" s="10">
        <v>-12174.380000000001</v>
      </c>
      <c r="H27" s="10">
        <v>-154565.78</v>
      </c>
      <c r="I27" s="10">
        <v>0</v>
      </c>
      <c r="J27" s="10">
        <v>-183.78</v>
      </c>
      <c r="K27" s="10">
        <v>-8450.3799999999992</v>
      </c>
      <c r="L27" s="10">
        <v>-226583.75</v>
      </c>
      <c r="N27" s="1">
        <f t="shared" si="0"/>
        <v>31544</v>
      </c>
      <c r="O27" s="25">
        <f>IFERROR(VLOOKUP($N27,'Depr Rate % NS'!A:B,2,FALSE),0)</f>
        <v>-7</v>
      </c>
      <c r="Q27" s="57">
        <v>-5</v>
      </c>
      <c r="R27" s="50">
        <f>IFERROR(VLOOKUP($N27,'Depr Rate % NS'!$D:$G,2,FALSE),0)</f>
        <v>44729059.890000015</v>
      </c>
      <c r="S27" s="83">
        <f>IFERROR(VLOOKUP($N27,'Depr Rate % NS'!$D:$G,3,FALSE),0)</f>
        <v>18.2</v>
      </c>
      <c r="T27" s="85">
        <f>IFERROR(VLOOKUP($N27,'Depr Rate % NS'!$D:$G,4,FALSE),0)</f>
        <v>48.57</v>
      </c>
      <c r="U27" s="53">
        <f t="shared" si="17"/>
        <v>3.1E-2</v>
      </c>
      <c r="V27" s="53">
        <f t="shared" si="18"/>
        <v>2.700000000000001E-3</v>
      </c>
      <c r="X27" s="7">
        <f t="shared" si="20"/>
        <v>-120768.46170300008</v>
      </c>
      <c r="Y27" s="7">
        <f>SUM(C27:G27)/5</f>
        <v>-12676.761999999999</v>
      </c>
      <c r="Z27" s="10">
        <f t="shared" si="19"/>
        <v>-108091.69970300008</v>
      </c>
    </row>
    <row r="28" spans="1:26" x14ac:dyDescent="0.25">
      <c r="A28" s="1"/>
      <c r="B28" s="1">
        <v>31644</v>
      </c>
      <c r="C28" s="29">
        <v>-389.76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-7298.81</v>
      </c>
      <c r="J28" s="10">
        <v>-10200.030000000001</v>
      </c>
      <c r="K28" s="10">
        <v>0</v>
      </c>
      <c r="L28" s="10">
        <v>-17888.600000000002</v>
      </c>
      <c r="N28" s="1">
        <f t="shared" si="0"/>
        <v>31644</v>
      </c>
      <c r="O28" s="25">
        <f>IFERROR(VLOOKUP($N28,'Depr Rate % NS'!A:B,2,FALSE),0)</f>
        <v>-5</v>
      </c>
      <c r="Q28" s="57">
        <v>-2</v>
      </c>
      <c r="R28" s="50">
        <f>IFERROR(VLOOKUP($N28,'Depr Rate % NS'!$D:$G,2,FALSE),0)</f>
        <v>5865811.79</v>
      </c>
      <c r="S28" s="83">
        <f>IFERROR(VLOOKUP($N28,'Depr Rate % NS'!$D:$G,3,FALSE),0)</f>
        <v>22</v>
      </c>
      <c r="T28" s="85">
        <f>IFERROR(VLOOKUP($N28,'Depr Rate % NS'!$D:$G,4,FALSE),0)</f>
        <v>48.97</v>
      </c>
      <c r="U28" s="53">
        <f t="shared" si="17"/>
        <v>2.41E-2</v>
      </c>
      <c r="V28" s="53">
        <f t="shared" si="18"/>
        <v>9.0000000000000149E-4</v>
      </c>
      <c r="X28" s="7">
        <f t="shared" si="20"/>
        <v>-5279.230611000009</v>
      </c>
      <c r="Y28" s="7">
        <f>SUM(C28:G28)/5</f>
        <v>-77.951999999999998</v>
      </c>
      <c r="Z28" s="10">
        <f t="shared" si="19"/>
        <v>-5201.2786110000088</v>
      </c>
    </row>
    <row r="29" spans="1:26" ht="15.75" thickBot="1" x14ac:dyDescent="0.3">
      <c r="A29" t="s">
        <v>435</v>
      </c>
      <c r="C29" s="29">
        <v>-3116858.1399999997</v>
      </c>
      <c r="D29" s="10">
        <v>-494830.5199999999</v>
      </c>
      <c r="E29" s="10">
        <v>-1226116.8500000001</v>
      </c>
      <c r="F29" s="10">
        <v>-352536.49000000005</v>
      </c>
      <c r="G29" s="10">
        <v>359705.90000000258</v>
      </c>
      <c r="H29" s="10">
        <v>-12691797.879999999</v>
      </c>
      <c r="I29" s="10">
        <v>-713507.68</v>
      </c>
      <c r="J29" s="10">
        <v>583053.71000000008</v>
      </c>
      <c r="K29" s="10">
        <v>-1468488.19</v>
      </c>
      <c r="L29" s="10">
        <v>-19121376.139999997</v>
      </c>
      <c r="Q29" s="78"/>
      <c r="S29" s="84"/>
      <c r="T29" s="86"/>
      <c r="X29" s="56">
        <f>SUM(X24:X28)</f>
        <v>-962708.66779999994</v>
      </c>
      <c r="Y29" s="56">
        <f t="shared" ref="Y29" si="21">SUM(Y24:Y28)</f>
        <v>-966127.21999999927</v>
      </c>
      <c r="Z29" s="56">
        <f t="shared" ref="Z29" si="22">SUM(Z24:Z28)</f>
        <v>3418.5521999994307</v>
      </c>
    </row>
    <row r="30" spans="1:26" ht="15.75" thickTop="1" x14ac:dyDescent="0.25">
      <c r="A30" s="1" t="s">
        <v>133</v>
      </c>
      <c r="B30" s="1">
        <v>31140</v>
      </c>
      <c r="C30" s="29">
        <v>-122427.84</v>
      </c>
      <c r="D30" s="10">
        <v>-307874.07999999996</v>
      </c>
      <c r="E30" s="10">
        <v>-558521.66999999993</v>
      </c>
      <c r="F30" s="10">
        <v>-2098062.62</v>
      </c>
      <c r="G30" s="10">
        <v>-47909.55</v>
      </c>
      <c r="H30" s="10">
        <v>-180824.38</v>
      </c>
      <c r="I30" s="10">
        <v>-366998.67</v>
      </c>
      <c r="J30" s="10">
        <v>-112293.74999999999</v>
      </c>
      <c r="K30" s="10">
        <v>-143344.31</v>
      </c>
      <c r="L30" s="10">
        <v>-3938256.8699999996</v>
      </c>
      <c r="N30" s="1">
        <f t="shared" si="0"/>
        <v>31140</v>
      </c>
      <c r="O30" s="25">
        <f>IFERROR(VLOOKUP($N30,'Depr Rate % NS'!A:B,2,FALSE),0)</f>
        <v>-5</v>
      </c>
      <c r="Q30" s="57">
        <v>-2</v>
      </c>
      <c r="R30" s="50">
        <f>IFERROR(VLOOKUP($N30,'Depr Rate % NS'!$D:$G,2,FALSE),0)</f>
        <v>224241619.99000013</v>
      </c>
      <c r="S30" s="83">
        <f>IFERROR(VLOOKUP($N30,'Depr Rate % NS'!$D:$G,3,FALSE),0)</f>
        <v>31</v>
      </c>
      <c r="T30" s="85">
        <f>IFERROR(VLOOKUP($N30,'Depr Rate % NS'!$D:$G,4,FALSE),0)</f>
        <v>16.579999999999998</v>
      </c>
      <c r="U30" s="53">
        <f t="shared" ref="U30:U34" si="23">ROUND(((100-Q30-T30)/S30)/100,4)</f>
        <v>2.76E-2</v>
      </c>
      <c r="V30" s="53">
        <f t="shared" ref="V30:V34" si="24">U30-ROUND(((100-Q30*0-T30)/S30)/100,4)</f>
        <v>6.9999999999999923E-4</v>
      </c>
      <c r="X30" s="7">
        <f>-V30*R30</f>
        <v>-156969.13399299991</v>
      </c>
      <c r="Y30" s="7">
        <f>SUM(C30:G30)/5</f>
        <v>-626959.152</v>
      </c>
      <c r="Z30" s="10">
        <f t="shared" ref="Z30:Z34" si="25">X30-Y30</f>
        <v>469990.01800700009</v>
      </c>
    </row>
    <row r="31" spans="1:26" x14ac:dyDescent="0.25">
      <c r="A31" s="1"/>
      <c r="B31" s="1">
        <v>31240</v>
      </c>
      <c r="C31" s="29">
        <v>-10971678.159999998</v>
      </c>
      <c r="D31" s="10">
        <v>-6935607.7300000004</v>
      </c>
      <c r="E31" s="10">
        <v>-39593.209999999614</v>
      </c>
      <c r="F31" s="10">
        <v>-1402265.41</v>
      </c>
      <c r="G31" s="10">
        <v>-1823491.6000000003</v>
      </c>
      <c r="H31" s="10">
        <v>-2868612.9699999997</v>
      </c>
      <c r="I31" s="10">
        <v>-333777.0500000001</v>
      </c>
      <c r="J31" s="10">
        <v>112053.26000000013</v>
      </c>
      <c r="K31" s="10">
        <v>-1678991.9700000004</v>
      </c>
      <c r="L31" s="10">
        <v>-25941964.84</v>
      </c>
      <c r="N31" s="1">
        <f t="shared" si="0"/>
        <v>31240</v>
      </c>
      <c r="O31" s="25">
        <f>IFERROR(VLOOKUP($N31,'Depr Rate % NS'!A:B,2,FALSE),0)</f>
        <v>-8</v>
      </c>
      <c r="Q31" s="57">
        <v>-5</v>
      </c>
      <c r="R31" s="50">
        <f>IFERROR(VLOOKUP($N31,'Depr Rate % NS'!$D:$G,2,FALSE),0)</f>
        <v>182427705.75999999</v>
      </c>
      <c r="S31" s="83">
        <f>IFERROR(VLOOKUP($N31,'Depr Rate % NS'!$D:$G,3,FALSE),0)</f>
        <v>22</v>
      </c>
      <c r="T31" s="85">
        <f>IFERROR(VLOOKUP($N31,'Depr Rate % NS'!$D:$G,4,FALSE),0)</f>
        <v>34.090000000000003</v>
      </c>
      <c r="U31" s="53">
        <f t="shared" si="23"/>
        <v>3.2199999999999999E-2</v>
      </c>
      <c r="V31" s="53">
        <f t="shared" si="24"/>
        <v>2.2000000000000006E-3</v>
      </c>
      <c r="X31" s="7">
        <f t="shared" ref="X31:X34" si="26">-V31*R31</f>
        <v>-401340.9526720001</v>
      </c>
      <c r="Y31" s="7">
        <f>SUM(C31:G31)/5</f>
        <v>-4234527.222000001</v>
      </c>
      <c r="Z31" s="10">
        <f t="shared" si="25"/>
        <v>3833186.269328001</v>
      </c>
    </row>
    <row r="32" spans="1:26" x14ac:dyDescent="0.25">
      <c r="A32" s="1"/>
      <c r="B32" s="1">
        <v>31440</v>
      </c>
      <c r="C32" s="29">
        <v>-634795.78</v>
      </c>
      <c r="D32" s="10">
        <v>-628307.30000000005</v>
      </c>
      <c r="E32" s="10">
        <v>41823.090000000004</v>
      </c>
      <c r="F32" s="10">
        <v>-48596.710000000006</v>
      </c>
      <c r="G32" s="10">
        <v>47649.010000000009</v>
      </c>
      <c r="H32" s="10">
        <v>-175323.97</v>
      </c>
      <c r="I32" s="10">
        <v>10091.539999999992</v>
      </c>
      <c r="J32" s="10">
        <v>72701.320000000007</v>
      </c>
      <c r="K32" s="10">
        <v>-114287.5</v>
      </c>
      <c r="L32" s="10">
        <v>-1429046.2999999998</v>
      </c>
      <c r="N32" s="1">
        <f t="shared" si="0"/>
        <v>31440</v>
      </c>
      <c r="O32" s="25">
        <f>IFERROR(VLOOKUP($N32,'Depr Rate % NS'!A:B,2,FALSE),0)</f>
        <v>-6</v>
      </c>
      <c r="Q32" s="57">
        <v>-6</v>
      </c>
      <c r="R32" s="50">
        <f>IFERROR(VLOOKUP($N32,'Depr Rate % NS'!$D:$G,2,FALSE),0)</f>
        <v>8810869.1900000013</v>
      </c>
      <c r="S32" s="83">
        <f>IFERROR(VLOOKUP($N32,'Depr Rate % NS'!$D:$G,3,FALSE),0)</f>
        <v>33</v>
      </c>
      <c r="T32" s="85">
        <f>IFERROR(VLOOKUP($N32,'Depr Rate % NS'!$D:$G,4,FALSE),0)</f>
        <v>29.26</v>
      </c>
      <c r="U32" s="53">
        <f t="shared" si="23"/>
        <v>2.3300000000000001E-2</v>
      </c>
      <c r="V32" s="53">
        <f t="shared" si="24"/>
        <v>1.9000000000000024E-3</v>
      </c>
      <c r="X32" s="7">
        <f t="shared" si="26"/>
        <v>-16740.651461000023</v>
      </c>
      <c r="Y32" s="7">
        <f>SUM(C32:G32)/5</f>
        <v>-244445.538</v>
      </c>
      <c r="Z32" s="10">
        <f t="shared" si="25"/>
        <v>227704.88653899997</v>
      </c>
    </row>
    <row r="33" spans="1:26" x14ac:dyDescent="0.25">
      <c r="A33" s="1"/>
      <c r="B33" s="1">
        <v>31540</v>
      </c>
      <c r="C33" s="29">
        <v>-2811.94</v>
      </c>
      <c r="D33" s="10">
        <v>-16871.18</v>
      </c>
      <c r="E33" s="10">
        <v>-1607.87</v>
      </c>
      <c r="F33" s="10">
        <v>-8757.9599999999991</v>
      </c>
      <c r="G33" s="10">
        <v>13232.1</v>
      </c>
      <c r="H33" s="10">
        <v>-20192.949999999997</v>
      </c>
      <c r="I33" s="10">
        <v>-68899.86</v>
      </c>
      <c r="J33" s="10">
        <v>-59461.61</v>
      </c>
      <c r="K33" s="10">
        <v>-39769.810000000005</v>
      </c>
      <c r="L33" s="10">
        <v>-205141.08000000002</v>
      </c>
      <c r="N33" s="1">
        <f t="shared" si="0"/>
        <v>31540</v>
      </c>
      <c r="O33" s="25">
        <f>IFERROR(VLOOKUP($N33,'Depr Rate % NS'!A:B,2,FALSE),0)</f>
        <v>-6</v>
      </c>
      <c r="Q33" s="57">
        <v>-5</v>
      </c>
      <c r="R33" s="50">
        <f>IFERROR(VLOOKUP($N33,'Depr Rate % NS'!$D:$G,2,FALSE),0)</f>
        <v>43317291.989999987</v>
      </c>
      <c r="S33" s="83">
        <f>IFERROR(VLOOKUP($N33,'Depr Rate % NS'!$D:$G,3,FALSE),0)</f>
        <v>15.4</v>
      </c>
      <c r="T33" s="85">
        <f>IFERROR(VLOOKUP($N33,'Depr Rate % NS'!$D:$G,4,FALSE),0)</f>
        <v>49.63</v>
      </c>
      <c r="U33" s="53">
        <f t="shared" si="23"/>
        <v>3.5999999999999997E-2</v>
      </c>
      <c r="V33" s="53">
        <f t="shared" si="24"/>
        <v>3.2999999999999974E-3</v>
      </c>
      <c r="X33" s="7">
        <f t="shared" si="26"/>
        <v>-142947.06356699983</v>
      </c>
      <c r="Y33" s="7">
        <f>SUM(C33:G33)/5</f>
        <v>-3363.37</v>
      </c>
      <c r="Z33" s="10">
        <f t="shared" si="25"/>
        <v>-139583.69356699983</v>
      </c>
    </row>
    <row r="34" spans="1:26" x14ac:dyDescent="0.25">
      <c r="A34" s="1"/>
      <c r="B34" s="1">
        <v>31640</v>
      </c>
      <c r="C34" s="29">
        <v>66512</v>
      </c>
      <c r="D34" s="10">
        <v>-1481.16</v>
      </c>
      <c r="E34" s="10">
        <v>-52554.55</v>
      </c>
      <c r="F34" s="10">
        <v>-22465.58</v>
      </c>
      <c r="G34" s="10">
        <v>41984.56</v>
      </c>
      <c r="H34" s="10">
        <v>-1029.33</v>
      </c>
      <c r="I34" s="10">
        <v>104860.68</v>
      </c>
      <c r="J34" s="10">
        <v>-31680.369999999995</v>
      </c>
      <c r="K34" s="10">
        <v>-3614.8599999999997</v>
      </c>
      <c r="L34" s="10">
        <v>100531.39</v>
      </c>
      <c r="N34" s="1">
        <f t="shared" si="0"/>
        <v>31640</v>
      </c>
      <c r="O34" s="25">
        <f>IFERROR(VLOOKUP($N34,'Depr Rate % NS'!A:B,2,FALSE),0)</f>
        <v>-8</v>
      </c>
      <c r="Q34" s="57">
        <v>-2</v>
      </c>
      <c r="R34" s="50">
        <f>IFERROR(VLOOKUP($N34,'Depr Rate % NS'!$D:$G,2,FALSE),0)</f>
        <v>24865517.530000005</v>
      </c>
      <c r="S34" s="83">
        <f>IFERROR(VLOOKUP($N34,'Depr Rate % NS'!$D:$G,3,FALSE),0)</f>
        <v>17.399999999999999</v>
      </c>
      <c r="T34" s="85">
        <f>IFERROR(VLOOKUP($N34,'Depr Rate % NS'!$D:$G,4,FALSE),0)</f>
        <v>35.14</v>
      </c>
      <c r="U34" s="53">
        <f t="shared" si="23"/>
        <v>3.8399999999999997E-2</v>
      </c>
      <c r="V34" s="53">
        <f t="shared" si="24"/>
        <v>1.0999999999999968E-3</v>
      </c>
      <c r="X34" s="7">
        <f t="shared" si="26"/>
        <v>-27352.069282999928</v>
      </c>
      <c r="Y34" s="7">
        <f>SUM(C34:G34)/5</f>
        <v>6399.0539999999983</v>
      </c>
      <c r="Z34" s="10">
        <f t="shared" si="25"/>
        <v>-33751.123282999928</v>
      </c>
    </row>
    <row r="35" spans="1:26" ht="15.75" thickBot="1" x14ac:dyDescent="0.3">
      <c r="A35" t="s">
        <v>436</v>
      </c>
      <c r="C35" s="29">
        <v>-11665201.719999997</v>
      </c>
      <c r="D35" s="10">
        <v>-7890141.4500000002</v>
      </c>
      <c r="E35" s="10">
        <v>-610454.20999999961</v>
      </c>
      <c r="F35" s="10">
        <v>-3580148.2800000003</v>
      </c>
      <c r="G35" s="10">
        <v>-1768535.4800000002</v>
      </c>
      <c r="H35" s="10">
        <v>-3245983.6</v>
      </c>
      <c r="I35" s="10">
        <v>-654723.3600000001</v>
      </c>
      <c r="J35" s="10">
        <v>-18681.149999999849</v>
      </c>
      <c r="K35" s="10">
        <v>-1980008.4500000007</v>
      </c>
      <c r="L35" s="10">
        <v>-31413877.699999999</v>
      </c>
      <c r="Q35" s="78"/>
      <c r="S35" s="84"/>
      <c r="T35" s="86"/>
      <c r="X35" s="56">
        <f>SUM(X30:X34)</f>
        <v>-745349.87097599986</v>
      </c>
      <c r="Y35" s="56">
        <f t="shared" ref="Y35" si="27">SUM(Y30:Y34)</f>
        <v>-5102896.2280000011</v>
      </c>
      <c r="Z35" s="56">
        <f t="shared" ref="Z35" si="28">SUM(Z30:Z34)</f>
        <v>4357546.3570240019</v>
      </c>
    </row>
    <row r="36" spans="1:26" ht="15.75" thickTop="1" x14ac:dyDescent="0.25">
      <c r="A36" s="1" t="s">
        <v>124</v>
      </c>
      <c r="B36" s="1">
        <v>34144</v>
      </c>
      <c r="C36" s="2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N36" s="1">
        <f t="shared" si="0"/>
        <v>34144</v>
      </c>
      <c r="O36" s="25">
        <f>IFERROR(VLOOKUP($N36,'Depr Rate % NS'!A:B,2,FALSE),0)</f>
        <v>-1</v>
      </c>
      <c r="Q36" s="57">
        <v>-2</v>
      </c>
      <c r="R36" s="50">
        <f>IFERROR(VLOOKUP($N36,'Depr Rate % NS'!$D:$G,2,FALSE),0)</f>
        <v>3311083.09</v>
      </c>
      <c r="S36" s="83">
        <f>IFERROR(VLOOKUP($N36,'Depr Rate % NS'!$D:$G,3,FALSE),0)</f>
        <v>37</v>
      </c>
      <c r="T36" s="85">
        <f>IFERROR(VLOOKUP($N36,'Depr Rate % NS'!$D:$G,4,FALSE),0)</f>
        <v>3.7</v>
      </c>
      <c r="U36" s="53">
        <f t="shared" ref="U36:U40" si="29">ROUND(((100-Q36-T36)/S36)/100,4)</f>
        <v>2.6599999999999999E-2</v>
      </c>
      <c r="V36" s="53">
        <f t="shared" ref="V36:V40" si="30">U36-ROUND(((100-Q36*0-T36)/S36)/100,4)</f>
        <v>5.9999999999999984E-4</v>
      </c>
      <c r="X36" s="7">
        <f>-V36*R36</f>
        <v>-1986.6498539999993</v>
      </c>
      <c r="Y36" s="7">
        <f>SUM(C36:G36)/5</f>
        <v>0</v>
      </c>
      <c r="Z36" s="10">
        <f t="shared" ref="Z36:Z39" si="31">X36-Y36</f>
        <v>-1986.6498539999993</v>
      </c>
    </row>
    <row r="37" spans="1:26" x14ac:dyDescent="0.25">
      <c r="A37" s="1"/>
      <c r="B37" s="1">
        <v>34244</v>
      </c>
      <c r="C37" s="29">
        <v>-2703.2000000000007</v>
      </c>
      <c r="D37" s="10">
        <v>-246.16999999999985</v>
      </c>
      <c r="E37" s="10">
        <v>1155.3799999999999</v>
      </c>
      <c r="F37" s="10">
        <v>-38839.020000000004</v>
      </c>
      <c r="G37" s="10">
        <v>81.75</v>
      </c>
      <c r="H37" s="10">
        <v>129.11000000000001</v>
      </c>
      <c r="I37" s="10">
        <v>2449.1999999999998</v>
      </c>
      <c r="J37" s="10">
        <v>-2247.11</v>
      </c>
      <c r="K37" s="10">
        <v>-412.95000000000005</v>
      </c>
      <c r="L37" s="10">
        <v>-40633.01</v>
      </c>
      <c r="N37" s="1">
        <f t="shared" si="0"/>
        <v>34244</v>
      </c>
      <c r="O37" s="25">
        <f>IFERROR(VLOOKUP($N37,'Depr Rate % NS'!A:B,2,FALSE),0)</f>
        <v>-6</v>
      </c>
      <c r="Q37" s="57">
        <v>-5</v>
      </c>
      <c r="R37" s="50">
        <f>IFERROR(VLOOKUP($N37,'Depr Rate % NS'!$D:$G,2,FALSE),0)</f>
        <v>2353181.4699999997</v>
      </c>
      <c r="S37" s="83">
        <f>IFERROR(VLOOKUP($N37,'Depr Rate % NS'!$D:$G,3,FALSE),0)</f>
        <v>27</v>
      </c>
      <c r="T37" s="85">
        <f>IFERROR(VLOOKUP($N37,'Depr Rate % NS'!$D:$G,4,FALSE),0)</f>
        <v>14.55</v>
      </c>
      <c r="U37" s="53">
        <f t="shared" si="29"/>
        <v>3.3500000000000002E-2</v>
      </c>
      <c r="V37" s="53">
        <f t="shared" si="30"/>
        <v>1.8999999999999989E-3</v>
      </c>
      <c r="X37" s="7">
        <f t="shared" ref="X37:X39" si="32">-V37*R37</f>
        <v>-4471.0447929999973</v>
      </c>
      <c r="Y37" s="7">
        <f>SUM(C37:G37)/5</f>
        <v>-8110.2520000000004</v>
      </c>
      <c r="Z37" s="10">
        <f t="shared" si="31"/>
        <v>3639.2072070000031</v>
      </c>
    </row>
    <row r="38" spans="1:26" x14ac:dyDescent="0.25">
      <c r="A38" s="1"/>
      <c r="B38" s="1">
        <v>34344</v>
      </c>
      <c r="C38" s="29">
        <v>-60447.82</v>
      </c>
      <c r="D38" s="10">
        <v>-2103.1200000000008</v>
      </c>
      <c r="E38" s="10">
        <v>9342.4300000000021</v>
      </c>
      <c r="F38" s="10">
        <v>-55731</v>
      </c>
      <c r="G38" s="10">
        <v>656.85999999999694</v>
      </c>
      <c r="H38" s="10">
        <v>-818.05000000000041</v>
      </c>
      <c r="I38" s="10">
        <v>20145.43</v>
      </c>
      <c r="J38" s="10">
        <v>-18453.830000000002</v>
      </c>
      <c r="K38" s="10">
        <v>728.87999999999988</v>
      </c>
      <c r="L38" s="10">
        <v>-106680.22000000002</v>
      </c>
      <c r="N38" s="1">
        <f t="shared" si="0"/>
        <v>34344</v>
      </c>
      <c r="O38" s="25">
        <f>IFERROR(VLOOKUP($N38,'Depr Rate % NS'!A:B,2,FALSE),0)</f>
        <v>-6</v>
      </c>
      <c r="Q38" s="57">
        <v>-6</v>
      </c>
      <c r="R38" s="50">
        <f>IFERROR(VLOOKUP($N38,'Depr Rate % NS'!$D:$G,2,FALSE),0)</f>
        <v>19748806.030000001</v>
      </c>
      <c r="S38" s="83">
        <f>IFERROR(VLOOKUP($N38,'Depr Rate % NS'!$D:$G,3,FALSE),0)</f>
        <v>24</v>
      </c>
      <c r="T38" s="85">
        <f>IFERROR(VLOOKUP($N38,'Depr Rate % NS'!$D:$G,4,FALSE),0)</f>
        <v>28.2</v>
      </c>
      <c r="U38" s="53">
        <f t="shared" si="29"/>
        <v>3.2399999999999998E-2</v>
      </c>
      <c r="V38" s="53">
        <f t="shared" si="30"/>
        <v>2.4999999999999988E-3</v>
      </c>
      <c r="X38" s="7">
        <f t="shared" si="32"/>
        <v>-49372.015074999981</v>
      </c>
      <c r="Y38" s="7">
        <f>SUM(C38:G38)/5</f>
        <v>-21656.530000000002</v>
      </c>
      <c r="Z38" s="10">
        <f t="shared" si="31"/>
        <v>-27715.485074999979</v>
      </c>
    </row>
    <row r="39" spans="1:26" x14ac:dyDescent="0.25">
      <c r="A39" s="1"/>
      <c r="B39" s="1">
        <v>34544</v>
      </c>
      <c r="C39" s="29">
        <v>0</v>
      </c>
      <c r="D39" s="10">
        <v>0</v>
      </c>
      <c r="E39" s="10">
        <v>0</v>
      </c>
      <c r="F39" s="10">
        <v>-356.8</v>
      </c>
      <c r="G39" s="10">
        <v>0</v>
      </c>
      <c r="H39" s="10">
        <v>-1384.9</v>
      </c>
      <c r="I39" s="10">
        <v>0</v>
      </c>
      <c r="J39" s="10">
        <v>0</v>
      </c>
      <c r="K39" s="10">
        <v>0</v>
      </c>
      <c r="L39" s="10">
        <v>-1741.7</v>
      </c>
      <c r="N39" s="1">
        <f t="shared" si="0"/>
        <v>34544</v>
      </c>
      <c r="O39" s="25">
        <f>IFERROR(VLOOKUP($N39,'Depr Rate % NS'!A:B,2,FALSE),0)</f>
        <v>-11</v>
      </c>
      <c r="Q39" s="57">
        <v>-5</v>
      </c>
      <c r="R39" s="50">
        <f>IFERROR(VLOOKUP($N39,'Depr Rate % NS'!$D:$G,2,FALSE),0)</f>
        <v>14918400.59</v>
      </c>
      <c r="S39" s="83">
        <f>IFERROR(VLOOKUP($N39,'Depr Rate % NS'!$D:$G,3,FALSE),0)</f>
        <v>25</v>
      </c>
      <c r="T39" s="85">
        <f>IFERROR(VLOOKUP($N39,'Depr Rate % NS'!$D:$G,4,FALSE),0)</f>
        <v>55.36</v>
      </c>
      <c r="U39" s="53">
        <f t="shared" si="29"/>
        <v>1.9900000000000001E-2</v>
      </c>
      <c r="V39" s="53">
        <f t="shared" si="30"/>
        <v>2.0000000000000018E-3</v>
      </c>
      <c r="X39" s="7">
        <f t="shared" si="32"/>
        <v>-29836.801180000028</v>
      </c>
      <c r="Y39" s="7">
        <f>SUM(C39:G39)/5</f>
        <v>-71.36</v>
      </c>
      <c r="Z39" s="10">
        <f t="shared" si="31"/>
        <v>-29765.441180000027</v>
      </c>
    </row>
    <row r="40" spans="1:26" x14ac:dyDescent="0.25">
      <c r="A40" s="1"/>
      <c r="B40" s="1">
        <v>34644</v>
      </c>
      <c r="C40" s="29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-1324.88</v>
      </c>
      <c r="K40" s="10">
        <v>0</v>
      </c>
      <c r="L40" s="10">
        <v>-1324.88</v>
      </c>
      <c r="N40" s="1">
        <f t="shared" si="0"/>
        <v>34644</v>
      </c>
      <c r="O40" s="25">
        <f>IFERROR(VLOOKUP($N40,'Depr Rate % NS'!A:B,2,FALSE),0)</f>
        <v>0</v>
      </c>
      <c r="Q40" s="57">
        <v>-2</v>
      </c>
      <c r="R40" s="50">
        <f>IFERROR(VLOOKUP($N40,'Depr Rate % NS'!$D:$G,2,FALSE),0)</f>
        <v>510664.71</v>
      </c>
      <c r="S40" s="83">
        <f>IFERROR(VLOOKUP($N40,'Depr Rate % NS'!$D:$G,3,FALSE),0)</f>
        <v>0</v>
      </c>
      <c r="T40" s="85">
        <f>IFERROR(VLOOKUP($N40,'Depr Rate % NS'!$D:$G,4,FALSE),0)</f>
        <v>0</v>
      </c>
      <c r="U40" s="53" t="e">
        <f t="shared" si="29"/>
        <v>#DIV/0!</v>
      </c>
      <c r="V40" s="53" t="e">
        <f t="shared" si="30"/>
        <v>#DIV/0!</v>
      </c>
      <c r="X40" s="7"/>
      <c r="Y40" s="7"/>
      <c r="Z40" s="10"/>
    </row>
    <row r="41" spans="1:26" ht="15.75" thickBot="1" x14ac:dyDescent="0.3">
      <c r="A41" t="s">
        <v>437</v>
      </c>
      <c r="C41" s="29">
        <v>-63151.020000000004</v>
      </c>
      <c r="D41" s="10">
        <v>-2349.2900000000009</v>
      </c>
      <c r="E41" s="10">
        <v>10497.810000000001</v>
      </c>
      <c r="F41" s="10">
        <v>-94926.82</v>
      </c>
      <c r="G41" s="10">
        <v>738.60999999999694</v>
      </c>
      <c r="H41" s="10">
        <v>-2073.8400000000006</v>
      </c>
      <c r="I41" s="10">
        <v>22594.63</v>
      </c>
      <c r="J41" s="10">
        <v>-22025.820000000003</v>
      </c>
      <c r="K41" s="10">
        <v>315.92999999999984</v>
      </c>
      <c r="L41" s="10">
        <v>-150379.81000000003</v>
      </c>
      <c r="Q41" s="78"/>
      <c r="S41" s="84"/>
      <c r="T41" s="86"/>
      <c r="X41" s="56">
        <f>SUM(X36:X40)</f>
        <v>-85666.510902000009</v>
      </c>
      <c r="Y41" s="56">
        <f t="shared" ref="Y41" si="33">SUM(Y36:Y40)</f>
        <v>-29838.142000000003</v>
      </c>
      <c r="Z41" s="56">
        <f t="shared" ref="Z41" si="34">SUM(Z36:Z40)</f>
        <v>-55828.368902000002</v>
      </c>
    </row>
    <row r="42" spans="1:26" ht="15.75" thickTop="1" x14ac:dyDescent="0.25">
      <c r="A42" s="1" t="s">
        <v>139</v>
      </c>
      <c r="B42" s="1">
        <v>31146</v>
      </c>
      <c r="C42" s="29">
        <v>0</v>
      </c>
      <c r="D42" s="10">
        <v>0</v>
      </c>
      <c r="E42" s="10">
        <v>-8363.19</v>
      </c>
      <c r="F42" s="10">
        <v>0</v>
      </c>
      <c r="G42" s="10">
        <v>-5951.1</v>
      </c>
      <c r="H42" s="10">
        <v>-43375.25</v>
      </c>
      <c r="I42" s="10">
        <v>0</v>
      </c>
      <c r="J42" s="10">
        <v>-5200.67</v>
      </c>
      <c r="K42" s="10">
        <v>-9755.89</v>
      </c>
      <c r="L42" s="10">
        <v>-72646.100000000006</v>
      </c>
      <c r="N42" s="1">
        <f t="shared" si="0"/>
        <v>31146</v>
      </c>
      <c r="O42" s="25">
        <f>IFERROR(VLOOKUP($N42,'Depr Rate % NS'!A:B,2,FALSE),0)</f>
        <v>-4</v>
      </c>
      <c r="Q42" s="57">
        <v>-2</v>
      </c>
      <c r="R42" s="50">
        <f>IFERROR(VLOOKUP($N42,'Depr Rate % NS'!$D:$G,2,FALSE),0)</f>
        <v>12704431.66</v>
      </c>
      <c r="S42" s="83">
        <f>IFERROR(VLOOKUP($N42,'Depr Rate % NS'!$D:$G,3,FALSE),0)</f>
        <v>23</v>
      </c>
      <c r="T42" s="85">
        <f>IFERROR(VLOOKUP($N42,'Depr Rate % NS'!$D:$G,4,FALSE),0)</f>
        <v>36.369999999999997</v>
      </c>
      <c r="U42" s="53">
        <f t="shared" ref="U42:U45" si="35">ROUND(((100-Q42-T42)/S42)/100,4)</f>
        <v>2.8500000000000001E-2</v>
      </c>
      <c r="V42" s="53">
        <f t="shared" ref="V42:V45" si="36">U42-ROUND(((100-Q42*0-T42)/S42)/100,4)</f>
        <v>8.000000000000021E-4</v>
      </c>
      <c r="X42" s="7">
        <f t="shared" ref="X42:X45" si="37">-V42*R42</f>
        <v>-10163.545328000027</v>
      </c>
      <c r="Y42" s="7">
        <f>SUM(C42:G42)/5</f>
        <v>-2862.8580000000002</v>
      </c>
      <c r="Z42" s="10">
        <f t="shared" ref="Z42:Z45" si="38">X42-Y42</f>
        <v>-7300.6873280000273</v>
      </c>
    </row>
    <row r="43" spans="1:26" x14ac:dyDescent="0.25">
      <c r="A43" s="1"/>
      <c r="B43" s="1">
        <v>31246</v>
      </c>
      <c r="C43" s="29">
        <v>-114386.72999999998</v>
      </c>
      <c r="D43" s="10">
        <v>-179480.68999999994</v>
      </c>
      <c r="E43" s="10">
        <v>-2230125.1199999996</v>
      </c>
      <c r="F43" s="10">
        <v>-679766.72</v>
      </c>
      <c r="G43" s="10">
        <v>-49448.5</v>
      </c>
      <c r="H43" s="10">
        <v>-226516.37999999998</v>
      </c>
      <c r="I43" s="10">
        <v>-521308.50000000006</v>
      </c>
      <c r="J43" s="10">
        <v>157975.39000000004</v>
      </c>
      <c r="K43" s="10">
        <v>-439171.73</v>
      </c>
      <c r="L43" s="10">
        <v>-4282228.9799999995</v>
      </c>
      <c r="N43" s="1">
        <f t="shared" si="0"/>
        <v>31246</v>
      </c>
      <c r="O43" s="25">
        <f>IFERROR(VLOOKUP($N43,'Depr Rate % NS'!A:B,2,FALSE),0)</f>
        <v>-5</v>
      </c>
      <c r="Q43" s="57">
        <v>-5</v>
      </c>
      <c r="R43" s="50">
        <f>IFERROR(VLOOKUP($N43,'Depr Rate % NS'!$D:$G,2,FALSE),0)</f>
        <v>54859776.679999992</v>
      </c>
      <c r="S43" s="83">
        <f>IFERROR(VLOOKUP($N43,'Depr Rate % NS'!$D:$G,3,FALSE),0)</f>
        <v>21</v>
      </c>
      <c r="T43" s="85">
        <f>IFERROR(VLOOKUP($N43,'Depr Rate % NS'!$D:$G,4,FALSE),0)</f>
        <v>36.619999999999997</v>
      </c>
      <c r="U43" s="53">
        <f t="shared" si="35"/>
        <v>3.2599999999999997E-2</v>
      </c>
      <c r="V43" s="53">
        <f t="shared" si="36"/>
        <v>2.3999999999999959E-3</v>
      </c>
      <c r="X43" s="7">
        <f t="shared" si="37"/>
        <v>-131663.46403199976</v>
      </c>
      <c r="Y43" s="7">
        <f>SUM(C43:G43)/5</f>
        <v>-650641.55199999991</v>
      </c>
      <c r="Z43" s="10">
        <f t="shared" si="38"/>
        <v>518978.08796800015</v>
      </c>
    </row>
    <row r="44" spans="1:26" x14ac:dyDescent="0.25">
      <c r="A44" s="1"/>
      <c r="B44" s="1">
        <v>31546</v>
      </c>
      <c r="C44" s="29">
        <v>0</v>
      </c>
      <c r="D44" s="10">
        <v>0</v>
      </c>
      <c r="E44" s="10">
        <v>0</v>
      </c>
      <c r="F44" s="10">
        <v>-8325.7000000000007</v>
      </c>
      <c r="G44" s="10">
        <v>-3216.02</v>
      </c>
      <c r="H44" s="10">
        <v>-4100.6000000000004</v>
      </c>
      <c r="I44" s="10">
        <v>0</v>
      </c>
      <c r="J44" s="10">
        <v>0</v>
      </c>
      <c r="K44" s="10">
        <v>0</v>
      </c>
      <c r="L44" s="10">
        <v>-15642.320000000002</v>
      </c>
      <c r="N44" s="1">
        <f t="shared" si="0"/>
        <v>31546</v>
      </c>
      <c r="O44" s="25">
        <f>IFERROR(VLOOKUP($N44,'Depr Rate % NS'!A:B,2,FALSE),0)</f>
        <v>-5</v>
      </c>
      <c r="Q44" s="57">
        <v>-5</v>
      </c>
      <c r="R44" s="50">
        <f>IFERROR(VLOOKUP($N44,'Depr Rate % NS'!$D:$G,2,FALSE),0)</f>
        <v>9765956.1899999995</v>
      </c>
      <c r="S44" s="83">
        <f>IFERROR(VLOOKUP($N44,'Depr Rate % NS'!$D:$G,3,FALSE),0)</f>
        <v>18.600000000000001</v>
      </c>
      <c r="T44" s="85">
        <f>IFERROR(VLOOKUP($N44,'Depr Rate % NS'!$D:$G,4,FALSE),0)</f>
        <v>40.17</v>
      </c>
      <c r="U44" s="53">
        <f t="shared" si="35"/>
        <v>3.49E-2</v>
      </c>
      <c r="V44" s="53">
        <f t="shared" si="36"/>
        <v>2.700000000000001E-3</v>
      </c>
      <c r="X44" s="7">
        <f t="shared" si="37"/>
        <v>-26368.081713000007</v>
      </c>
      <c r="Y44" s="7">
        <f>SUM(C44:G44)/5</f>
        <v>-2308.3440000000001</v>
      </c>
      <c r="Z44" s="10">
        <f t="shared" si="38"/>
        <v>-24059.737713000006</v>
      </c>
    </row>
    <row r="45" spans="1:26" x14ac:dyDescent="0.25">
      <c r="A45" s="1"/>
      <c r="B45" s="1">
        <v>31646</v>
      </c>
      <c r="C45" s="29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-3665.14</v>
      </c>
      <c r="L45" s="10">
        <v>-3665.14</v>
      </c>
      <c r="N45" s="1">
        <f t="shared" si="0"/>
        <v>31646</v>
      </c>
      <c r="O45" s="25">
        <f>IFERROR(VLOOKUP($N45,'Depr Rate % NS'!A:B,2,FALSE),0)</f>
        <v>-4</v>
      </c>
      <c r="Q45" s="57">
        <v>-2</v>
      </c>
      <c r="R45" s="50">
        <f>IFERROR(VLOOKUP($N45,'Depr Rate % NS'!$D:$G,2,FALSE),0)</f>
        <v>1725496.47</v>
      </c>
      <c r="S45" s="83">
        <f>IFERROR(VLOOKUP($N45,'Depr Rate % NS'!$D:$G,3,FALSE),0)</f>
        <v>24</v>
      </c>
      <c r="T45" s="85">
        <f>IFERROR(VLOOKUP($N45,'Depr Rate % NS'!$D:$G,4,FALSE),0)</f>
        <v>34.35</v>
      </c>
      <c r="U45" s="53">
        <f t="shared" si="35"/>
        <v>2.8199999999999999E-2</v>
      </c>
      <c r="V45" s="53">
        <f t="shared" si="36"/>
        <v>7.9999999999999863E-4</v>
      </c>
      <c r="X45" s="7">
        <f t="shared" si="37"/>
        <v>-1380.3971759999977</v>
      </c>
      <c r="Y45" s="7">
        <f>SUM(C45:G45)/5</f>
        <v>0</v>
      </c>
      <c r="Z45" s="10">
        <f t="shared" si="38"/>
        <v>-1380.3971759999977</v>
      </c>
    </row>
    <row r="46" spans="1:26" ht="15.75" thickBot="1" x14ac:dyDescent="0.3">
      <c r="A46" t="s">
        <v>438</v>
      </c>
      <c r="C46" s="29">
        <v>-114386.72999999998</v>
      </c>
      <c r="D46" s="10">
        <v>-179480.68999999994</v>
      </c>
      <c r="E46" s="10">
        <v>-2238488.3099999996</v>
      </c>
      <c r="F46" s="10">
        <v>-688092.41999999993</v>
      </c>
      <c r="G46" s="10">
        <v>-58615.619999999995</v>
      </c>
      <c r="H46" s="10">
        <v>-273992.23</v>
      </c>
      <c r="I46" s="10">
        <v>-521308.50000000006</v>
      </c>
      <c r="J46" s="10">
        <v>152774.72000000003</v>
      </c>
      <c r="K46" s="10">
        <v>-452592.76</v>
      </c>
      <c r="L46" s="10">
        <v>-4374182.5399999991</v>
      </c>
      <c r="N46" s="1"/>
      <c r="O46" s="25"/>
      <c r="Q46" s="46"/>
      <c r="R46" s="43"/>
      <c r="S46" s="84"/>
      <c r="T46" s="86"/>
      <c r="X46" s="56">
        <f>SUM(X42:X45)</f>
        <v>-169575.48824899981</v>
      </c>
      <c r="Y46" s="56">
        <f t="shared" ref="Y46:Z46" si="39">SUM(Y42:Y45)</f>
        <v>-655812.75399999996</v>
      </c>
      <c r="Z46" s="56">
        <f t="shared" si="39"/>
        <v>486237.26575100014</v>
      </c>
    </row>
    <row r="47" spans="1:26" ht="15.75" thickTop="1" x14ac:dyDescent="0.25">
      <c r="A47" s="1" t="s">
        <v>138</v>
      </c>
      <c r="B47" s="1">
        <v>31145</v>
      </c>
      <c r="C47" s="29">
        <v>-41023.469999999994</v>
      </c>
      <c r="D47" s="10">
        <v>-17980.009999999998</v>
      </c>
      <c r="E47" s="10">
        <v>-8804.52</v>
      </c>
      <c r="F47" s="10">
        <v>0</v>
      </c>
      <c r="G47" s="10">
        <v>-68578.289999999994</v>
      </c>
      <c r="H47" s="10">
        <v>-23276.19</v>
      </c>
      <c r="I47" s="10">
        <v>0</v>
      </c>
      <c r="J47" s="10">
        <v>-111414.79</v>
      </c>
      <c r="K47" s="10">
        <v>-23732.03</v>
      </c>
      <c r="L47" s="10">
        <v>-294809.29999999993</v>
      </c>
      <c r="N47" s="1">
        <f t="shared" si="0"/>
        <v>31145</v>
      </c>
      <c r="O47" s="25">
        <f>IFERROR(VLOOKUP($N47,'Depr Rate % NS'!A:B,2,FALSE),0)</f>
        <v>-3</v>
      </c>
      <c r="Q47" s="57">
        <v>-2</v>
      </c>
      <c r="R47" s="50">
        <f>IFERROR(VLOOKUP($N47,'Depr Rate % NS'!$D:$G,2,FALSE),0)</f>
        <v>23911918.730000008</v>
      </c>
      <c r="S47" s="83">
        <f>IFERROR(VLOOKUP($N47,'Depr Rate % NS'!$D:$G,3,FALSE),0)</f>
        <v>30</v>
      </c>
      <c r="T47" s="85">
        <f>IFERROR(VLOOKUP($N47,'Depr Rate % NS'!$D:$G,4,FALSE),0)</f>
        <v>44.06</v>
      </c>
      <c r="U47" s="53">
        <f t="shared" ref="U47:U51" si="40">ROUND(((100-Q47-T47)/S47)/100,4)</f>
        <v>1.9300000000000001E-2</v>
      </c>
      <c r="V47" s="53">
        <f t="shared" ref="V47:V51" si="41">U47-ROUND(((100-Q47*0-T47)/S47)/100,4)</f>
        <v>7.000000000000027E-4</v>
      </c>
      <c r="X47" s="7">
        <f>-V47*R47</f>
        <v>-16738.343111000071</v>
      </c>
      <c r="Y47" s="7">
        <f>SUM(C47:G47)/5</f>
        <v>-27277.257999999994</v>
      </c>
      <c r="Z47" s="10">
        <f t="shared" ref="Z47:Z51" si="42">X47-Y47</f>
        <v>10538.914888999923</v>
      </c>
    </row>
    <row r="48" spans="1:26" x14ac:dyDescent="0.25">
      <c r="A48" s="1"/>
      <c r="B48" s="1">
        <v>31245</v>
      </c>
      <c r="C48" s="29">
        <v>-735884.5</v>
      </c>
      <c r="D48" s="10">
        <v>-1346666.1</v>
      </c>
      <c r="E48" s="10">
        <v>-424252.20999999996</v>
      </c>
      <c r="F48" s="10">
        <v>-1288663.72</v>
      </c>
      <c r="G48" s="10">
        <v>291646.98000000033</v>
      </c>
      <c r="H48" s="10">
        <v>-3712056.8699999996</v>
      </c>
      <c r="I48" s="10">
        <v>-1823516.07</v>
      </c>
      <c r="J48" s="10">
        <v>-482078.05</v>
      </c>
      <c r="K48" s="10">
        <v>-531460.16999999993</v>
      </c>
      <c r="L48" s="10">
        <v>-10052930.710000001</v>
      </c>
      <c r="N48" s="1">
        <f t="shared" si="0"/>
        <v>31245</v>
      </c>
      <c r="O48" s="25">
        <f>IFERROR(VLOOKUP($N48,'Depr Rate % NS'!A:B,2,FALSE),0)</f>
        <v>-7</v>
      </c>
      <c r="Q48" s="57">
        <v>-5</v>
      </c>
      <c r="R48" s="50">
        <f>IFERROR(VLOOKUP($N48,'Depr Rate % NS'!$D:$G,2,FALSE),0)</f>
        <v>159201061.49999994</v>
      </c>
      <c r="S48" s="83">
        <f>IFERROR(VLOOKUP($N48,'Depr Rate % NS'!$D:$G,3,FALSE),0)</f>
        <v>24</v>
      </c>
      <c r="T48" s="85">
        <f>IFERROR(VLOOKUP($N48,'Depr Rate % NS'!$D:$G,4,FALSE),0)</f>
        <v>46.3</v>
      </c>
      <c r="U48" s="53">
        <f t="shared" si="40"/>
        <v>2.4500000000000001E-2</v>
      </c>
      <c r="V48" s="53">
        <f t="shared" si="41"/>
        <v>2.1000000000000012E-3</v>
      </c>
      <c r="X48" s="7">
        <f t="shared" ref="X48:X51" si="43">-V48*R48</f>
        <v>-334322.22915000009</v>
      </c>
      <c r="Y48" s="7">
        <f>SUM(C48:G48)/5</f>
        <v>-700763.90999999992</v>
      </c>
      <c r="Z48" s="10">
        <f t="shared" si="42"/>
        <v>366441.68084999983</v>
      </c>
    </row>
    <row r="49" spans="1:26" x14ac:dyDescent="0.25">
      <c r="A49" s="1"/>
      <c r="B49" s="1">
        <v>31445</v>
      </c>
      <c r="C49" s="2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N49" s="1">
        <f t="shared" si="0"/>
        <v>31445</v>
      </c>
      <c r="O49" s="25">
        <f>IFERROR(VLOOKUP($N49,'Depr Rate % NS'!A:B,2,FALSE),0)</f>
        <v>0</v>
      </c>
      <c r="Q49" s="57">
        <v>-6</v>
      </c>
      <c r="R49" s="50">
        <f>IFERROR(VLOOKUP($N49,'Depr Rate % NS'!$D:$G,2,FALSE),0)</f>
        <v>0</v>
      </c>
      <c r="S49" s="83">
        <f>IFERROR(VLOOKUP($N49,'Depr Rate % NS'!$D:$G,3,FALSE),0)</f>
        <v>0</v>
      </c>
      <c r="T49" s="85">
        <f>IFERROR(VLOOKUP($N49,'Depr Rate % NS'!$D:$G,4,FALSE),0)</f>
        <v>0</v>
      </c>
      <c r="U49" s="53" t="e">
        <f t="shared" si="40"/>
        <v>#DIV/0!</v>
      </c>
      <c r="V49" s="53" t="e">
        <f t="shared" si="41"/>
        <v>#DIV/0!</v>
      </c>
      <c r="X49" s="7"/>
      <c r="Y49" s="7">
        <f>SUM(C49:G49)/5</f>
        <v>0</v>
      </c>
      <c r="Z49" s="10">
        <f t="shared" si="42"/>
        <v>0</v>
      </c>
    </row>
    <row r="50" spans="1:26" x14ac:dyDescent="0.25">
      <c r="A50" s="1"/>
      <c r="B50" s="1">
        <v>31545</v>
      </c>
      <c r="C50" s="29">
        <v>-110680.16</v>
      </c>
      <c r="D50" s="10">
        <v>0</v>
      </c>
      <c r="E50" s="10">
        <v>-6792.45</v>
      </c>
      <c r="F50" s="10">
        <v>0</v>
      </c>
      <c r="G50" s="10">
        <v>-95535.23</v>
      </c>
      <c r="H50" s="10">
        <v>-18163.28</v>
      </c>
      <c r="I50" s="10">
        <v>0</v>
      </c>
      <c r="J50" s="10">
        <v>-168807.66</v>
      </c>
      <c r="K50" s="10">
        <v>0</v>
      </c>
      <c r="L50" s="10">
        <v>-399978.78</v>
      </c>
      <c r="N50" s="1">
        <f t="shared" si="0"/>
        <v>31545</v>
      </c>
      <c r="O50" s="25">
        <f>IFERROR(VLOOKUP($N50,'Depr Rate % NS'!A:B,2,FALSE),0)</f>
        <v>-7</v>
      </c>
      <c r="Q50" s="57">
        <v>-5</v>
      </c>
      <c r="R50" s="50">
        <f>IFERROR(VLOOKUP($N50,'Depr Rate % NS'!$D:$G,2,FALSE),0)</f>
        <v>26927793.559999995</v>
      </c>
      <c r="S50" s="83">
        <f>IFERROR(VLOOKUP($N50,'Depr Rate % NS'!$D:$G,3,FALSE),0)</f>
        <v>18.3</v>
      </c>
      <c r="T50" s="85">
        <f>IFERROR(VLOOKUP($N50,'Depr Rate % NS'!$D:$G,4,FALSE),0)</f>
        <v>49.82</v>
      </c>
      <c r="U50" s="53">
        <f t="shared" si="40"/>
        <v>3.0200000000000001E-2</v>
      </c>
      <c r="V50" s="53">
        <f t="shared" si="41"/>
        <v>2.8000000000000004E-3</v>
      </c>
      <c r="X50" s="7">
        <f t="shared" si="43"/>
        <v>-75397.821968000004</v>
      </c>
      <c r="Y50" s="7">
        <f>SUM(C50:G50)/5</f>
        <v>-42601.567999999999</v>
      </c>
      <c r="Z50" s="10">
        <f t="shared" si="42"/>
        <v>-32796.253968000005</v>
      </c>
    </row>
    <row r="51" spans="1:26" x14ac:dyDescent="0.25">
      <c r="A51" s="1"/>
      <c r="B51" s="1">
        <v>31645</v>
      </c>
      <c r="C51" s="29">
        <v>-107265.65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-107265.65</v>
      </c>
      <c r="N51" s="1">
        <f t="shared" si="0"/>
        <v>31645</v>
      </c>
      <c r="O51" s="25">
        <f>IFERROR(VLOOKUP($N51,'Depr Rate % NS'!A:B,2,FALSE),0)</f>
        <v>-12</v>
      </c>
      <c r="Q51" s="57">
        <v>-2</v>
      </c>
      <c r="R51" s="50">
        <f>IFERROR(VLOOKUP($N51,'Depr Rate % NS'!$D:$G,2,FALSE),0)</f>
        <v>689413.77</v>
      </c>
      <c r="S51" s="83">
        <f>IFERROR(VLOOKUP($N51,'Depr Rate % NS'!$D:$G,3,FALSE),0)</f>
        <v>10.4</v>
      </c>
      <c r="T51" s="85">
        <f>IFERROR(VLOOKUP($N51,'Depr Rate % NS'!$D:$G,4,FALSE),0)</f>
        <v>78.3</v>
      </c>
      <c r="U51" s="53">
        <f t="shared" si="40"/>
        <v>2.2800000000000001E-2</v>
      </c>
      <c r="V51" s="53">
        <f t="shared" si="41"/>
        <v>1.9000000000000024E-3</v>
      </c>
      <c r="X51" s="7">
        <f t="shared" si="43"/>
        <v>-1309.8861630000017</v>
      </c>
      <c r="Y51" s="7">
        <f>SUM(C51:G51)/5</f>
        <v>-21453.129999999997</v>
      </c>
      <c r="Z51" s="10">
        <f t="shared" si="42"/>
        <v>20143.243836999995</v>
      </c>
    </row>
    <row r="52" spans="1:26" ht="15.75" thickBot="1" x14ac:dyDescent="0.3">
      <c r="A52" t="s">
        <v>439</v>
      </c>
      <c r="C52" s="29">
        <v>-994853.78</v>
      </c>
      <c r="D52" s="10">
        <v>-1364646.11</v>
      </c>
      <c r="E52" s="10">
        <v>-439849.18</v>
      </c>
      <c r="F52" s="10">
        <v>-1288663.72</v>
      </c>
      <c r="G52" s="10">
        <v>127533.46000000036</v>
      </c>
      <c r="H52" s="10">
        <v>-3753496.3399999994</v>
      </c>
      <c r="I52" s="10">
        <v>-1823516.07</v>
      </c>
      <c r="J52" s="10">
        <v>-762300.5</v>
      </c>
      <c r="K52" s="10">
        <v>-555192.19999999995</v>
      </c>
      <c r="L52" s="10">
        <v>-10854984.440000001</v>
      </c>
      <c r="Q52" s="78"/>
      <c r="S52" s="84"/>
      <c r="T52" s="86"/>
      <c r="X52" s="56">
        <f>SUM(X47:X51)</f>
        <v>-427768.28039200022</v>
      </c>
      <c r="Y52" s="56">
        <f t="shared" ref="Y52" si="44">SUM(Y47:Y51)</f>
        <v>-792095.86599999992</v>
      </c>
      <c r="Z52" s="56">
        <f t="shared" ref="Z52" si="45">SUM(Z47:Z51)</f>
        <v>364327.58560799976</v>
      </c>
    </row>
    <row r="53" spans="1:26" ht="15.75" thickTop="1" x14ac:dyDescent="0.25">
      <c r="A53" s="1" t="s">
        <v>144</v>
      </c>
      <c r="B53" s="1">
        <v>31151</v>
      </c>
      <c r="C53" s="2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N53" s="1">
        <f t="shared" si="0"/>
        <v>31151</v>
      </c>
      <c r="O53" s="25">
        <f>IFERROR(VLOOKUP($N53,'Depr Rate % NS'!A:B,2,FALSE),0)</f>
        <v>0</v>
      </c>
      <c r="Q53" s="57">
        <v>-1</v>
      </c>
      <c r="R53" s="50">
        <f>IFERROR(VLOOKUP($N53,'Depr Rate % NS'!$D:$G,2,FALSE),0)</f>
        <v>23136622.989999998</v>
      </c>
      <c r="S53" s="83">
        <f>IFERROR(VLOOKUP($N53,'Depr Rate % NS'!$D:$G,3,FALSE),0)</f>
        <v>23</v>
      </c>
      <c r="T53" s="85">
        <f>IFERROR(VLOOKUP($N53,'Depr Rate % NS'!$D:$G,4,FALSE),0)</f>
        <v>6.07</v>
      </c>
      <c r="U53" s="53">
        <f t="shared" ref="U53:U56" si="46">ROUND(((100-Q53-T53)/S53)/100,4)</f>
        <v>4.1300000000000003E-2</v>
      </c>
      <c r="V53" s="53">
        <f t="shared" ref="V53:V56" si="47">U53-ROUND(((100-Q53*0-T53)/S53)/100,4)</f>
        <v>5.0000000000000044E-4</v>
      </c>
      <c r="X53" s="7">
        <f t="shared" ref="X53:X56" si="48">-V53*R53</f>
        <v>-11568.311495000009</v>
      </c>
      <c r="Y53" s="7">
        <f>SUM(C53:G53)/5</f>
        <v>0</v>
      </c>
      <c r="Z53" s="10">
        <f t="shared" ref="Z53:Z56" si="49">X53-Y53</f>
        <v>-11568.311495000009</v>
      </c>
    </row>
    <row r="54" spans="1:26" x14ac:dyDescent="0.25">
      <c r="A54" s="1"/>
      <c r="B54" s="1">
        <v>31251</v>
      </c>
      <c r="C54" s="29">
        <v>0</v>
      </c>
      <c r="D54" s="10">
        <v>0</v>
      </c>
      <c r="E54" s="10">
        <v>0</v>
      </c>
      <c r="F54" s="10">
        <v>-1425.43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-1425.43</v>
      </c>
      <c r="N54" s="1">
        <f t="shared" si="0"/>
        <v>31251</v>
      </c>
      <c r="O54" s="25">
        <f>IFERROR(VLOOKUP($N54,'Depr Rate % NS'!A:B,2,FALSE),0)</f>
        <v>-2</v>
      </c>
      <c r="Q54" s="57">
        <v>-3</v>
      </c>
      <c r="R54" s="50">
        <f>IFERROR(VLOOKUP($N54,'Depr Rate % NS'!$D:$G,2,FALSE),0)</f>
        <v>46985092.910000004</v>
      </c>
      <c r="S54" s="83">
        <f>IFERROR(VLOOKUP($N54,'Depr Rate % NS'!$D:$G,3,FALSE),0)</f>
        <v>22</v>
      </c>
      <c r="T54" s="85">
        <f>IFERROR(VLOOKUP($N54,'Depr Rate % NS'!$D:$G,4,FALSE),0)</f>
        <v>6.57</v>
      </c>
      <c r="U54" s="53">
        <f t="shared" si="46"/>
        <v>4.3799999999999999E-2</v>
      </c>
      <c r="V54" s="53">
        <f t="shared" si="47"/>
        <v>1.2999999999999956E-3</v>
      </c>
      <c r="X54" s="7">
        <f t="shared" si="48"/>
        <v>-61080.620782999802</v>
      </c>
      <c r="Y54" s="7">
        <f>SUM(C54:G54)/5</f>
        <v>-285.08600000000001</v>
      </c>
      <c r="Z54" s="10">
        <f t="shared" si="49"/>
        <v>-60795.534782999799</v>
      </c>
    </row>
    <row r="55" spans="1:26" x14ac:dyDescent="0.25">
      <c r="A55" s="1"/>
      <c r="B55" s="1">
        <v>31551</v>
      </c>
      <c r="C55" s="29">
        <v>0</v>
      </c>
      <c r="D55" s="10">
        <v>0</v>
      </c>
      <c r="E55" s="10">
        <v>0</v>
      </c>
      <c r="F55" s="10">
        <v>0</v>
      </c>
      <c r="G55" s="10">
        <v>0</v>
      </c>
      <c r="H55" s="10">
        <v>-2946.11</v>
      </c>
      <c r="I55" s="10">
        <v>0</v>
      </c>
      <c r="J55" s="10">
        <v>0</v>
      </c>
      <c r="K55" s="10">
        <v>0</v>
      </c>
      <c r="L55" s="10">
        <v>-2946.11</v>
      </c>
      <c r="N55" s="1">
        <f t="shared" si="0"/>
        <v>31551</v>
      </c>
      <c r="O55" s="25">
        <f>IFERROR(VLOOKUP($N55,'Depr Rate % NS'!A:B,2,FALSE),0)</f>
        <v>-4</v>
      </c>
      <c r="Q55" s="57">
        <v>-3</v>
      </c>
      <c r="R55" s="50">
        <f>IFERROR(VLOOKUP($N55,'Depr Rate % NS'!$D:$G,2,FALSE),0)</f>
        <v>14576030.57</v>
      </c>
      <c r="S55" s="83">
        <f>IFERROR(VLOOKUP($N55,'Depr Rate % NS'!$D:$G,3,FALSE),0)</f>
        <v>20</v>
      </c>
      <c r="T55" s="85">
        <f>IFERROR(VLOOKUP($N55,'Depr Rate % NS'!$D:$G,4,FALSE),0)</f>
        <v>7.22</v>
      </c>
      <c r="U55" s="53">
        <f t="shared" si="46"/>
        <v>4.7899999999999998E-2</v>
      </c>
      <c r="V55" s="53">
        <f t="shared" si="47"/>
        <v>1.5000000000000013E-3</v>
      </c>
      <c r="X55" s="7">
        <f t="shared" si="48"/>
        <v>-21864.045855000018</v>
      </c>
      <c r="Y55" s="7">
        <f>SUM(C55:G55)/5</f>
        <v>0</v>
      </c>
      <c r="Z55" s="10">
        <f t="shared" si="49"/>
        <v>-21864.045855000018</v>
      </c>
    </row>
    <row r="56" spans="1:26" x14ac:dyDescent="0.25">
      <c r="A56" s="1"/>
      <c r="B56" s="1">
        <v>31651</v>
      </c>
      <c r="C56" s="29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N56" s="1">
        <f t="shared" si="0"/>
        <v>31651</v>
      </c>
      <c r="O56" s="25">
        <f>IFERROR(VLOOKUP($N56,'Depr Rate % NS'!A:B,2,FALSE),0)</f>
        <v>-1</v>
      </c>
      <c r="Q56" s="57">
        <v>-1</v>
      </c>
      <c r="R56" s="50">
        <f>IFERROR(VLOOKUP($N56,'Depr Rate % NS'!$D:$G,2,FALSE),0)</f>
        <v>879814.74</v>
      </c>
      <c r="S56" s="83">
        <f>IFERROR(VLOOKUP($N56,'Depr Rate % NS'!$D:$G,3,FALSE),0)</f>
        <v>23</v>
      </c>
      <c r="T56" s="85">
        <f>IFERROR(VLOOKUP($N56,'Depr Rate % NS'!$D:$G,4,FALSE),0)</f>
        <v>6.07</v>
      </c>
      <c r="U56" s="53">
        <f t="shared" si="46"/>
        <v>4.1300000000000003E-2</v>
      </c>
      <c r="V56" s="53">
        <f t="shared" si="47"/>
        <v>5.0000000000000044E-4</v>
      </c>
      <c r="X56" s="7">
        <f t="shared" si="48"/>
        <v>-439.90737000000041</v>
      </c>
      <c r="Y56" s="7">
        <f>SUM(C56:G56)/5</f>
        <v>0</v>
      </c>
      <c r="Z56" s="10">
        <f t="shared" si="49"/>
        <v>-439.90737000000041</v>
      </c>
    </row>
    <row r="57" spans="1:26" ht="15.75" thickBot="1" x14ac:dyDescent="0.3">
      <c r="A57" t="s">
        <v>454</v>
      </c>
      <c r="C57" s="29">
        <v>0</v>
      </c>
      <c r="D57" s="10">
        <v>0</v>
      </c>
      <c r="E57" s="10">
        <v>0</v>
      </c>
      <c r="F57" s="10">
        <v>-1425.43</v>
      </c>
      <c r="G57" s="10">
        <v>0</v>
      </c>
      <c r="H57" s="10">
        <v>-2946.11</v>
      </c>
      <c r="I57" s="10">
        <v>0</v>
      </c>
      <c r="J57" s="10">
        <v>0</v>
      </c>
      <c r="K57" s="10">
        <v>0</v>
      </c>
      <c r="L57" s="10">
        <v>-4371.54</v>
      </c>
      <c r="N57" s="1"/>
      <c r="O57" s="25"/>
      <c r="Q57" s="78"/>
      <c r="S57" s="84"/>
      <c r="T57" s="86"/>
      <c r="X57" s="56">
        <f>SUM(X53:X56)</f>
        <v>-94952.885502999838</v>
      </c>
      <c r="Y57" s="56">
        <f t="shared" ref="Y57" si="50">SUM(Y53:Y56)</f>
        <v>-285.08600000000001</v>
      </c>
      <c r="Z57" s="56">
        <f t="shared" ref="Z57" si="51">SUM(Z53:Z56)</f>
        <v>-94667.799502999827</v>
      </c>
    </row>
    <row r="58" spans="1:26" ht="15.75" thickTop="1" x14ac:dyDescent="0.25">
      <c r="A58" s="1" t="s">
        <v>145</v>
      </c>
      <c r="B58" s="1">
        <v>31152</v>
      </c>
      <c r="C58" s="29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N58" s="1">
        <f t="shared" si="0"/>
        <v>31152</v>
      </c>
      <c r="O58" s="25">
        <f>IFERROR(VLOOKUP($N58,'Depr Rate % NS'!A:B,2,FALSE),0)</f>
        <v>0</v>
      </c>
      <c r="Q58" s="57">
        <v>-1</v>
      </c>
      <c r="R58" s="50">
        <f>IFERROR(VLOOKUP($N58,'Depr Rate % NS'!$D:$G,2,FALSE),0)</f>
        <v>25208869.300000001</v>
      </c>
      <c r="S58" s="83">
        <f>IFERROR(VLOOKUP($N58,'Depr Rate % NS'!$D:$G,3,FALSE),0)</f>
        <v>26</v>
      </c>
      <c r="T58" s="85">
        <f>IFERROR(VLOOKUP($N58,'Depr Rate % NS'!$D:$G,4,FALSE),0)</f>
        <v>8.75</v>
      </c>
      <c r="U58" s="53">
        <f t="shared" ref="U58:U61" si="52">ROUND(((100-Q58-T58)/S58)/100,4)</f>
        <v>3.5499999999999997E-2</v>
      </c>
      <c r="V58" s="53">
        <f t="shared" ref="V58:V61" si="53">U58-ROUND(((100-Q58*0-T58)/S58)/100,4)</f>
        <v>3.9999999999999758E-4</v>
      </c>
      <c r="X58" s="7">
        <f t="shared" ref="X58:X61" si="54">-V58*R58</f>
        <v>-10083.547719999939</v>
      </c>
      <c r="Y58" s="7">
        <f>SUM(C58:G58)/5</f>
        <v>0</v>
      </c>
      <c r="Z58" s="10">
        <f t="shared" ref="Z58:Z61" si="55">X58-Y58</f>
        <v>-10083.547719999939</v>
      </c>
    </row>
    <row r="59" spans="1:26" x14ac:dyDescent="0.25">
      <c r="A59" s="1"/>
      <c r="B59" s="1">
        <v>31252</v>
      </c>
      <c r="C59" s="29">
        <v>0</v>
      </c>
      <c r="D59" s="10">
        <v>-168922.28</v>
      </c>
      <c r="E59" s="10">
        <v>-5998.05</v>
      </c>
      <c r="F59" s="10">
        <v>0</v>
      </c>
      <c r="G59" s="10">
        <v>-176083.5</v>
      </c>
      <c r="H59" s="10">
        <v>0</v>
      </c>
      <c r="I59" s="10">
        <v>0</v>
      </c>
      <c r="J59" s="10">
        <v>0</v>
      </c>
      <c r="K59" s="10">
        <v>0</v>
      </c>
      <c r="L59" s="10">
        <v>-351003.82999999996</v>
      </c>
      <c r="N59" s="1">
        <f t="shared" si="0"/>
        <v>31252</v>
      </c>
      <c r="O59" s="25">
        <f>IFERROR(VLOOKUP($N59,'Depr Rate % NS'!A:B,2,FALSE),0)</f>
        <v>-3</v>
      </c>
      <c r="Q59" s="57">
        <v>-3</v>
      </c>
      <c r="R59" s="50">
        <f>IFERROR(VLOOKUP($N59,'Depr Rate % NS'!$D:$G,2,FALSE),0)</f>
        <v>51260286.850000009</v>
      </c>
      <c r="S59" s="83">
        <f>IFERROR(VLOOKUP($N59,'Depr Rate % NS'!$D:$G,3,FALSE),0)</f>
        <v>23</v>
      </c>
      <c r="T59" s="85">
        <f>IFERROR(VLOOKUP($N59,'Depr Rate % NS'!$D:$G,4,FALSE),0)</f>
        <v>10.06</v>
      </c>
      <c r="U59" s="53">
        <f t="shared" si="52"/>
        <v>4.0399999999999998E-2</v>
      </c>
      <c r="V59" s="53">
        <f t="shared" si="53"/>
        <v>1.2999999999999956E-3</v>
      </c>
      <c r="X59" s="7">
        <f t="shared" si="54"/>
        <v>-66638.372904999793</v>
      </c>
      <c r="Y59" s="7">
        <f>SUM(C59:G59)/5</f>
        <v>-70200.765999999989</v>
      </c>
      <c r="Z59" s="10">
        <f t="shared" si="55"/>
        <v>3562.3930950001959</v>
      </c>
    </row>
    <row r="60" spans="1:26" x14ac:dyDescent="0.25">
      <c r="A60" s="1"/>
      <c r="B60" s="1">
        <v>31552</v>
      </c>
      <c r="C60" s="29">
        <v>0</v>
      </c>
      <c r="D60" s="10">
        <v>-14812.74</v>
      </c>
      <c r="E60" s="10">
        <v>0</v>
      </c>
      <c r="F60" s="10">
        <v>0</v>
      </c>
      <c r="G60" s="10">
        <v>-10075.07</v>
      </c>
      <c r="H60" s="10">
        <v>0</v>
      </c>
      <c r="I60" s="10">
        <v>0</v>
      </c>
      <c r="J60" s="10">
        <v>0</v>
      </c>
      <c r="K60" s="10">
        <v>0</v>
      </c>
      <c r="L60" s="10">
        <v>-24887.809999999998</v>
      </c>
      <c r="N60" s="1">
        <f t="shared" si="0"/>
        <v>31552</v>
      </c>
      <c r="O60" s="25">
        <f>IFERROR(VLOOKUP($N60,'Depr Rate % NS'!A:B,2,FALSE),0)</f>
        <v>-4</v>
      </c>
      <c r="Q60" s="57">
        <v>-3</v>
      </c>
      <c r="R60" s="50">
        <f>IFERROR(VLOOKUP($N60,'Depr Rate % NS'!$D:$G,2,FALSE),0)</f>
        <v>15951072.529999997</v>
      </c>
      <c r="S60" s="83">
        <f>IFERROR(VLOOKUP($N60,'Depr Rate % NS'!$D:$G,3,FALSE),0)</f>
        <v>23</v>
      </c>
      <c r="T60" s="85">
        <f>IFERROR(VLOOKUP($N60,'Depr Rate % NS'!$D:$G,4,FALSE),0)</f>
        <v>10.36</v>
      </c>
      <c r="U60" s="53">
        <f t="shared" si="52"/>
        <v>4.0300000000000002E-2</v>
      </c>
      <c r="V60" s="53">
        <f t="shared" si="53"/>
        <v>1.3000000000000025E-3</v>
      </c>
      <c r="X60" s="7">
        <f t="shared" si="54"/>
        <v>-20736.394289000036</v>
      </c>
      <c r="Y60" s="7">
        <f>SUM(C60:G60)/5</f>
        <v>-4977.5619999999999</v>
      </c>
      <c r="Z60" s="10">
        <f t="shared" si="55"/>
        <v>-15758.832289000036</v>
      </c>
    </row>
    <row r="61" spans="1:26" x14ac:dyDescent="0.25">
      <c r="A61" s="1"/>
      <c r="B61" s="1">
        <v>31652</v>
      </c>
      <c r="C61" s="2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N61" s="1">
        <f t="shared" si="0"/>
        <v>31652</v>
      </c>
      <c r="O61" s="25">
        <f>IFERROR(VLOOKUP($N61,'Depr Rate % NS'!A:B,2,FALSE),0)</f>
        <v>-2</v>
      </c>
      <c r="Q61" s="57">
        <v>-1</v>
      </c>
      <c r="R61" s="50">
        <f>IFERROR(VLOOKUP($N61,'Depr Rate % NS'!$D:$G,2,FALSE),0)</f>
        <v>958615.89</v>
      </c>
      <c r="S61" s="83">
        <f>IFERROR(VLOOKUP($N61,'Depr Rate % NS'!$D:$G,3,FALSE),0)</f>
        <v>25</v>
      </c>
      <c r="T61" s="85">
        <f>IFERROR(VLOOKUP($N61,'Depr Rate % NS'!$D:$G,4,FALSE),0)</f>
        <v>9.16</v>
      </c>
      <c r="U61" s="53">
        <f t="shared" si="52"/>
        <v>3.6700000000000003E-2</v>
      </c>
      <c r="V61" s="53">
        <f t="shared" si="53"/>
        <v>4.0000000000000452E-4</v>
      </c>
      <c r="X61" s="7">
        <f t="shared" si="54"/>
        <v>-383.44635600000436</v>
      </c>
      <c r="Y61" s="7">
        <f>SUM(C61:G61)/5</f>
        <v>0</v>
      </c>
      <c r="Z61" s="10">
        <f t="shared" si="55"/>
        <v>-383.44635600000436</v>
      </c>
    </row>
    <row r="62" spans="1:26" ht="15.75" thickBot="1" x14ac:dyDescent="0.3">
      <c r="A62" t="s">
        <v>455</v>
      </c>
      <c r="C62" s="29">
        <v>0</v>
      </c>
      <c r="D62" s="10">
        <v>-183735.02</v>
      </c>
      <c r="E62" s="10">
        <v>-5998.05</v>
      </c>
      <c r="F62" s="10">
        <v>0</v>
      </c>
      <c r="G62" s="10">
        <v>-186158.57</v>
      </c>
      <c r="H62" s="10">
        <v>0</v>
      </c>
      <c r="I62" s="10">
        <v>0</v>
      </c>
      <c r="J62" s="10">
        <v>0</v>
      </c>
      <c r="K62" s="10">
        <v>0</v>
      </c>
      <c r="L62" s="10">
        <v>-375891.63999999996</v>
      </c>
      <c r="Q62" s="78"/>
      <c r="S62" s="84"/>
      <c r="T62" s="86"/>
      <c r="X62" s="56">
        <f>SUM(X58:X61)</f>
        <v>-97841.76126999977</v>
      </c>
      <c r="Y62" s="56">
        <f t="shared" ref="Y62" si="56">SUM(Y58:Y61)</f>
        <v>-75178.327999999994</v>
      </c>
      <c r="Z62" s="56">
        <f t="shared" ref="Z62" si="57">SUM(Z58:Z61)</f>
        <v>-22663.433269999783</v>
      </c>
    </row>
    <row r="63" spans="1:26" ht="15.75" thickTop="1" x14ac:dyDescent="0.25">
      <c r="A63" s="1" t="s">
        <v>146</v>
      </c>
      <c r="B63" s="1">
        <v>31153</v>
      </c>
      <c r="C63" s="29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N63" s="1">
        <f t="shared" si="0"/>
        <v>31153</v>
      </c>
      <c r="O63" s="25">
        <f>IFERROR(VLOOKUP($N63,'Depr Rate % NS'!A:B,2,FALSE),0)</f>
        <v>-1</v>
      </c>
      <c r="Q63" s="57">
        <v>-1</v>
      </c>
      <c r="R63" s="50">
        <f>IFERROR(VLOOKUP($N63,'Depr Rate % NS'!$D:$G,2,FALSE),0)</f>
        <v>21689421.57</v>
      </c>
      <c r="S63" s="83">
        <f>IFERROR(VLOOKUP($N63,'Depr Rate % NS'!$D:$G,3,FALSE),0)</f>
        <v>29</v>
      </c>
      <c r="T63" s="85">
        <f>IFERROR(VLOOKUP($N63,'Depr Rate % NS'!$D:$G,4,FALSE),0)</f>
        <v>10.83</v>
      </c>
      <c r="U63" s="53">
        <f t="shared" ref="U63:U66" si="58">ROUND(((100-Q63-T63)/S63)/100,4)</f>
        <v>3.1099999999999999E-2</v>
      </c>
      <c r="V63" s="53">
        <f t="shared" ref="V63:V66" si="59">U63-ROUND(((100-Q63*0-T63)/S63)/100,4)</f>
        <v>3.9999999999999758E-4</v>
      </c>
      <c r="X63" s="7">
        <f t="shared" ref="X63:X66" si="60">-V63*R63</f>
        <v>-8675.7686279999471</v>
      </c>
      <c r="Y63" s="7">
        <f>SUM(C63:G63)/5</f>
        <v>0</v>
      </c>
      <c r="Z63" s="10">
        <f t="shared" ref="Z63:Z66" si="61">X63-Y63</f>
        <v>-8675.7686279999471</v>
      </c>
    </row>
    <row r="64" spans="1:26" x14ac:dyDescent="0.25">
      <c r="A64" s="1"/>
      <c r="B64" s="1">
        <v>31253</v>
      </c>
      <c r="C64" s="29">
        <v>0</v>
      </c>
      <c r="D64" s="10">
        <v>0</v>
      </c>
      <c r="E64" s="10">
        <v>-204683.74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-204683.74</v>
      </c>
      <c r="N64" s="1">
        <f t="shared" si="0"/>
        <v>31253</v>
      </c>
      <c r="O64" s="25">
        <f>IFERROR(VLOOKUP($N64,'Depr Rate % NS'!A:B,2,FALSE),0)</f>
        <v>-6</v>
      </c>
      <c r="Q64" s="57">
        <v>-3</v>
      </c>
      <c r="R64" s="50">
        <f>IFERROR(VLOOKUP($N64,'Depr Rate % NS'!$D:$G,2,FALSE),0)</f>
        <v>44040159.469999999</v>
      </c>
      <c r="S64" s="83">
        <f>IFERROR(VLOOKUP($N64,'Depr Rate % NS'!$D:$G,3,FALSE),0)</f>
        <v>24</v>
      </c>
      <c r="T64" s="85">
        <f>IFERROR(VLOOKUP($N64,'Depr Rate % NS'!$D:$G,4,FALSE),0)</f>
        <v>13.43</v>
      </c>
      <c r="U64" s="53">
        <f t="shared" si="58"/>
        <v>3.73E-2</v>
      </c>
      <c r="V64" s="53">
        <f t="shared" si="59"/>
        <v>1.1999999999999997E-3</v>
      </c>
      <c r="X64" s="7">
        <f t="shared" si="60"/>
        <v>-52848.191363999984</v>
      </c>
      <c r="Y64" s="7">
        <f>SUM(C64:G64)/5</f>
        <v>-40936.748</v>
      </c>
      <c r="Z64" s="10">
        <f t="shared" si="61"/>
        <v>-11911.443363999984</v>
      </c>
    </row>
    <row r="65" spans="1:26" x14ac:dyDescent="0.25">
      <c r="A65" s="1"/>
      <c r="B65" s="1">
        <v>31553</v>
      </c>
      <c r="C65" s="29">
        <v>0</v>
      </c>
      <c r="D65" s="10">
        <v>0</v>
      </c>
      <c r="E65" s="10">
        <v>0</v>
      </c>
      <c r="F65" s="10">
        <v>-7936.89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-7936.89</v>
      </c>
      <c r="N65" s="1">
        <f t="shared" si="0"/>
        <v>31553</v>
      </c>
      <c r="O65" s="25">
        <f>IFERROR(VLOOKUP($N65,'Depr Rate % NS'!A:B,2,FALSE),0)</f>
        <v>-6</v>
      </c>
      <c r="Q65" s="57">
        <v>-3</v>
      </c>
      <c r="R65" s="50">
        <f>IFERROR(VLOOKUP($N65,'Depr Rate % NS'!$D:$G,2,FALSE),0)</f>
        <v>13761422.039999999</v>
      </c>
      <c r="S65" s="83">
        <f>IFERROR(VLOOKUP($N65,'Depr Rate % NS'!$D:$G,3,FALSE),0)</f>
        <v>23</v>
      </c>
      <c r="T65" s="85">
        <f>IFERROR(VLOOKUP($N65,'Depr Rate % NS'!$D:$G,4,FALSE),0)</f>
        <v>13.92</v>
      </c>
      <c r="U65" s="53">
        <f t="shared" si="58"/>
        <v>3.8699999999999998E-2</v>
      </c>
      <c r="V65" s="53">
        <f t="shared" si="59"/>
        <v>1.2999999999999956E-3</v>
      </c>
      <c r="X65" s="7">
        <f t="shared" si="60"/>
        <v>-17889.848651999939</v>
      </c>
      <c r="Y65" s="7">
        <f>SUM(C65:G65)/5</f>
        <v>-1587.3780000000002</v>
      </c>
      <c r="Z65" s="10">
        <f t="shared" si="61"/>
        <v>-16302.470651999938</v>
      </c>
    </row>
    <row r="66" spans="1:26" x14ac:dyDescent="0.25">
      <c r="A66" s="1"/>
      <c r="B66" s="1">
        <v>31653</v>
      </c>
      <c r="C66" s="2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N66" s="1">
        <f t="shared" si="0"/>
        <v>31653</v>
      </c>
      <c r="O66" s="25">
        <f>IFERROR(VLOOKUP($N66,'Depr Rate % NS'!A:B,2,FALSE),0)</f>
        <v>-5</v>
      </c>
      <c r="Q66" s="57">
        <v>-1</v>
      </c>
      <c r="R66" s="50">
        <f>IFERROR(VLOOKUP($N66,'Depr Rate % NS'!$D:$G,2,FALSE),0)</f>
        <v>824683.51</v>
      </c>
      <c r="S66" s="83">
        <f>IFERROR(VLOOKUP($N66,'Depr Rate % NS'!$D:$G,3,FALSE),0)</f>
        <v>27</v>
      </c>
      <c r="T66" s="85">
        <f>IFERROR(VLOOKUP($N66,'Depr Rate % NS'!$D:$G,4,FALSE),0)</f>
        <v>12.01</v>
      </c>
      <c r="U66" s="53">
        <f t="shared" si="58"/>
        <v>3.3000000000000002E-2</v>
      </c>
      <c r="V66" s="53">
        <f t="shared" si="59"/>
        <v>4.0000000000000452E-4</v>
      </c>
      <c r="X66" s="7">
        <f t="shared" si="60"/>
        <v>-329.87340400000375</v>
      </c>
      <c r="Y66" s="7">
        <f>SUM(C66:G66)/5</f>
        <v>0</v>
      </c>
      <c r="Z66" s="10">
        <f t="shared" si="61"/>
        <v>-329.87340400000375</v>
      </c>
    </row>
    <row r="67" spans="1:26" ht="15.75" thickBot="1" x14ac:dyDescent="0.3">
      <c r="A67" t="s">
        <v>456</v>
      </c>
      <c r="C67" s="29">
        <v>0</v>
      </c>
      <c r="D67" s="10">
        <v>0</v>
      </c>
      <c r="E67" s="10">
        <v>-204683.74</v>
      </c>
      <c r="F67" s="10">
        <v>-7936.89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-212620.63</v>
      </c>
      <c r="Q67" s="78"/>
      <c r="S67" s="84"/>
      <c r="T67" s="86"/>
      <c r="X67" s="56">
        <f>SUM(X63:X66)</f>
        <v>-79743.682047999871</v>
      </c>
      <c r="Y67" s="56">
        <f t="shared" ref="Y67" si="62">SUM(Y63:Y66)</f>
        <v>-42524.125999999997</v>
      </c>
      <c r="Z67" s="56">
        <f t="shared" ref="Z67" si="63">SUM(Z63:Z66)</f>
        <v>-37219.556047999875</v>
      </c>
    </row>
    <row r="68" spans="1:26" ht="15.75" thickTop="1" x14ac:dyDescent="0.25">
      <c r="A68" s="1" t="s">
        <v>147</v>
      </c>
      <c r="B68" s="1">
        <v>31154</v>
      </c>
      <c r="C68" s="29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N68" s="1">
        <f t="shared" si="0"/>
        <v>31154</v>
      </c>
      <c r="O68" s="25">
        <f>IFERROR(VLOOKUP($N68,'Depr Rate % NS'!A:B,2,FALSE),0)</f>
        <v>-1</v>
      </c>
      <c r="Q68" s="57">
        <v>-1</v>
      </c>
      <c r="R68" s="50">
        <f>IFERROR(VLOOKUP($N68,'Depr Rate % NS'!$D:$G,2,FALSE),0)</f>
        <v>16857249.890000001</v>
      </c>
      <c r="S68" s="83">
        <f>IFERROR(VLOOKUP($N68,'Depr Rate % NS'!$D:$G,3,FALSE),0)</f>
        <v>37</v>
      </c>
      <c r="T68" s="85">
        <f>IFERROR(VLOOKUP($N68,'Depr Rate % NS'!$D:$G,4,FALSE),0)</f>
        <v>10.85</v>
      </c>
      <c r="U68" s="53">
        <f t="shared" ref="U68:U71" si="64">ROUND(((100-Q68-T68)/S68)/100,4)</f>
        <v>2.4400000000000002E-2</v>
      </c>
      <c r="V68" s="53">
        <f t="shared" ref="V68:V71" si="65">U68-ROUND(((100-Q68*0-T68)/S68)/100,4)</f>
        <v>3.0000000000000165E-4</v>
      </c>
      <c r="X68" s="7">
        <f t="shared" ref="X68:X71" si="66">-V68*R68</f>
        <v>-5057.1749670000281</v>
      </c>
      <c r="Y68" s="7">
        <f>SUM(C68:G68)/5</f>
        <v>0</v>
      </c>
      <c r="Z68" s="10">
        <f t="shared" ref="Z68:Z71" si="67">X68-Y68</f>
        <v>-5057.1749670000281</v>
      </c>
    </row>
    <row r="69" spans="1:26" x14ac:dyDescent="0.25">
      <c r="A69" s="1"/>
      <c r="B69" s="1">
        <v>31254</v>
      </c>
      <c r="C69" s="29">
        <v>-145228.85</v>
      </c>
      <c r="D69" s="10">
        <v>-60506.28</v>
      </c>
      <c r="E69" s="10">
        <v>-53659.06</v>
      </c>
      <c r="F69" s="10">
        <v>-112821.12</v>
      </c>
      <c r="G69" s="10">
        <v>0</v>
      </c>
      <c r="H69" s="10">
        <v>-35481.54</v>
      </c>
      <c r="I69" s="10">
        <v>0</v>
      </c>
      <c r="J69" s="10">
        <v>0</v>
      </c>
      <c r="K69" s="10">
        <v>0</v>
      </c>
      <c r="L69" s="10">
        <v>-407696.85</v>
      </c>
      <c r="N69" s="1">
        <f t="shared" si="0"/>
        <v>31254</v>
      </c>
      <c r="O69" s="25">
        <f>IFERROR(VLOOKUP($N69,'Depr Rate % NS'!A:B,2,FALSE),0)</f>
        <v>-12</v>
      </c>
      <c r="Q69" s="57">
        <v>-3</v>
      </c>
      <c r="R69" s="50">
        <f>IFERROR(VLOOKUP($N69,'Depr Rate % NS'!$D:$G,2,FALSE),0)</f>
        <v>30373191.169999998</v>
      </c>
      <c r="S69" s="83">
        <f>IFERROR(VLOOKUP($N69,'Depr Rate % NS'!$D:$G,3,FALSE),0)</f>
        <v>25</v>
      </c>
      <c r="T69" s="85">
        <f>IFERROR(VLOOKUP($N69,'Depr Rate % NS'!$D:$G,4,FALSE),0)</f>
        <v>16.87</v>
      </c>
      <c r="U69" s="53">
        <f t="shared" si="64"/>
        <v>3.4500000000000003E-2</v>
      </c>
      <c r="V69" s="53">
        <f t="shared" si="65"/>
        <v>1.1999999999999997E-3</v>
      </c>
      <c r="X69" s="7">
        <f t="shared" si="66"/>
        <v>-36447.829403999989</v>
      </c>
      <c r="Y69" s="7">
        <f>SUM(C69:G69)/5</f>
        <v>-74443.062000000005</v>
      </c>
      <c r="Z69" s="10">
        <f t="shared" si="67"/>
        <v>37995.232596000016</v>
      </c>
    </row>
    <row r="70" spans="1:26" x14ac:dyDescent="0.25">
      <c r="A70" s="1"/>
      <c r="B70" s="1">
        <v>31554</v>
      </c>
      <c r="C70" s="29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N70" s="1">
        <f t="shared" ref="N70:N71" si="68">ROUND(B70,0)</f>
        <v>31554</v>
      </c>
      <c r="O70" s="25">
        <f>IFERROR(VLOOKUP($N70,'Depr Rate % NS'!A:B,2,FALSE),0)</f>
        <v>-12</v>
      </c>
      <c r="Q70" s="57">
        <v>-3</v>
      </c>
      <c r="R70" s="50">
        <f>IFERROR(VLOOKUP($N70,'Depr Rate % NS'!$D:$G,2,FALSE),0)</f>
        <v>10642026.83</v>
      </c>
      <c r="S70" s="83">
        <f>IFERROR(VLOOKUP($N70,'Depr Rate % NS'!$D:$G,3,FALSE),0)</f>
        <v>24</v>
      </c>
      <c r="T70" s="85">
        <f>IFERROR(VLOOKUP($N70,'Depr Rate % NS'!$D:$G,4,FALSE),0)</f>
        <v>17.63</v>
      </c>
      <c r="U70" s="53">
        <f t="shared" si="64"/>
        <v>3.56E-2</v>
      </c>
      <c r="V70" s="53">
        <f t="shared" si="65"/>
        <v>1.3000000000000025E-3</v>
      </c>
      <c r="X70" s="7">
        <f t="shared" si="66"/>
        <v>-13834.634879000027</v>
      </c>
      <c r="Y70" s="7">
        <f>SUM(C70:G70)/5</f>
        <v>0</v>
      </c>
      <c r="Z70" s="10">
        <f t="shared" si="67"/>
        <v>-13834.634879000027</v>
      </c>
    </row>
    <row r="71" spans="1:26" x14ac:dyDescent="0.25">
      <c r="A71" s="1"/>
      <c r="B71" s="1">
        <v>31654</v>
      </c>
      <c r="C71" s="2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N71" s="1">
        <f t="shared" si="68"/>
        <v>31654</v>
      </c>
      <c r="O71" s="25">
        <f>IFERROR(VLOOKUP($N71,'Depr Rate % NS'!A:B,2,FALSE),0)</f>
        <v>-13</v>
      </c>
      <c r="Q71" s="57">
        <v>-1</v>
      </c>
      <c r="R71" s="50">
        <f>IFERROR(VLOOKUP($N71,'Depr Rate % NS'!$D:$G,2,FALSE),0)</f>
        <v>687934.36</v>
      </c>
      <c r="S71" s="83">
        <f>IFERROR(VLOOKUP($N71,'Depr Rate % NS'!$D:$G,3,FALSE),0)</f>
        <v>30</v>
      </c>
      <c r="T71" s="85">
        <f>IFERROR(VLOOKUP($N71,'Depr Rate % NS'!$D:$G,4,FALSE),0)</f>
        <v>14.68</v>
      </c>
      <c r="U71" s="53">
        <f t="shared" si="64"/>
        <v>2.8799999999999999E-2</v>
      </c>
      <c r="V71" s="53">
        <f t="shared" si="65"/>
        <v>3.9999999999999758E-4</v>
      </c>
      <c r="X71" s="7">
        <f t="shared" si="66"/>
        <v>-275.17374399999835</v>
      </c>
      <c r="Y71" s="7">
        <f>SUM(C71:G71)/5</f>
        <v>0</v>
      </c>
      <c r="Z71" s="10">
        <f t="shared" si="67"/>
        <v>-275.17374399999835</v>
      </c>
    </row>
    <row r="72" spans="1:26" ht="15.75" thickBot="1" x14ac:dyDescent="0.3">
      <c r="A72" t="s">
        <v>457</v>
      </c>
      <c r="C72" s="29">
        <v>-145228.85</v>
      </c>
      <c r="D72" s="10">
        <v>-60506.28</v>
      </c>
      <c r="E72" s="10">
        <v>-53659.06</v>
      </c>
      <c r="F72" s="10">
        <v>-112821.12</v>
      </c>
      <c r="G72" s="10">
        <v>0</v>
      </c>
      <c r="H72" s="10">
        <v>-35481.54</v>
      </c>
      <c r="I72" s="10">
        <v>0</v>
      </c>
      <c r="J72" s="10">
        <v>0</v>
      </c>
      <c r="K72" s="10">
        <v>0</v>
      </c>
      <c r="L72" s="10">
        <v>-407696.85</v>
      </c>
      <c r="Q72" s="78"/>
      <c r="S72" s="84"/>
      <c r="T72" s="86"/>
      <c r="X72" s="56">
        <f>SUM(X68:X71)</f>
        <v>-55614.812994000044</v>
      </c>
      <c r="Y72" s="56">
        <f t="shared" ref="Y72" si="69">SUM(Y68:Y71)</f>
        <v>-74443.062000000005</v>
      </c>
      <c r="Z72" s="56">
        <f t="shared" ref="Z72" si="70">SUM(Z68:Z71)</f>
        <v>18828.249005999962</v>
      </c>
    </row>
    <row r="73" spans="1:26" ht="15.75" thickTop="1" x14ac:dyDescent="0.25">
      <c r="A73" s="1" t="s">
        <v>118</v>
      </c>
      <c r="B73" s="1">
        <v>34131</v>
      </c>
      <c r="C73" s="29">
        <v>-366.64</v>
      </c>
      <c r="D73" s="10">
        <v>-39549.35</v>
      </c>
      <c r="E73" s="10">
        <v>-124982.27</v>
      </c>
      <c r="F73" s="10">
        <v>-1366.61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-166264.87</v>
      </c>
      <c r="N73" s="1">
        <f t="shared" ref="N73:N136" si="71">ROUND(B73,0)</f>
        <v>34131</v>
      </c>
      <c r="O73" s="25">
        <f>IFERROR(VLOOKUP($N73,'Depr Rate % NS'!A:B,2,FALSE),0)</f>
        <v>-1</v>
      </c>
      <c r="Q73" s="57">
        <v>-2</v>
      </c>
      <c r="R73" s="50">
        <f>IFERROR(VLOOKUP($N73,'Depr Rate % NS'!$D:$G,2,FALSE),0)</f>
        <v>21609094.940000009</v>
      </c>
      <c r="S73" s="83">
        <f>IFERROR(VLOOKUP($N73,'Depr Rate % NS'!$D:$G,3,FALSE),0)</f>
        <v>31</v>
      </c>
      <c r="T73" s="85">
        <f>IFERROR(VLOOKUP($N73,'Depr Rate % NS'!$D:$G,4,FALSE),0)</f>
        <v>31.37</v>
      </c>
      <c r="U73" s="53">
        <f t="shared" ref="U73:U77" si="72">ROUND(((100-Q73-T73)/S73)/100,4)</f>
        <v>2.2800000000000001E-2</v>
      </c>
      <c r="V73" s="53">
        <f t="shared" ref="V73:V77" si="73">U73-ROUND(((100-Q73*0-T73)/S73)/100,4)</f>
        <v>6.9999999999999923E-4</v>
      </c>
      <c r="X73" s="7">
        <f>-V73*R73</f>
        <v>-15126.36645799999</v>
      </c>
      <c r="Y73" s="7">
        <f>SUM(C73:G73)/5</f>
        <v>-33252.974000000002</v>
      </c>
      <c r="Z73" s="10">
        <f t="shared" ref="Z73:Z77" si="74">X73-Y73</f>
        <v>18126.607542000012</v>
      </c>
    </row>
    <row r="74" spans="1:26" x14ac:dyDescent="0.25">
      <c r="A74" s="1"/>
      <c r="B74" s="1">
        <v>34231</v>
      </c>
      <c r="C74" s="29">
        <v>-81549.209999999977</v>
      </c>
      <c r="D74" s="10">
        <v>-954349.39999999991</v>
      </c>
      <c r="E74" s="10">
        <v>-122804.71999999993</v>
      </c>
      <c r="F74" s="10">
        <v>-588798.69999999995</v>
      </c>
      <c r="G74" s="10">
        <v>-1913.7400000000107</v>
      </c>
      <c r="H74" s="10">
        <v>-8190.48</v>
      </c>
      <c r="I74" s="10">
        <v>97928.860000000015</v>
      </c>
      <c r="J74" s="10">
        <v>2172285.7400000002</v>
      </c>
      <c r="K74" s="10">
        <v>-281925.2</v>
      </c>
      <c r="L74" s="10">
        <v>230683.15000000055</v>
      </c>
      <c r="N74" s="1">
        <f t="shared" si="71"/>
        <v>34231</v>
      </c>
      <c r="O74" s="25">
        <f>IFERROR(VLOOKUP($N74,'Depr Rate % NS'!A:B,2,FALSE),0)</f>
        <v>-5</v>
      </c>
      <c r="Q74" s="57">
        <v>-5</v>
      </c>
      <c r="R74" s="50">
        <f>IFERROR(VLOOKUP($N74,'Depr Rate % NS'!$D:$G,2,FALSE),0)</f>
        <v>77801542.430000007</v>
      </c>
      <c r="S74" s="83">
        <f>IFERROR(VLOOKUP($N74,'Depr Rate % NS'!$D:$G,3,FALSE),0)</f>
        <v>28</v>
      </c>
      <c r="T74" s="85">
        <f>IFERROR(VLOOKUP($N74,'Depr Rate % NS'!$D:$G,4,FALSE),0)</f>
        <v>37.86</v>
      </c>
      <c r="U74" s="53">
        <f t="shared" si="72"/>
        <v>2.4E-2</v>
      </c>
      <c r="V74" s="53">
        <f t="shared" si="73"/>
        <v>1.7999999999999995E-3</v>
      </c>
      <c r="X74" s="7">
        <f t="shared" ref="X74:X77" si="75">-V74*R74</f>
        <v>-140042.77637399998</v>
      </c>
      <c r="Y74" s="7">
        <f>SUM(C74:G74)/5</f>
        <v>-349883.15399999998</v>
      </c>
      <c r="Z74" s="10">
        <f t="shared" si="74"/>
        <v>209840.377626</v>
      </c>
    </row>
    <row r="75" spans="1:26" x14ac:dyDescent="0.25">
      <c r="A75" s="1"/>
      <c r="B75" s="1">
        <v>34331</v>
      </c>
      <c r="C75" s="29">
        <v>-232751.37999999998</v>
      </c>
      <c r="D75" s="10">
        <v>1094208.4099999997</v>
      </c>
      <c r="E75" s="10">
        <v>-3458916.7799999993</v>
      </c>
      <c r="F75" s="10">
        <v>-1644797.6199999999</v>
      </c>
      <c r="G75" s="10">
        <v>-5290.7400000000134</v>
      </c>
      <c r="H75" s="10">
        <v>-43294.850000000006</v>
      </c>
      <c r="I75" s="10">
        <v>199687.38999999998</v>
      </c>
      <c r="J75" s="10">
        <v>-10831505.66</v>
      </c>
      <c r="K75" s="10">
        <v>-734743.76000000013</v>
      </c>
      <c r="L75" s="10">
        <v>-15657404.989999998</v>
      </c>
      <c r="N75" s="1">
        <f t="shared" si="71"/>
        <v>34331</v>
      </c>
      <c r="O75" s="25">
        <f>IFERROR(VLOOKUP($N75,'Depr Rate % NS'!A:B,2,FALSE),0)</f>
        <v>-6</v>
      </c>
      <c r="Q75" s="57">
        <v>-7</v>
      </c>
      <c r="R75" s="50">
        <f>IFERROR(VLOOKUP($N75,'Depr Rate % NS'!$D:$G,2,FALSE),0)</f>
        <v>209303215.88000011</v>
      </c>
      <c r="S75" s="83">
        <f>IFERROR(VLOOKUP($N75,'Depr Rate % NS'!$D:$G,3,FALSE),0)</f>
        <v>19.5</v>
      </c>
      <c r="T75" s="85">
        <f>IFERROR(VLOOKUP($N75,'Depr Rate % NS'!$D:$G,4,FALSE),0)</f>
        <v>29.47</v>
      </c>
      <c r="U75" s="53">
        <f t="shared" si="72"/>
        <v>3.9800000000000002E-2</v>
      </c>
      <c r="V75" s="53">
        <f t="shared" si="73"/>
        <v>3.599999999999999E-3</v>
      </c>
      <c r="X75" s="7">
        <f t="shared" si="75"/>
        <v>-753491.57716800016</v>
      </c>
      <c r="Y75" s="7">
        <f>SUM(C75:G75)/5</f>
        <v>-849509.62199999986</v>
      </c>
      <c r="Z75" s="10">
        <f t="shared" si="74"/>
        <v>96018.044831999694</v>
      </c>
    </row>
    <row r="76" spans="1:26" x14ac:dyDescent="0.25">
      <c r="A76" s="1"/>
      <c r="B76" s="1">
        <v>34531</v>
      </c>
      <c r="C76" s="29">
        <v>-150184.25</v>
      </c>
      <c r="D76" s="10">
        <v>-257549.25</v>
      </c>
      <c r="E76" s="10">
        <v>-7710.5499999999993</v>
      </c>
      <c r="F76" s="10">
        <v>-11298.13</v>
      </c>
      <c r="G76" s="10">
        <v>-2736.09</v>
      </c>
      <c r="H76" s="10">
        <v>0</v>
      </c>
      <c r="I76" s="10">
        <v>0</v>
      </c>
      <c r="J76" s="10">
        <v>0</v>
      </c>
      <c r="K76" s="10">
        <v>0</v>
      </c>
      <c r="L76" s="10">
        <v>-429478.27</v>
      </c>
      <c r="N76" s="1">
        <f t="shared" si="71"/>
        <v>34531</v>
      </c>
      <c r="O76" s="25">
        <f>IFERROR(VLOOKUP($N76,'Depr Rate % NS'!A:B,2,FALSE),0)</f>
        <v>-8</v>
      </c>
      <c r="Q76" s="57">
        <v>-5</v>
      </c>
      <c r="R76" s="50">
        <f>IFERROR(VLOOKUP($N76,'Depr Rate % NS'!$D:$G,2,FALSE),0)</f>
        <v>38933915.859999985</v>
      </c>
      <c r="S76" s="83">
        <f>IFERROR(VLOOKUP($N76,'Depr Rate % NS'!$D:$G,3,FALSE),0)</f>
        <v>25</v>
      </c>
      <c r="T76" s="85">
        <f>IFERROR(VLOOKUP($N76,'Depr Rate % NS'!$D:$G,4,FALSE),0)</f>
        <v>43.31</v>
      </c>
      <c r="U76" s="53">
        <f t="shared" si="72"/>
        <v>2.47E-2</v>
      </c>
      <c r="V76" s="53">
        <f t="shared" si="73"/>
        <v>1.9999999999999983E-3</v>
      </c>
      <c r="X76" s="7">
        <f t="shared" si="75"/>
        <v>-77867.8317199999</v>
      </c>
      <c r="Y76" s="7">
        <f>SUM(C76:G76)/5</f>
        <v>-85895.65400000001</v>
      </c>
      <c r="Z76" s="10">
        <f t="shared" si="74"/>
        <v>8027.8222800001095</v>
      </c>
    </row>
    <row r="77" spans="1:26" x14ac:dyDescent="0.25">
      <c r="A77" s="1"/>
      <c r="B77" s="1">
        <v>34631</v>
      </c>
      <c r="C77" s="29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N77" s="1">
        <f t="shared" si="71"/>
        <v>34631</v>
      </c>
      <c r="O77" s="25">
        <f>IFERROR(VLOOKUP($N77,'Depr Rate % NS'!A:B,2,FALSE),0)</f>
        <v>-3</v>
      </c>
      <c r="Q77" s="57">
        <v>-2</v>
      </c>
      <c r="R77" s="50">
        <f>IFERROR(VLOOKUP($N77,'Depr Rate % NS'!$D:$G,2,FALSE),0)</f>
        <v>1152705.94</v>
      </c>
      <c r="S77" s="83">
        <f>IFERROR(VLOOKUP($N77,'Depr Rate % NS'!$D:$G,3,FALSE),0)</f>
        <v>28</v>
      </c>
      <c r="T77" s="85">
        <f>IFERROR(VLOOKUP($N77,'Depr Rate % NS'!$D:$G,4,FALSE),0)</f>
        <v>32.200000000000003</v>
      </c>
      <c r="U77" s="53">
        <f t="shared" si="72"/>
        <v>2.4899999999999999E-2</v>
      </c>
      <c r="V77" s="53">
        <f t="shared" si="73"/>
        <v>6.9999999999999923E-4</v>
      </c>
      <c r="X77" s="7">
        <f t="shared" si="75"/>
        <v>-806.89415799999904</v>
      </c>
      <c r="Y77" s="7">
        <f>SUM(C77:G77)/5</f>
        <v>0</v>
      </c>
      <c r="Z77" s="10">
        <f t="shared" si="74"/>
        <v>-806.89415799999904</v>
      </c>
    </row>
    <row r="78" spans="1:26" ht="15.75" thickBot="1" x14ac:dyDescent="0.3">
      <c r="A78" t="s">
        <v>440</v>
      </c>
      <c r="C78" s="29">
        <v>-464851.48</v>
      </c>
      <c r="D78" s="10">
        <v>-157239.5900000002</v>
      </c>
      <c r="E78" s="10">
        <v>-3714414.3199999989</v>
      </c>
      <c r="F78" s="10">
        <v>-2246261.0599999996</v>
      </c>
      <c r="G78" s="10">
        <v>-9940.5700000000252</v>
      </c>
      <c r="H78" s="10">
        <v>-51485.33</v>
      </c>
      <c r="I78" s="10">
        <v>297616.25</v>
      </c>
      <c r="J78" s="10">
        <v>-8659219.9199999999</v>
      </c>
      <c r="K78" s="10">
        <v>-1016668.9600000002</v>
      </c>
      <c r="L78" s="10">
        <v>-16022464.979999997</v>
      </c>
      <c r="Q78" s="78"/>
      <c r="S78" s="84"/>
      <c r="T78" s="86"/>
      <c r="X78" s="56">
        <f>SUM(X73:X77)</f>
        <v>-987335.44587800012</v>
      </c>
      <c r="Y78" s="56">
        <f t="shared" ref="Y78" si="76">SUM(Y73:Y77)</f>
        <v>-1318541.4039999999</v>
      </c>
      <c r="Z78" s="56">
        <f t="shared" ref="Z78" si="77">SUM(Z73:Z77)</f>
        <v>331205.95812199975</v>
      </c>
    </row>
    <row r="79" spans="1:26" ht="15.75" thickTop="1" x14ac:dyDescent="0.25">
      <c r="A79" s="1" t="s">
        <v>119</v>
      </c>
      <c r="B79" s="1">
        <v>34132</v>
      </c>
      <c r="C79" s="29">
        <v>0</v>
      </c>
      <c r="D79" s="10">
        <v>-24989.34</v>
      </c>
      <c r="E79" s="10">
        <v>-9874.91</v>
      </c>
      <c r="F79" s="10">
        <v>-7.36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-34871.61</v>
      </c>
      <c r="N79" s="1">
        <f t="shared" si="71"/>
        <v>34132</v>
      </c>
      <c r="O79" s="25">
        <f>IFERROR(VLOOKUP($N79,'Depr Rate % NS'!A:B,2,FALSE),0)</f>
        <v>-1</v>
      </c>
      <c r="Q79" s="57">
        <v>-2</v>
      </c>
      <c r="R79" s="50">
        <f>IFERROR(VLOOKUP($N79,'Depr Rate % NS'!$D:$G,2,FALSE),0)</f>
        <v>26971966.289999995</v>
      </c>
      <c r="S79" s="83">
        <f>IFERROR(VLOOKUP($N79,'Depr Rate % NS'!$D:$G,3,FALSE),0)</f>
        <v>32</v>
      </c>
      <c r="T79" s="85">
        <f>IFERROR(VLOOKUP($N79,'Depr Rate % NS'!$D:$G,4,FALSE),0)</f>
        <v>32.75</v>
      </c>
      <c r="U79" s="53">
        <f t="shared" ref="U79:U83" si="78">ROUND(((100-Q79-T79)/S79)/100,4)</f>
        <v>2.1600000000000001E-2</v>
      </c>
      <c r="V79" s="53">
        <f t="shared" ref="V79:V83" si="79">U79-ROUND(((100-Q79*0-T79)/S79)/100,4)</f>
        <v>5.9999999999999984E-4</v>
      </c>
      <c r="X79" s="7">
        <f>-V79*R79</f>
        <v>-16183.179773999993</v>
      </c>
      <c r="Y79" s="7">
        <f>SUM(C79:G79)/5</f>
        <v>-6974.3220000000001</v>
      </c>
      <c r="Z79" s="10">
        <f t="shared" ref="Z79:Z83" si="80">X79-Y79</f>
        <v>-9208.8577739999928</v>
      </c>
    </row>
    <row r="80" spans="1:26" x14ac:dyDescent="0.25">
      <c r="A80" s="1"/>
      <c r="B80" s="1">
        <v>34232</v>
      </c>
      <c r="C80" s="29">
        <v>83564.660000000033</v>
      </c>
      <c r="D80" s="10">
        <v>-341693.86000000004</v>
      </c>
      <c r="E80" s="10">
        <v>-173967.76</v>
      </c>
      <c r="F80" s="10">
        <v>-193841.57</v>
      </c>
      <c r="G80" s="10">
        <v>-25868.880000000005</v>
      </c>
      <c r="H80" s="10">
        <v>16777.669999999998</v>
      </c>
      <c r="I80" s="10">
        <v>250907.1</v>
      </c>
      <c r="J80" s="10">
        <v>-434260.8</v>
      </c>
      <c r="K80" s="10">
        <v>-15726.39</v>
      </c>
      <c r="L80" s="10">
        <v>-834109.83</v>
      </c>
      <c r="N80" s="1">
        <f t="shared" si="71"/>
        <v>34232</v>
      </c>
      <c r="O80" s="25">
        <f>IFERROR(VLOOKUP($N80,'Depr Rate % NS'!A:B,2,FALSE),0)</f>
        <v>-5</v>
      </c>
      <c r="Q80" s="57">
        <v>-5</v>
      </c>
      <c r="R80" s="50">
        <f>IFERROR(VLOOKUP($N80,'Depr Rate % NS'!$D:$G,2,FALSE),0)</f>
        <v>98699481.770000011</v>
      </c>
      <c r="S80" s="83">
        <f>IFERROR(VLOOKUP($N80,'Depr Rate % NS'!$D:$G,3,FALSE),0)</f>
        <v>29</v>
      </c>
      <c r="T80" s="85">
        <f>IFERROR(VLOOKUP($N80,'Depr Rate % NS'!$D:$G,4,FALSE),0)</f>
        <v>33.200000000000003</v>
      </c>
      <c r="U80" s="53">
        <f t="shared" si="78"/>
        <v>2.4799999999999999E-2</v>
      </c>
      <c r="V80" s="53">
        <f t="shared" si="79"/>
        <v>1.7999999999999995E-3</v>
      </c>
      <c r="X80" s="7">
        <f t="shared" ref="X80:X83" si="81">-V80*R80</f>
        <v>-177659.06718599997</v>
      </c>
      <c r="Y80" s="7">
        <f>SUM(C80:G80)/5</f>
        <v>-130361.482</v>
      </c>
      <c r="Z80" s="10">
        <f t="shared" si="80"/>
        <v>-47297.585185999968</v>
      </c>
    </row>
    <row r="81" spans="1:26" x14ac:dyDescent="0.25">
      <c r="A81" s="1"/>
      <c r="B81" s="1">
        <v>34332</v>
      </c>
      <c r="C81" s="29">
        <v>-599845.99000000022</v>
      </c>
      <c r="D81" s="10">
        <v>-2306431.37</v>
      </c>
      <c r="E81" s="10">
        <v>-3986675.9099999997</v>
      </c>
      <c r="F81" s="10">
        <v>-427519.66000000003</v>
      </c>
      <c r="G81" s="10">
        <v>-10970.24000000002</v>
      </c>
      <c r="H81" s="10">
        <v>-3591.5299999999988</v>
      </c>
      <c r="I81" s="10">
        <v>33683.749999999884</v>
      </c>
      <c r="J81" s="10">
        <v>-7127478.7999999998</v>
      </c>
      <c r="K81" s="10">
        <v>-49356.17</v>
      </c>
      <c r="L81" s="10">
        <v>-14478185.92</v>
      </c>
      <c r="N81" s="1">
        <f t="shared" si="71"/>
        <v>34332</v>
      </c>
      <c r="O81" s="25">
        <f>IFERROR(VLOOKUP($N81,'Depr Rate % NS'!A:B,2,FALSE),0)</f>
        <v>-6</v>
      </c>
      <c r="Q81" s="57">
        <v>-7</v>
      </c>
      <c r="R81" s="50">
        <f>IFERROR(VLOOKUP($N81,'Depr Rate % NS'!$D:$G,2,FALSE),0)</f>
        <v>286570778.38000011</v>
      </c>
      <c r="S81" s="83">
        <f>IFERROR(VLOOKUP($N81,'Depr Rate % NS'!$D:$G,3,FALSE),0)</f>
        <v>20</v>
      </c>
      <c r="T81" s="85">
        <f>IFERROR(VLOOKUP($N81,'Depr Rate % NS'!$D:$G,4,FALSE),0)</f>
        <v>28.93</v>
      </c>
      <c r="U81" s="53">
        <f t="shared" si="78"/>
        <v>3.9E-2</v>
      </c>
      <c r="V81" s="53">
        <f t="shared" si="79"/>
        <v>3.5000000000000031E-3</v>
      </c>
      <c r="X81" s="7">
        <f t="shared" si="81"/>
        <v>-1002997.7243300013</v>
      </c>
      <c r="Y81" s="7">
        <f>SUM(C81:G81)/5</f>
        <v>-1466288.6340000001</v>
      </c>
      <c r="Z81" s="10">
        <f t="shared" si="80"/>
        <v>463290.9096699988</v>
      </c>
    </row>
    <row r="82" spans="1:26" x14ac:dyDescent="0.25">
      <c r="A82" s="1"/>
      <c r="B82" s="1">
        <v>34532</v>
      </c>
      <c r="C82" s="29">
        <v>-495748.85</v>
      </c>
      <c r="D82" s="10">
        <v>-6698.3600000000006</v>
      </c>
      <c r="E82" s="10">
        <v>-15998.239999999998</v>
      </c>
      <c r="F82" s="10">
        <v>-35894.9</v>
      </c>
      <c r="G82" s="10">
        <v>-412.34</v>
      </c>
      <c r="H82" s="10">
        <v>0</v>
      </c>
      <c r="I82" s="10">
        <v>-68471.87</v>
      </c>
      <c r="J82" s="10">
        <v>0</v>
      </c>
      <c r="K82" s="10">
        <v>0</v>
      </c>
      <c r="L82" s="10">
        <v>-623224.55999999994</v>
      </c>
      <c r="N82" s="1">
        <f t="shared" si="71"/>
        <v>34532</v>
      </c>
      <c r="O82" s="25">
        <f>IFERROR(VLOOKUP($N82,'Depr Rate % NS'!A:B,2,FALSE),0)</f>
        <v>-8</v>
      </c>
      <c r="Q82" s="57">
        <v>-5</v>
      </c>
      <c r="R82" s="50">
        <f>IFERROR(VLOOKUP($N82,'Depr Rate % NS'!$D:$G,2,FALSE),0)</f>
        <v>43953040.530000001</v>
      </c>
      <c r="S82" s="83">
        <f>IFERROR(VLOOKUP($N82,'Depr Rate % NS'!$D:$G,3,FALSE),0)</f>
        <v>27</v>
      </c>
      <c r="T82" s="85">
        <f>IFERROR(VLOOKUP($N82,'Depr Rate % NS'!$D:$G,4,FALSE),0)</f>
        <v>39.520000000000003</v>
      </c>
      <c r="U82" s="53">
        <f t="shared" si="78"/>
        <v>2.4299999999999999E-2</v>
      </c>
      <c r="V82" s="53">
        <f t="shared" si="79"/>
        <v>1.8999999999999989E-3</v>
      </c>
      <c r="X82" s="7">
        <f t="shared" si="81"/>
        <v>-83510.777006999953</v>
      </c>
      <c r="Y82" s="7">
        <f>SUM(C82:G82)/5</f>
        <v>-110950.53799999999</v>
      </c>
      <c r="Z82" s="10">
        <f t="shared" si="80"/>
        <v>27439.760993000033</v>
      </c>
    </row>
    <row r="83" spans="1:26" x14ac:dyDescent="0.25">
      <c r="A83" s="1"/>
      <c r="B83" s="1">
        <v>34632</v>
      </c>
      <c r="C83" s="29">
        <v>0</v>
      </c>
      <c r="D83" s="10">
        <v>-29.92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-29.92</v>
      </c>
      <c r="N83" s="1">
        <f t="shared" si="71"/>
        <v>34632</v>
      </c>
      <c r="O83" s="25">
        <f>IFERROR(VLOOKUP($N83,'Depr Rate % NS'!A:B,2,FALSE),0)</f>
        <v>-2</v>
      </c>
      <c r="Q83" s="57">
        <v>-2</v>
      </c>
      <c r="R83" s="50">
        <f>IFERROR(VLOOKUP($N83,'Depr Rate % NS'!$D:$G,2,FALSE),0)</f>
        <v>1455592.35</v>
      </c>
      <c r="S83" s="83">
        <f>IFERROR(VLOOKUP($N83,'Depr Rate % NS'!$D:$G,3,FALSE),0)</f>
        <v>28</v>
      </c>
      <c r="T83" s="85">
        <f>IFERROR(VLOOKUP($N83,'Depr Rate % NS'!$D:$G,4,FALSE),0)</f>
        <v>33.54</v>
      </c>
      <c r="U83" s="53">
        <f t="shared" si="78"/>
        <v>2.4500000000000001E-2</v>
      </c>
      <c r="V83" s="53">
        <f t="shared" si="79"/>
        <v>8.000000000000021E-4</v>
      </c>
      <c r="X83" s="7">
        <f t="shared" si="81"/>
        <v>-1164.4738800000032</v>
      </c>
      <c r="Y83" s="7">
        <f>SUM(C83:G83)/5</f>
        <v>-5.984</v>
      </c>
      <c r="Z83" s="10">
        <f t="shared" si="80"/>
        <v>-1158.4898800000033</v>
      </c>
    </row>
    <row r="84" spans="1:26" ht="15.75" thickBot="1" x14ac:dyDescent="0.3">
      <c r="A84" t="s">
        <v>441</v>
      </c>
      <c r="C84" s="29">
        <v>-1012030.1800000002</v>
      </c>
      <c r="D84" s="10">
        <v>-2679842.85</v>
      </c>
      <c r="E84" s="10">
        <v>-4186516.82</v>
      </c>
      <c r="F84" s="10">
        <v>-657263.49000000011</v>
      </c>
      <c r="G84" s="10">
        <v>-37251.460000000021</v>
      </c>
      <c r="H84" s="10">
        <v>13186.14</v>
      </c>
      <c r="I84" s="10">
        <v>216118.97999999986</v>
      </c>
      <c r="J84" s="10">
        <v>-7561739.5999999996</v>
      </c>
      <c r="K84" s="10">
        <v>-65082.559999999998</v>
      </c>
      <c r="L84" s="10">
        <v>-15970421.84</v>
      </c>
      <c r="Q84" s="78"/>
      <c r="S84" s="84"/>
      <c r="T84" s="86"/>
      <c r="X84" s="56">
        <f>SUM(X79:X83)</f>
        <v>-1281515.2221770012</v>
      </c>
      <c r="Y84" s="56">
        <f t="shared" ref="Y84" si="82">SUM(Y79:Y83)</f>
        <v>-1714580.96</v>
      </c>
      <c r="Z84" s="56">
        <f t="shared" ref="Z84" si="83">SUM(Z79:Z83)</f>
        <v>433065.7378229989</v>
      </c>
    </row>
    <row r="85" spans="1:26" ht="15.75" thickTop="1" x14ac:dyDescent="0.25">
      <c r="A85" s="1" t="s">
        <v>120</v>
      </c>
      <c r="B85" s="1">
        <v>34133</v>
      </c>
      <c r="C85" s="29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N85" s="1">
        <f t="shared" si="71"/>
        <v>34133</v>
      </c>
      <c r="O85" s="25">
        <f>IFERROR(VLOOKUP($N85,'Depr Rate % NS'!A:B,2,FALSE),0)</f>
        <v>-1</v>
      </c>
      <c r="Q85" s="57">
        <v>-2</v>
      </c>
      <c r="R85" s="50">
        <f>IFERROR(VLOOKUP($N85,'Depr Rate % NS'!$D:$G,2,FALSE),0)</f>
        <v>656349.29</v>
      </c>
      <c r="S85" s="83">
        <f>IFERROR(VLOOKUP($N85,'Depr Rate % NS'!$D:$G,3,FALSE),0)</f>
        <v>37</v>
      </c>
      <c r="T85" s="85">
        <f>IFERROR(VLOOKUP($N85,'Depr Rate % NS'!$D:$G,4,FALSE),0)</f>
        <v>-1.74</v>
      </c>
      <c r="U85" s="53">
        <f t="shared" ref="U85:U89" si="84">ROUND(((100-Q85-T85)/S85)/100,4)</f>
        <v>2.8000000000000001E-2</v>
      </c>
      <c r="V85" s="53">
        <f t="shared" ref="V85:V89" si="85">U85-ROUND(((100-Q85*0-T85)/S85)/100,4)</f>
        <v>5.0000000000000044E-4</v>
      </c>
      <c r="X85" s="7">
        <f>-V85*R85</f>
        <v>-328.17464500000028</v>
      </c>
      <c r="Y85" s="7">
        <f>SUM(C85:G85)/5</f>
        <v>0</v>
      </c>
      <c r="Z85" s="10">
        <f t="shared" ref="Z85:Z88" si="86">X85-Y85</f>
        <v>-328.17464500000028</v>
      </c>
    </row>
    <row r="86" spans="1:26" x14ac:dyDescent="0.25">
      <c r="A86" s="1"/>
      <c r="B86" s="1">
        <v>34233</v>
      </c>
      <c r="C86" s="29">
        <v>-3701.17</v>
      </c>
      <c r="D86" s="10">
        <v>-873.0300000000002</v>
      </c>
      <c r="E86" s="10">
        <v>1581.8100000000004</v>
      </c>
      <c r="F86" s="10">
        <v>-3600.75</v>
      </c>
      <c r="G86" s="10">
        <v>-1089.78</v>
      </c>
      <c r="H86" s="10">
        <v>-34.13000000000001</v>
      </c>
      <c r="I86" s="10">
        <v>3744.06</v>
      </c>
      <c r="J86" s="10">
        <v>-3237.11</v>
      </c>
      <c r="K86" s="10">
        <v>-584.62</v>
      </c>
      <c r="L86" s="10">
        <v>-7794.72</v>
      </c>
      <c r="N86" s="1">
        <f t="shared" si="71"/>
        <v>34233</v>
      </c>
      <c r="O86" s="25">
        <f>IFERROR(VLOOKUP($N86,'Depr Rate % NS'!A:B,2,FALSE),0)</f>
        <v>-6</v>
      </c>
      <c r="Q86" s="57">
        <v>-5</v>
      </c>
      <c r="R86" s="50">
        <f>IFERROR(VLOOKUP($N86,'Depr Rate % NS'!$D:$G,2,FALSE),0)</f>
        <v>3389689.5699999994</v>
      </c>
      <c r="S86" s="83">
        <f>IFERROR(VLOOKUP($N86,'Depr Rate % NS'!$D:$G,3,FALSE),0)</f>
        <v>27</v>
      </c>
      <c r="T86" s="85">
        <f>IFERROR(VLOOKUP($N86,'Depr Rate % NS'!$D:$G,4,FALSE),0)</f>
        <v>31.36</v>
      </c>
      <c r="U86" s="53">
        <f t="shared" si="84"/>
        <v>2.7300000000000001E-2</v>
      </c>
      <c r="V86" s="53">
        <f t="shared" si="85"/>
        <v>1.9000000000000024E-3</v>
      </c>
      <c r="X86" s="7">
        <f t="shared" ref="X86:X88" si="87">-V86*R86</f>
        <v>-6440.4101830000072</v>
      </c>
      <c r="Y86" s="7">
        <f>SUM(C86:G86)/5</f>
        <v>-1536.5840000000001</v>
      </c>
      <c r="Z86" s="10">
        <f t="shared" si="86"/>
        <v>-4903.8261830000074</v>
      </c>
    </row>
    <row r="87" spans="1:26" x14ac:dyDescent="0.25">
      <c r="A87" s="1"/>
      <c r="B87" s="1">
        <v>34333</v>
      </c>
      <c r="C87" s="29">
        <v>-16847.36</v>
      </c>
      <c r="D87" s="10">
        <v>-2898.7200000000003</v>
      </c>
      <c r="E87" s="10">
        <v>7420.94</v>
      </c>
      <c r="F87" s="10">
        <v>-21943.040000000001</v>
      </c>
      <c r="G87" s="10">
        <v>-5039.2</v>
      </c>
      <c r="H87" s="10">
        <v>-151.18000000000006</v>
      </c>
      <c r="I87" s="10">
        <v>17020.140000000003</v>
      </c>
      <c r="J87" s="10">
        <v>-14692.960000000001</v>
      </c>
      <c r="K87" s="10">
        <v>-45.749999999999773</v>
      </c>
      <c r="L87" s="10">
        <v>-37177.130000000005</v>
      </c>
      <c r="N87" s="1">
        <f t="shared" si="71"/>
        <v>34333</v>
      </c>
      <c r="O87" s="25">
        <f>IFERROR(VLOOKUP($N87,'Depr Rate % NS'!A:B,2,FALSE),0)</f>
        <v>-6</v>
      </c>
      <c r="Q87" s="57">
        <v>-7</v>
      </c>
      <c r="R87" s="50">
        <f>IFERROR(VLOOKUP($N87,'Depr Rate % NS'!$D:$G,2,FALSE),0)</f>
        <v>15422171.260000002</v>
      </c>
      <c r="S87" s="83">
        <f>IFERROR(VLOOKUP($N87,'Depr Rate % NS'!$D:$G,3,FALSE),0)</f>
        <v>24</v>
      </c>
      <c r="T87" s="85">
        <f>IFERROR(VLOOKUP($N87,'Depr Rate % NS'!$D:$G,4,FALSE),0)</f>
        <v>31.43</v>
      </c>
      <c r="U87" s="53">
        <f t="shared" si="84"/>
        <v>3.15E-2</v>
      </c>
      <c r="V87" s="53">
        <f t="shared" si="85"/>
        <v>2.8999999999999998E-3</v>
      </c>
      <c r="X87" s="7">
        <f t="shared" si="87"/>
        <v>-44724.296654000005</v>
      </c>
      <c r="Y87" s="7">
        <f>SUM(C87:G87)/5</f>
        <v>-7861.4760000000006</v>
      </c>
      <c r="Z87" s="10">
        <f t="shared" si="86"/>
        <v>-36862.820654000003</v>
      </c>
    </row>
    <row r="88" spans="1:26" x14ac:dyDescent="0.25">
      <c r="A88" s="1"/>
      <c r="B88" s="1">
        <v>34533</v>
      </c>
      <c r="C88" s="29">
        <v>-86830.73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-86830.73</v>
      </c>
      <c r="N88" s="1">
        <f t="shared" si="71"/>
        <v>34533</v>
      </c>
      <c r="O88" s="25">
        <f>IFERROR(VLOOKUP($N88,'Depr Rate % NS'!A:B,2,FALSE),0)</f>
        <v>-11</v>
      </c>
      <c r="Q88" s="57">
        <v>-5</v>
      </c>
      <c r="R88" s="50">
        <f>IFERROR(VLOOKUP($N88,'Depr Rate % NS'!$D:$G,2,FALSE),0)</f>
        <v>13966336.740000002</v>
      </c>
      <c r="S88" s="83">
        <f>IFERROR(VLOOKUP($N88,'Depr Rate % NS'!$D:$G,3,FALSE),0)</f>
        <v>25</v>
      </c>
      <c r="T88" s="85">
        <f>IFERROR(VLOOKUP($N88,'Depr Rate % NS'!$D:$G,4,FALSE),0)</f>
        <v>71.16</v>
      </c>
      <c r="U88" s="53">
        <f t="shared" si="84"/>
        <v>1.35E-2</v>
      </c>
      <c r="V88" s="53">
        <f t="shared" si="85"/>
        <v>2E-3</v>
      </c>
      <c r="X88" s="7">
        <f t="shared" si="87"/>
        <v>-27932.673480000005</v>
      </c>
      <c r="Y88" s="7">
        <f>SUM(C88:G88)/5</f>
        <v>-17366.146000000001</v>
      </c>
      <c r="Z88" s="10">
        <f t="shared" si="86"/>
        <v>-10566.527480000004</v>
      </c>
    </row>
    <row r="89" spans="1:26" x14ac:dyDescent="0.25">
      <c r="A89" s="1"/>
      <c r="B89" s="1">
        <v>34633</v>
      </c>
      <c r="C89" s="29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N89" s="1">
        <f t="shared" si="71"/>
        <v>34633</v>
      </c>
      <c r="O89" s="25">
        <f>IFERROR(VLOOKUP($N89,'Depr Rate % NS'!A:B,2,FALSE),0)</f>
        <v>0</v>
      </c>
      <c r="Q89" s="57">
        <v>-2</v>
      </c>
      <c r="R89" s="50">
        <f>IFERROR(VLOOKUP($N89,'Depr Rate % NS'!$D:$G,2,FALSE),0)</f>
        <v>904.61</v>
      </c>
      <c r="S89" s="83">
        <f>IFERROR(VLOOKUP($N89,'Depr Rate % NS'!$D:$G,3,FALSE),0)</f>
        <v>0</v>
      </c>
      <c r="T89" s="85">
        <f>IFERROR(VLOOKUP($N89,'Depr Rate % NS'!$D:$G,4,FALSE),0)</f>
        <v>0</v>
      </c>
      <c r="U89" s="53" t="e">
        <f t="shared" si="84"/>
        <v>#DIV/0!</v>
      </c>
      <c r="V89" s="53" t="e">
        <f t="shared" si="85"/>
        <v>#DIV/0!</v>
      </c>
      <c r="X89" s="7"/>
      <c r="Y89" s="7"/>
      <c r="Z89" s="10"/>
    </row>
    <row r="90" spans="1:26" ht="15.75" thickBot="1" x14ac:dyDescent="0.3">
      <c r="A90" t="s">
        <v>442</v>
      </c>
      <c r="C90" s="29">
        <v>-107379.26</v>
      </c>
      <c r="D90" s="10">
        <v>-3771.7500000000005</v>
      </c>
      <c r="E90" s="10">
        <v>9002.75</v>
      </c>
      <c r="F90" s="10">
        <v>-25543.79</v>
      </c>
      <c r="G90" s="10">
        <v>-6128.98</v>
      </c>
      <c r="H90" s="10">
        <v>-185.31000000000006</v>
      </c>
      <c r="I90" s="10">
        <v>20764.200000000004</v>
      </c>
      <c r="J90" s="10">
        <v>-17930.07</v>
      </c>
      <c r="K90" s="10">
        <v>-630.36999999999978</v>
      </c>
      <c r="L90" s="10">
        <v>-131802.58000000002</v>
      </c>
      <c r="Q90" s="78"/>
      <c r="S90" s="84"/>
      <c r="T90" s="86"/>
      <c r="X90" s="56">
        <f>SUM(X85:X89)</f>
        <v>-79425.554962000024</v>
      </c>
      <c r="Y90" s="56">
        <f t="shared" ref="Y90" si="88">SUM(Y85:Y89)</f>
        <v>-26764.206000000002</v>
      </c>
      <c r="Z90" s="56">
        <f t="shared" ref="Z90" si="89">SUM(Z85:Z89)</f>
        <v>-52661.348962000018</v>
      </c>
    </row>
    <row r="91" spans="1:26" ht="15.75" thickTop="1" x14ac:dyDescent="0.25">
      <c r="A91" s="1" t="s">
        <v>121</v>
      </c>
      <c r="B91" s="1">
        <v>34134</v>
      </c>
      <c r="C91" s="29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N91" s="1">
        <f t="shared" si="71"/>
        <v>34134</v>
      </c>
      <c r="O91" s="25">
        <f>IFERROR(VLOOKUP($N91,'Depr Rate % NS'!A:B,2,FALSE),0)</f>
        <v>-1</v>
      </c>
      <c r="Q91" s="57">
        <v>-2</v>
      </c>
      <c r="R91" s="50">
        <f>IFERROR(VLOOKUP($N91,'Depr Rate % NS'!$D:$G,2,FALSE),0)</f>
        <v>242333.96</v>
      </c>
      <c r="S91" s="83">
        <f>IFERROR(VLOOKUP($N91,'Depr Rate % NS'!$D:$G,3,FALSE),0)</f>
        <v>37</v>
      </c>
      <c r="T91" s="85">
        <f>IFERROR(VLOOKUP($N91,'Depr Rate % NS'!$D:$G,4,FALSE),0)</f>
        <v>-3.13</v>
      </c>
      <c r="U91" s="53">
        <f t="shared" ref="U91:U95" si="90">ROUND(((100-Q91-T91)/S91)/100,4)</f>
        <v>2.8400000000000002E-2</v>
      </c>
      <c r="V91" s="53">
        <f t="shared" ref="V91:V95" si="91">U91-ROUND(((100-Q91*0-T91)/S91)/100,4)</f>
        <v>5.0000000000000044E-4</v>
      </c>
      <c r="X91" s="7">
        <f>-V91*R91</f>
        <v>-121.16698000000011</v>
      </c>
      <c r="Y91" s="7">
        <f>SUM(C91:G91)/5</f>
        <v>0</v>
      </c>
      <c r="Z91" s="10">
        <f t="shared" ref="Z91:Z94" si="92">X91-Y91</f>
        <v>-121.16698000000011</v>
      </c>
    </row>
    <row r="92" spans="1:26" x14ac:dyDescent="0.25">
      <c r="A92" s="1"/>
      <c r="B92" s="1">
        <v>34234</v>
      </c>
      <c r="C92" s="29">
        <v>-3674.9999999999995</v>
      </c>
      <c r="D92" s="10">
        <v>-530.40999999999963</v>
      </c>
      <c r="E92" s="10">
        <v>1472.8699999999992</v>
      </c>
      <c r="F92" s="10">
        <v>-3289.0599999999995</v>
      </c>
      <c r="G92" s="10">
        <v>-1296.94</v>
      </c>
      <c r="H92" s="10">
        <v>-31.64</v>
      </c>
      <c r="I92" s="10">
        <v>3618.33</v>
      </c>
      <c r="J92" s="10">
        <v>-3123.92</v>
      </c>
      <c r="K92" s="10">
        <v>-574.07999999999993</v>
      </c>
      <c r="L92" s="10">
        <v>-7429.8499999999995</v>
      </c>
      <c r="N92" s="1">
        <f t="shared" si="71"/>
        <v>34234</v>
      </c>
      <c r="O92" s="25">
        <f>IFERROR(VLOOKUP($N92,'Depr Rate % NS'!A:B,2,FALSE),0)</f>
        <v>-6</v>
      </c>
      <c r="Q92" s="57">
        <v>-5</v>
      </c>
      <c r="R92" s="50">
        <f>IFERROR(VLOOKUP($N92,'Depr Rate % NS'!$D:$G,2,FALSE),0)</f>
        <v>3362086.7600000002</v>
      </c>
      <c r="S92" s="83">
        <f>IFERROR(VLOOKUP($N92,'Depr Rate % NS'!$D:$G,3,FALSE),0)</f>
        <v>27</v>
      </c>
      <c r="T92" s="85">
        <f>IFERROR(VLOOKUP($N92,'Depr Rate % NS'!$D:$G,4,FALSE),0)</f>
        <v>32.1</v>
      </c>
      <c r="U92" s="53">
        <f t="shared" si="90"/>
        <v>2.7E-2</v>
      </c>
      <c r="V92" s="53">
        <f t="shared" si="91"/>
        <v>1.8999999999999989E-3</v>
      </c>
      <c r="X92" s="7">
        <f t="shared" ref="X92:X94" si="93">-V92*R92</f>
        <v>-6387.9648439999964</v>
      </c>
      <c r="Y92" s="7">
        <f>SUM(C92:G92)/5</f>
        <v>-1463.7079999999999</v>
      </c>
      <c r="Z92" s="10">
        <f t="shared" si="92"/>
        <v>-4924.2568439999968</v>
      </c>
    </row>
    <row r="93" spans="1:26" x14ac:dyDescent="0.25">
      <c r="A93" s="1"/>
      <c r="B93" s="1">
        <v>34334</v>
      </c>
      <c r="C93" s="29">
        <v>-17324.8</v>
      </c>
      <c r="D93" s="10">
        <v>-3124.1399999999985</v>
      </c>
      <c r="E93" s="10">
        <v>7392.93</v>
      </c>
      <c r="F93" s="10">
        <v>-26124.890000000003</v>
      </c>
      <c r="G93" s="10">
        <v>-6010.0899999999992</v>
      </c>
      <c r="H93" s="10">
        <v>-149.51</v>
      </c>
      <c r="I93" s="10">
        <v>16948.750000000004</v>
      </c>
      <c r="J93" s="10">
        <v>-14630.38</v>
      </c>
      <c r="K93" s="10">
        <v>-35.689999999999827</v>
      </c>
      <c r="L93" s="10">
        <v>-43057.82</v>
      </c>
      <c r="N93" s="1">
        <f t="shared" si="71"/>
        <v>34334</v>
      </c>
      <c r="O93" s="25">
        <f>IFERROR(VLOOKUP($N93,'Depr Rate % NS'!A:B,2,FALSE),0)</f>
        <v>-6</v>
      </c>
      <c r="Q93" s="57">
        <v>-7</v>
      </c>
      <c r="R93" s="50">
        <f>IFERROR(VLOOKUP($N93,'Depr Rate % NS'!$D:$G,2,FALSE),0)</f>
        <v>15839920.23</v>
      </c>
      <c r="S93" s="83">
        <f>IFERROR(VLOOKUP($N93,'Depr Rate % NS'!$D:$G,3,FALSE),0)</f>
        <v>24</v>
      </c>
      <c r="T93" s="85">
        <f>IFERROR(VLOOKUP($N93,'Depr Rate % NS'!$D:$G,4,FALSE),0)</f>
        <v>31.41</v>
      </c>
      <c r="U93" s="53">
        <f t="shared" si="90"/>
        <v>3.15E-2</v>
      </c>
      <c r="V93" s="53">
        <f t="shared" si="91"/>
        <v>2.8999999999999998E-3</v>
      </c>
      <c r="X93" s="7">
        <f t="shared" si="93"/>
        <v>-45935.768666999997</v>
      </c>
      <c r="Y93" s="7">
        <f>SUM(C93:G93)/5</f>
        <v>-9038.1980000000003</v>
      </c>
      <c r="Z93" s="10">
        <f t="shared" si="92"/>
        <v>-36897.570666999993</v>
      </c>
    </row>
    <row r="94" spans="1:26" x14ac:dyDescent="0.25">
      <c r="A94" s="1"/>
      <c r="B94" s="1">
        <v>34534</v>
      </c>
      <c r="C94" s="29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N94" s="1">
        <f t="shared" si="71"/>
        <v>34534</v>
      </c>
      <c r="O94" s="25">
        <f>IFERROR(VLOOKUP($N94,'Depr Rate % NS'!A:B,2,FALSE),0)</f>
        <v>-11</v>
      </c>
      <c r="Q94" s="57">
        <v>-5</v>
      </c>
      <c r="R94" s="50">
        <f>IFERROR(VLOOKUP($N94,'Depr Rate % NS'!$D:$G,2,FALSE),0)</f>
        <v>4041455.86</v>
      </c>
      <c r="S94" s="83">
        <f>IFERROR(VLOOKUP($N94,'Depr Rate % NS'!$D:$G,3,FALSE),0)</f>
        <v>25</v>
      </c>
      <c r="T94" s="85">
        <f>IFERROR(VLOOKUP($N94,'Depr Rate % NS'!$D:$G,4,FALSE),0)</f>
        <v>23.24</v>
      </c>
      <c r="U94" s="53">
        <f t="shared" si="90"/>
        <v>3.27E-2</v>
      </c>
      <c r="V94" s="53">
        <f t="shared" si="91"/>
        <v>1.9999999999999983E-3</v>
      </c>
      <c r="X94" s="7">
        <f t="shared" si="93"/>
        <v>-8082.9117199999928</v>
      </c>
      <c r="Y94" s="7">
        <f>SUM(C94:G94)/5</f>
        <v>0</v>
      </c>
      <c r="Z94" s="10">
        <f t="shared" si="92"/>
        <v>-8082.9117199999928</v>
      </c>
    </row>
    <row r="95" spans="1:26" x14ac:dyDescent="0.25">
      <c r="A95" s="1"/>
      <c r="B95" s="1">
        <v>34634</v>
      </c>
      <c r="C95" s="29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N95" s="1">
        <f t="shared" si="71"/>
        <v>34634</v>
      </c>
      <c r="O95" s="25">
        <f>IFERROR(VLOOKUP($N95,'Depr Rate % NS'!A:B,2,FALSE),0)</f>
        <v>0</v>
      </c>
      <c r="Q95" s="57">
        <v>-2</v>
      </c>
      <c r="R95" s="50">
        <f>IFERROR(VLOOKUP($N95,'Depr Rate % NS'!$D:$G,2,FALSE),0)</f>
        <v>904.61</v>
      </c>
      <c r="S95" s="83">
        <f>IFERROR(VLOOKUP($N95,'Depr Rate % NS'!$D:$G,3,FALSE),0)</f>
        <v>0</v>
      </c>
      <c r="T95" s="85">
        <f>IFERROR(VLOOKUP($N95,'Depr Rate % NS'!$D:$G,4,FALSE),0)</f>
        <v>0</v>
      </c>
      <c r="U95" s="53" t="e">
        <f t="shared" si="90"/>
        <v>#DIV/0!</v>
      </c>
      <c r="V95" s="53" t="e">
        <f t="shared" si="91"/>
        <v>#DIV/0!</v>
      </c>
      <c r="X95" s="7"/>
      <c r="Y95" s="7"/>
      <c r="Z95" s="10"/>
    </row>
    <row r="96" spans="1:26" ht="15.75" thickBot="1" x14ac:dyDescent="0.3">
      <c r="A96" t="s">
        <v>443</v>
      </c>
      <c r="C96" s="29">
        <v>-20999.8</v>
      </c>
      <c r="D96" s="10">
        <v>-3654.5499999999984</v>
      </c>
      <c r="E96" s="10">
        <v>8865.7999999999993</v>
      </c>
      <c r="F96" s="10">
        <v>-29413.950000000004</v>
      </c>
      <c r="G96" s="10">
        <v>-7307.0299999999988</v>
      </c>
      <c r="H96" s="10">
        <v>-181.14999999999998</v>
      </c>
      <c r="I96" s="10">
        <v>20567.080000000002</v>
      </c>
      <c r="J96" s="10">
        <v>-17754.3</v>
      </c>
      <c r="K96" s="10">
        <v>-609.76999999999975</v>
      </c>
      <c r="L96" s="10">
        <v>-50487.67</v>
      </c>
      <c r="Q96" s="78"/>
      <c r="S96" s="84"/>
      <c r="T96" s="86"/>
      <c r="X96" s="56">
        <f>SUM(X91:X95)</f>
        <v>-60527.812210999982</v>
      </c>
      <c r="Y96" s="56">
        <f t="shared" ref="Y96" si="94">SUM(Y91:Y95)</f>
        <v>-10501.906000000001</v>
      </c>
      <c r="Z96" s="56">
        <f t="shared" ref="Z96" si="95">SUM(Z91:Z95)</f>
        <v>-50025.90621099998</v>
      </c>
    </row>
    <row r="97" spans="1:26" ht="15.75" thickTop="1" x14ac:dyDescent="0.25">
      <c r="A97" s="1" t="s">
        <v>122</v>
      </c>
      <c r="B97" s="1">
        <v>34135</v>
      </c>
      <c r="C97" s="29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N97" s="1">
        <f t="shared" si="71"/>
        <v>34135</v>
      </c>
      <c r="O97" s="25">
        <f>IFERROR(VLOOKUP($N97,'Depr Rate % NS'!A:B,2,FALSE),0)</f>
        <v>-1</v>
      </c>
      <c r="Q97" s="57">
        <v>-2</v>
      </c>
      <c r="R97" s="50">
        <f>IFERROR(VLOOKUP($N97,'Depr Rate % NS'!$D:$G,2,FALSE),0)</f>
        <v>793114.26</v>
      </c>
      <c r="S97" s="83">
        <f>IFERROR(VLOOKUP($N97,'Depr Rate % NS'!$D:$G,3,FALSE),0)</f>
        <v>37</v>
      </c>
      <c r="T97" s="85">
        <f>IFERROR(VLOOKUP($N97,'Depr Rate % NS'!$D:$G,4,FALSE),0)</f>
        <v>-3.44</v>
      </c>
      <c r="U97" s="53">
        <f t="shared" ref="U97:U101" si="96">ROUND(((100-Q97-T97)/S97)/100,4)</f>
        <v>2.8500000000000001E-2</v>
      </c>
      <c r="V97" s="53">
        <f t="shared" ref="V97:V101" si="97">U97-ROUND(((100-Q97*0-T97)/S97)/100,4)</f>
        <v>5.0000000000000044E-4</v>
      </c>
      <c r="X97" s="7">
        <f>-V97*R97</f>
        <v>-396.55713000000037</v>
      </c>
      <c r="Y97" s="7">
        <f>SUM(C97:G97)/5</f>
        <v>0</v>
      </c>
      <c r="Z97" s="10">
        <f t="shared" ref="Z97:Z100" si="98">X97-Y97</f>
        <v>-396.55713000000037</v>
      </c>
    </row>
    <row r="98" spans="1:26" x14ac:dyDescent="0.25">
      <c r="A98" s="1"/>
      <c r="B98" s="1">
        <v>34235</v>
      </c>
      <c r="C98" s="29">
        <v>-2307.2000000000003</v>
      </c>
      <c r="D98" s="10">
        <v>-111.0799999999997</v>
      </c>
      <c r="E98" s="10">
        <v>4539.5600000000004</v>
      </c>
      <c r="F98" s="10">
        <v>-6298.6100000000006</v>
      </c>
      <c r="G98" s="10">
        <v>-191.35999999999999</v>
      </c>
      <c r="H98" s="10">
        <v>-6973.58</v>
      </c>
      <c r="I98" s="10">
        <v>1458.4699999999998</v>
      </c>
      <c r="J98" s="10">
        <v>-1940.12</v>
      </c>
      <c r="K98" s="10">
        <v>-355.96000000000004</v>
      </c>
      <c r="L98" s="10">
        <v>-12179.880000000001</v>
      </c>
      <c r="N98" s="1">
        <f t="shared" si="71"/>
        <v>34235</v>
      </c>
      <c r="O98" s="25">
        <f>IFERROR(VLOOKUP($N98,'Depr Rate % NS'!A:B,2,FALSE),0)</f>
        <v>-6</v>
      </c>
      <c r="Q98" s="57">
        <v>-5</v>
      </c>
      <c r="R98" s="50">
        <f>IFERROR(VLOOKUP($N98,'Depr Rate % NS'!$D:$G,2,FALSE),0)</f>
        <v>2008466.75</v>
      </c>
      <c r="S98" s="83">
        <f>IFERROR(VLOOKUP($N98,'Depr Rate % NS'!$D:$G,3,FALSE),0)</f>
        <v>27</v>
      </c>
      <c r="T98" s="85">
        <f>IFERROR(VLOOKUP($N98,'Depr Rate % NS'!$D:$G,4,FALSE),0)</f>
        <v>12.25</v>
      </c>
      <c r="U98" s="53">
        <f t="shared" si="96"/>
        <v>3.44E-2</v>
      </c>
      <c r="V98" s="53">
        <f t="shared" si="97"/>
        <v>1.8999999999999989E-3</v>
      </c>
      <c r="X98" s="7">
        <f t="shared" ref="X98:X100" si="99">-V98*R98</f>
        <v>-3816.0868249999976</v>
      </c>
      <c r="Y98" s="7">
        <f>SUM(C98:G98)/5</f>
        <v>-873.73799999999994</v>
      </c>
      <c r="Z98" s="10">
        <f t="shared" si="98"/>
        <v>-2942.3488249999978</v>
      </c>
    </row>
    <row r="99" spans="1:26" x14ac:dyDescent="0.25">
      <c r="A99" s="1"/>
      <c r="B99" s="1">
        <v>34335</v>
      </c>
      <c r="C99" s="29">
        <v>-21349.160000000003</v>
      </c>
      <c r="D99" s="10">
        <v>-2170.6899999999996</v>
      </c>
      <c r="E99" s="10">
        <v>3719.8399999999947</v>
      </c>
      <c r="F99" s="10">
        <v>-65223.409999999989</v>
      </c>
      <c r="G99" s="10">
        <v>-1702.4199999999996</v>
      </c>
      <c r="H99" s="10">
        <v>6635.78</v>
      </c>
      <c r="I99" s="10">
        <v>13203.260000000002</v>
      </c>
      <c r="J99" s="10">
        <v>-17399.880000000005</v>
      </c>
      <c r="K99" s="10">
        <v>785.17000000000007</v>
      </c>
      <c r="L99" s="10">
        <v>-83501.509999999995</v>
      </c>
      <c r="N99" s="1">
        <f t="shared" si="71"/>
        <v>34335</v>
      </c>
      <c r="O99" s="25">
        <f>IFERROR(VLOOKUP($N99,'Depr Rate % NS'!A:B,2,FALSE),0)</f>
        <v>-6</v>
      </c>
      <c r="Q99" s="57">
        <v>-7</v>
      </c>
      <c r="R99" s="50">
        <f>IFERROR(VLOOKUP($N99,'Depr Rate % NS'!$D:$G,2,FALSE),0)</f>
        <v>18588288.960000001</v>
      </c>
      <c r="S99" s="83">
        <f>IFERROR(VLOOKUP($N99,'Depr Rate % NS'!$D:$G,3,FALSE),0)</f>
        <v>24</v>
      </c>
      <c r="T99" s="85">
        <f>IFERROR(VLOOKUP($N99,'Depr Rate % NS'!$D:$G,4,FALSE),0)</f>
        <v>27.82</v>
      </c>
      <c r="U99" s="53">
        <f t="shared" si="96"/>
        <v>3.3000000000000002E-2</v>
      </c>
      <c r="V99" s="53">
        <f t="shared" si="97"/>
        <v>2.9000000000000033E-3</v>
      </c>
      <c r="X99" s="7">
        <f t="shared" si="99"/>
        <v>-53906.037984000061</v>
      </c>
      <c r="Y99" s="7">
        <f>SUM(C99:G99)/5</f>
        <v>-17345.167999999998</v>
      </c>
      <c r="Z99" s="10">
        <f t="shared" si="98"/>
        <v>-36560.869984000063</v>
      </c>
    </row>
    <row r="100" spans="1:26" x14ac:dyDescent="0.25">
      <c r="A100" s="1"/>
      <c r="B100" s="1">
        <v>34535</v>
      </c>
      <c r="C100" s="29">
        <v>0</v>
      </c>
      <c r="D100" s="10">
        <v>0</v>
      </c>
      <c r="E100" s="10">
        <v>0</v>
      </c>
      <c r="F100" s="10">
        <v>-1491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-1491</v>
      </c>
      <c r="N100" s="1">
        <f t="shared" si="71"/>
        <v>34535</v>
      </c>
      <c r="O100" s="25">
        <f>IFERROR(VLOOKUP($N100,'Depr Rate % NS'!A:B,2,FALSE),0)</f>
        <v>-11</v>
      </c>
      <c r="Q100" s="57">
        <v>-5</v>
      </c>
      <c r="R100" s="50">
        <f>IFERROR(VLOOKUP($N100,'Depr Rate % NS'!$D:$G,2,FALSE),0)</f>
        <v>10147530.66</v>
      </c>
      <c r="S100" s="83">
        <f>IFERROR(VLOOKUP($N100,'Depr Rate % NS'!$D:$G,3,FALSE),0)</f>
        <v>25</v>
      </c>
      <c r="T100" s="85">
        <f>IFERROR(VLOOKUP($N100,'Depr Rate % NS'!$D:$G,4,FALSE),0)</f>
        <v>38.54</v>
      </c>
      <c r="U100" s="53">
        <f t="shared" si="96"/>
        <v>2.6599999999999999E-2</v>
      </c>
      <c r="V100" s="53">
        <f t="shared" si="97"/>
        <v>1.9999999999999983E-3</v>
      </c>
      <c r="X100" s="7">
        <f t="shared" si="99"/>
        <v>-20295.061319999983</v>
      </c>
      <c r="Y100" s="7">
        <f>SUM(C100:G100)/5</f>
        <v>-298.2</v>
      </c>
      <c r="Z100" s="10">
        <f t="shared" si="98"/>
        <v>-19996.861319999982</v>
      </c>
    </row>
    <row r="101" spans="1:26" x14ac:dyDescent="0.25">
      <c r="A101" s="1"/>
      <c r="B101" s="1">
        <v>34635</v>
      </c>
      <c r="C101" s="29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N101" s="1">
        <f t="shared" si="71"/>
        <v>34635</v>
      </c>
      <c r="O101" s="25">
        <f>IFERROR(VLOOKUP($N101,'Depr Rate % NS'!A:B,2,FALSE),0)</f>
        <v>0</v>
      </c>
      <c r="Q101" s="57">
        <v>-2</v>
      </c>
      <c r="R101" s="50">
        <f>IFERROR(VLOOKUP($N101,'Depr Rate % NS'!$D:$G,2,FALSE),0)</f>
        <v>0</v>
      </c>
      <c r="S101" s="83">
        <f>IFERROR(VLOOKUP($N101,'Depr Rate % NS'!$D:$G,3,FALSE),0)</f>
        <v>0</v>
      </c>
      <c r="T101" s="85">
        <f>IFERROR(VLOOKUP($N101,'Depr Rate % NS'!$D:$G,4,FALSE),0)</f>
        <v>0</v>
      </c>
      <c r="U101" s="53" t="e">
        <f t="shared" si="96"/>
        <v>#DIV/0!</v>
      </c>
      <c r="V101" s="53" t="e">
        <f t="shared" si="97"/>
        <v>#DIV/0!</v>
      </c>
      <c r="X101" s="7"/>
      <c r="Y101" s="7"/>
      <c r="Z101" s="10"/>
    </row>
    <row r="102" spans="1:26" ht="15.75" thickBot="1" x14ac:dyDescent="0.3">
      <c r="A102" t="s">
        <v>444</v>
      </c>
      <c r="C102" s="29">
        <v>-23656.360000000004</v>
      </c>
      <c r="D102" s="10">
        <v>-2281.7699999999995</v>
      </c>
      <c r="E102" s="10">
        <v>8259.3999999999942</v>
      </c>
      <c r="F102" s="10">
        <v>-73013.01999999999</v>
      </c>
      <c r="G102" s="10">
        <v>-1893.7799999999995</v>
      </c>
      <c r="H102" s="10">
        <v>-337.80000000000018</v>
      </c>
      <c r="I102" s="10">
        <v>14661.730000000001</v>
      </c>
      <c r="J102" s="10">
        <v>-19340.000000000004</v>
      </c>
      <c r="K102" s="10">
        <v>429.21000000000004</v>
      </c>
      <c r="L102" s="10">
        <v>-97172.39</v>
      </c>
      <c r="Q102" s="78"/>
      <c r="S102" s="84"/>
      <c r="T102" s="86"/>
      <c r="X102" s="56">
        <f>SUM(X97:X101)</f>
        <v>-78413.743259000039</v>
      </c>
      <c r="Y102" s="56">
        <f t="shared" ref="Y102" si="100">SUM(Y97:Y101)</f>
        <v>-18517.106</v>
      </c>
      <c r="Z102" s="56">
        <f t="shared" ref="Z102" si="101">SUM(Z97:Z101)</f>
        <v>-59896.637259000039</v>
      </c>
    </row>
    <row r="103" spans="1:26" ht="15.75" thickTop="1" x14ac:dyDescent="0.25">
      <c r="A103" s="1" t="s">
        <v>123</v>
      </c>
      <c r="B103" s="1">
        <v>34136</v>
      </c>
      <c r="C103" s="29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N103" s="1">
        <f t="shared" si="71"/>
        <v>34136</v>
      </c>
      <c r="O103" s="25">
        <f>IFERROR(VLOOKUP($N103,'Depr Rate % NS'!A:B,2,FALSE),0)</f>
        <v>-1</v>
      </c>
      <c r="Q103" s="57">
        <v>-2</v>
      </c>
      <c r="R103" s="50">
        <f>IFERROR(VLOOKUP($N103,'Depr Rate % NS'!$D:$G,2,FALSE),0)</f>
        <v>2656231.54</v>
      </c>
      <c r="S103" s="83">
        <f>IFERROR(VLOOKUP($N103,'Depr Rate % NS'!$D:$G,3,FALSE),0)</f>
        <v>37</v>
      </c>
      <c r="T103" s="85">
        <f>IFERROR(VLOOKUP($N103,'Depr Rate % NS'!$D:$G,4,FALSE),0)</f>
        <v>1.51</v>
      </c>
      <c r="U103" s="53">
        <f t="shared" ref="U103:U107" si="102">ROUND(((100-Q103-T103)/S103)/100,4)</f>
        <v>2.7199999999999998E-2</v>
      </c>
      <c r="V103" s="53">
        <f t="shared" ref="V103:V107" si="103">U103-ROUND(((100-Q103*0-T103)/S103)/100,4)</f>
        <v>5.9999999999999984E-4</v>
      </c>
      <c r="X103" s="7">
        <f>-V103*R103</f>
        <v>-1593.7389239999995</v>
      </c>
      <c r="Y103" s="7">
        <f>SUM(C103:G103)/5</f>
        <v>0</v>
      </c>
      <c r="Z103" s="10">
        <f t="shared" ref="Z103:Z106" si="104">X103-Y103</f>
        <v>-1593.7389239999995</v>
      </c>
    </row>
    <row r="104" spans="1:26" x14ac:dyDescent="0.25">
      <c r="A104" s="1"/>
      <c r="B104" s="1">
        <v>34236</v>
      </c>
      <c r="C104" s="29">
        <v>-1765.92</v>
      </c>
      <c r="D104" s="10">
        <v>-23.930000000000064</v>
      </c>
      <c r="E104" s="10">
        <v>589.28999999999985</v>
      </c>
      <c r="F104" s="10">
        <v>-2196.5499999999997</v>
      </c>
      <c r="G104" s="10">
        <v>24100.579999999998</v>
      </c>
      <c r="H104" s="10">
        <v>-7314.78</v>
      </c>
      <c r="I104" s="10">
        <v>823.27</v>
      </c>
      <c r="J104" s="10">
        <v>-1420.4099999999999</v>
      </c>
      <c r="K104" s="10">
        <v>-261.8</v>
      </c>
      <c r="L104" s="10">
        <v>12529.75</v>
      </c>
      <c r="N104" s="1">
        <f t="shared" si="71"/>
        <v>34236</v>
      </c>
      <c r="O104" s="25">
        <f>IFERROR(VLOOKUP($N104,'Depr Rate % NS'!A:B,2,FALSE),0)</f>
        <v>-6</v>
      </c>
      <c r="Q104" s="57">
        <v>-5</v>
      </c>
      <c r="R104" s="50">
        <f>IFERROR(VLOOKUP($N104,'Depr Rate % NS'!$D:$G,2,FALSE),0)</f>
        <v>1537279.06</v>
      </c>
      <c r="S104" s="83">
        <f>IFERROR(VLOOKUP($N104,'Depr Rate % NS'!$D:$G,3,FALSE),0)</f>
        <v>27</v>
      </c>
      <c r="T104" s="85">
        <f>IFERROR(VLOOKUP($N104,'Depr Rate % NS'!$D:$G,4,FALSE),0)</f>
        <v>8.2899999999999991</v>
      </c>
      <c r="U104" s="53">
        <f t="shared" si="102"/>
        <v>3.5799999999999998E-2</v>
      </c>
      <c r="V104" s="53">
        <f t="shared" si="103"/>
        <v>1.799999999999996E-3</v>
      </c>
      <c r="X104" s="7">
        <f t="shared" ref="X104:X106" si="105">-V104*R104</f>
        <v>-2767.1023079999941</v>
      </c>
      <c r="Y104" s="7">
        <f>SUM(C104:G104)/5</f>
        <v>4140.6939999999995</v>
      </c>
      <c r="Z104" s="10">
        <f t="shared" si="104"/>
        <v>-6907.7963079999936</v>
      </c>
    </row>
    <row r="105" spans="1:26" x14ac:dyDescent="0.25">
      <c r="A105" s="1"/>
      <c r="B105" s="1">
        <v>34336</v>
      </c>
      <c r="C105" s="29">
        <v>-20074.11</v>
      </c>
      <c r="D105" s="10">
        <v>-2059.1999999999998</v>
      </c>
      <c r="E105" s="10">
        <v>6898.57</v>
      </c>
      <c r="F105" s="10">
        <v>-33316.370000000003</v>
      </c>
      <c r="G105" s="10">
        <v>-23452.6</v>
      </c>
      <c r="H105" s="10">
        <v>33316.03</v>
      </c>
      <c r="I105" s="10">
        <v>9927.01</v>
      </c>
      <c r="J105" s="10">
        <v>-16718.13</v>
      </c>
      <c r="K105" s="10">
        <v>910.44999999999982</v>
      </c>
      <c r="L105" s="10">
        <v>-44568.349999999991</v>
      </c>
      <c r="N105" s="1">
        <f t="shared" si="71"/>
        <v>34336</v>
      </c>
      <c r="O105" s="25">
        <f>IFERROR(VLOOKUP($N105,'Depr Rate % NS'!A:B,2,FALSE),0)</f>
        <v>-6</v>
      </c>
      <c r="Q105" s="57">
        <v>-7</v>
      </c>
      <c r="R105" s="50">
        <f>IFERROR(VLOOKUP($N105,'Depr Rate % NS'!$D:$G,2,FALSE),0)</f>
        <v>17478929.289999999</v>
      </c>
      <c r="S105" s="83">
        <f>IFERROR(VLOOKUP($N105,'Depr Rate % NS'!$D:$G,3,FALSE),0)</f>
        <v>24</v>
      </c>
      <c r="T105" s="85">
        <f>IFERROR(VLOOKUP($N105,'Depr Rate % NS'!$D:$G,4,FALSE),0)</f>
        <v>27.74</v>
      </c>
      <c r="U105" s="53">
        <f t="shared" si="102"/>
        <v>3.3000000000000002E-2</v>
      </c>
      <c r="V105" s="53">
        <f t="shared" si="103"/>
        <v>2.9000000000000033E-3</v>
      </c>
      <c r="X105" s="7">
        <f t="shared" si="105"/>
        <v>-50688.894941000057</v>
      </c>
      <c r="Y105" s="7">
        <f>SUM(C105:G105)/5</f>
        <v>-14400.741999999998</v>
      </c>
      <c r="Z105" s="10">
        <f t="shared" si="104"/>
        <v>-36288.152941000058</v>
      </c>
    </row>
    <row r="106" spans="1:26" x14ac:dyDescent="0.25">
      <c r="A106" s="1"/>
      <c r="B106" s="1">
        <v>34536</v>
      </c>
      <c r="C106" s="29">
        <v>-1649.94</v>
      </c>
      <c r="D106" s="10">
        <v>-4315.22</v>
      </c>
      <c r="E106" s="10">
        <v>0</v>
      </c>
      <c r="F106" s="10">
        <v>-571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-6536.16</v>
      </c>
      <c r="N106" s="1">
        <f t="shared" si="71"/>
        <v>34536</v>
      </c>
      <c r="O106" s="25">
        <f>IFERROR(VLOOKUP($N106,'Depr Rate % NS'!A:B,2,FALSE),0)</f>
        <v>-11</v>
      </c>
      <c r="Q106" s="57">
        <v>-5</v>
      </c>
      <c r="R106" s="50">
        <f>IFERROR(VLOOKUP($N106,'Depr Rate % NS'!$D:$G,2,FALSE),0)</f>
        <v>14209231.789999999</v>
      </c>
      <c r="S106" s="83">
        <f>IFERROR(VLOOKUP($N106,'Depr Rate % NS'!$D:$G,3,FALSE),0)</f>
        <v>25</v>
      </c>
      <c r="T106" s="85">
        <f>IFERROR(VLOOKUP($N106,'Depr Rate % NS'!$D:$G,4,FALSE),0)</f>
        <v>55.2</v>
      </c>
      <c r="U106" s="53">
        <f t="shared" si="102"/>
        <v>1.9900000000000001E-2</v>
      </c>
      <c r="V106" s="53">
        <f t="shared" si="103"/>
        <v>2.0000000000000018E-3</v>
      </c>
      <c r="X106" s="7">
        <f t="shared" si="105"/>
        <v>-28418.463580000025</v>
      </c>
      <c r="Y106" s="7">
        <f>SUM(C106:G106)/5</f>
        <v>-1307.232</v>
      </c>
      <c r="Z106" s="10">
        <f t="shared" si="104"/>
        <v>-27111.231580000025</v>
      </c>
    </row>
    <row r="107" spans="1:26" x14ac:dyDescent="0.25">
      <c r="A107" s="1"/>
      <c r="B107" s="1">
        <v>34636</v>
      </c>
      <c r="C107" s="29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N107" s="1">
        <f t="shared" si="71"/>
        <v>34636</v>
      </c>
      <c r="O107" s="25">
        <f>IFERROR(VLOOKUP($N107,'Depr Rate % NS'!A:B,2,FALSE),0)</f>
        <v>0</v>
      </c>
      <c r="Q107" s="57">
        <v>-2</v>
      </c>
      <c r="R107" s="50">
        <f>IFERROR(VLOOKUP($N107,'Depr Rate % NS'!$D:$G,2,FALSE),0)</f>
        <v>11736.48</v>
      </c>
      <c r="S107" s="83">
        <f>IFERROR(VLOOKUP($N107,'Depr Rate % NS'!$D:$G,3,FALSE),0)</f>
        <v>0</v>
      </c>
      <c r="T107" s="85">
        <f>IFERROR(VLOOKUP($N107,'Depr Rate % NS'!$D:$G,4,FALSE),0)</f>
        <v>0</v>
      </c>
      <c r="U107" s="53" t="e">
        <f t="shared" si="102"/>
        <v>#DIV/0!</v>
      </c>
      <c r="V107" s="53" t="e">
        <f t="shared" si="103"/>
        <v>#DIV/0!</v>
      </c>
      <c r="X107" s="7"/>
      <c r="Y107" s="7"/>
      <c r="Z107" s="10"/>
    </row>
    <row r="108" spans="1:26" ht="15.75" thickBot="1" x14ac:dyDescent="0.3">
      <c r="A108" t="s">
        <v>445</v>
      </c>
      <c r="C108" s="29">
        <v>-23489.969999999998</v>
      </c>
      <c r="D108" s="10">
        <v>-6398.35</v>
      </c>
      <c r="E108" s="10">
        <v>7487.86</v>
      </c>
      <c r="F108" s="10">
        <v>-36083.920000000006</v>
      </c>
      <c r="G108" s="10">
        <v>647.97999999999956</v>
      </c>
      <c r="H108" s="10">
        <v>26001.25</v>
      </c>
      <c r="I108" s="10">
        <v>10750.28</v>
      </c>
      <c r="J108" s="10">
        <v>-18138.54</v>
      </c>
      <c r="K108" s="10">
        <v>648.64999999999986</v>
      </c>
      <c r="L108" s="10">
        <v>-38574.759999999995</v>
      </c>
      <c r="Q108" s="78"/>
      <c r="S108" s="84"/>
      <c r="T108" s="86"/>
      <c r="X108" s="56">
        <f>SUM(X103:X107)</f>
        <v>-83468.199753000081</v>
      </c>
      <c r="Y108" s="56">
        <f t="shared" ref="Y108" si="106">SUM(Y103:Y107)</f>
        <v>-11567.279999999999</v>
      </c>
      <c r="Z108" s="56">
        <f t="shared" ref="Z108" si="107">SUM(Z103:Z107)</f>
        <v>-71900.919753000082</v>
      </c>
    </row>
    <row r="109" spans="1:26" ht="15.75" thickTop="1" x14ac:dyDescent="0.25">
      <c r="A109" s="1" t="s">
        <v>117</v>
      </c>
      <c r="B109" s="1">
        <v>34130</v>
      </c>
      <c r="C109" s="29">
        <v>-139353.43999999997</v>
      </c>
      <c r="D109" s="10">
        <v>-262902.81</v>
      </c>
      <c r="E109" s="10">
        <v>-2772379.2</v>
      </c>
      <c r="F109" s="10">
        <v>-26797.52</v>
      </c>
      <c r="G109" s="10">
        <v>-46175.51</v>
      </c>
      <c r="H109" s="10">
        <v>-17055.809999999998</v>
      </c>
      <c r="I109" s="10">
        <v>-26546.86</v>
      </c>
      <c r="J109" s="10">
        <v>-1014.85</v>
      </c>
      <c r="K109" s="10">
        <v>-995948.55999999994</v>
      </c>
      <c r="L109" s="10">
        <v>-4288174.5599999996</v>
      </c>
      <c r="N109" s="1">
        <f t="shared" si="71"/>
        <v>34130</v>
      </c>
      <c r="O109" s="25">
        <f>IFERROR(VLOOKUP($N109,'Depr Rate % NS'!A:B,2,FALSE),0)</f>
        <v>-2</v>
      </c>
      <c r="Q109" s="57">
        <v>-2</v>
      </c>
      <c r="R109" s="50">
        <f>IFERROR(VLOOKUP($N109,'Depr Rate % NS'!$D:$G,2,FALSE),0)</f>
        <v>81547563.790000051</v>
      </c>
      <c r="S109" s="83">
        <f>IFERROR(VLOOKUP($N109,'Depr Rate % NS'!$D:$G,3,FALSE),0)</f>
        <v>33</v>
      </c>
      <c r="T109" s="85">
        <f>IFERROR(VLOOKUP($N109,'Depr Rate % NS'!$D:$G,4,FALSE),0)</f>
        <v>26.76</v>
      </c>
      <c r="U109" s="53">
        <f t="shared" ref="U109:U113" si="108">ROUND(((100-Q109-T109)/S109)/100,4)</f>
        <v>2.2800000000000001E-2</v>
      </c>
      <c r="V109" s="53">
        <f t="shared" ref="V109:V113" si="109">U109-ROUND(((100-Q109*0-T109)/S109)/100,4)</f>
        <v>5.9999999999999984E-4</v>
      </c>
      <c r="X109" s="7">
        <f>-V109*R109</f>
        <v>-48928.53827400002</v>
      </c>
      <c r="Y109" s="7">
        <f>SUM(C109:G109)/5</f>
        <v>-649521.696</v>
      </c>
      <c r="Z109" s="10">
        <f t="shared" ref="Z109:Z113" si="110">X109-Y109</f>
        <v>600593.15772599995</v>
      </c>
    </row>
    <row r="110" spans="1:26" x14ac:dyDescent="0.25">
      <c r="A110" s="1"/>
      <c r="B110" s="1">
        <v>34230</v>
      </c>
      <c r="C110" s="29">
        <v>-712970.21000000008</v>
      </c>
      <c r="D110" s="10">
        <v>-52341.819999999956</v>
      </c>
      <c r="E110" s="10">
        <v>1182063.0899999999</v>
      </c>
      <c r="F110" s="10">
        <v>-1236027.9899999998</v>
      </c>
      <c r="G110" s="10">
        <v>129299.80000000005</v>
      </c>
      <c r="H110" s="10">
        <v>-152066.84</v>
      </c>
      <c r="I110" s="10">
        <v>6950.9300000000012</v>
      </c>
      <c r="J110" s="10">
        <v>-26446.790000000005</v>
      </c>
      <c r="K110" s="10">
        <v>317856.98</v>
      </c>
      <c r="L110" s="10">
        <v>-543682.84999999986</v>
      </c>
      <c r="N110" s="1">
        <f t="shared" si="71"/>
        <v>34230</v>
      </c>
      <c r="O110" s="25">
        <f>IFERROR(VLOOKUP($N110,'Depr Rate % NS'!A:B,2,FALSE),0)</f>
        <v>-4</v>
      </c>
      <c r="Q110" s="57">
        <v>-5</v>
      </c>
      <c r="R110" s="50">
        <f>IFERROR(VLOOKUP($N110,'Depr Rate % NS'!$D:$G,2,FALSE),0)</f>
        <v>22466368.349999998</v>
      </c>
      <c r="S110" s="83">
        <f>IFERROR(VLOOKUP($N110,'Depr Rate % NS'!$D:$G,3,FALSE),0)</f>
        <v>32</v>
      </c>
      <c r="T110" s="85">
        <f>IFERROR(VLOOKUP($N110,'Depr Rate % NS'!$D:$G,4,FALSE),0)</f>
        <v>25.74</v>
      </c>
      <c r="U110" s="53">
        <f t="shared" si="108"/>
        <v>2.4799999999999999E-2</v>
      </c>
      <c r="V110" s="53">
        <f t="shared" si="109"/>
        <v>1.6000000000000007E-3</v>
      </c>
      <c r="X110" s="7">
        <f t="shared" ref="X110:X113" si="111">-V110*R110</f>
        <v>-35946.189360000011</v>
      </c>
      <c r="Y110" s="7">
        <f>SUM(C110:G110)/5</f>
        <v>-137995.42599999998</v>
      </c>
      <c r="Z110" s="10">
        <f t="shared" si="110"/>
        <v>102049.23663999996</v>
      </c>
    </row>
    <row r="111" spans="1:26" x14ac:dyDescent="0.25">
      <c r="A111" s="1"/>
      <c r="B111" s="1">
        <v>34330</v>
      </c>
      <c r="C111" s="29">
        <v>-1065522.73</v>
      </c>
      <c r="D111" s="10">
        <v>-79979.059999999517</v>
      </c>
      <c r="E111" s="10">
        <v>2035511.8299999994</v>
      </c>
      <c r="F111" s="10">
        <v>-2151457.2799999998</v>
      </c>
      <c r="G111" s="10">
        <v>228789.15999999997</v>
      </c>
      <c r="H111" s="10">
        <v>-271038.18999999994</v>
      </c>
      <c r="I111" s="10">
        <v>11489.679999999995</v>
      </c>
      <c r="J111" s="10">
        <v>-42557.04</v>
      </c>
      <c r="K111" s="10">
        <v>606284.79</v>
      </c>
      <c r="L111" s="10">
        <v>-728478.84000000008</v>
      </c>
      <c r="N111" s="1">
        <f t="shared" si="71"/>
        <v>34330</v>
      </c>
      <c r="O111" s="25">
        <f>IFERROR(VLOOKUP($N111,'Depr Rate % NS'!A:B,2,FALSE),0)</f>
        <v>-11</v>
      </c>
      <c r="Q111" s="57">
        <v>-7</v>
      </c>
      <c r="R111" s="50">
        <f>IFERROR(VLOOKUP($N111,'Depr Rate % NS'!$D:$G,2,FALSE),0)</f>
        <v>35297616.749999993</v>
      </c>
      <c r="S111" s="83">
        <f>IFERROR(VLOOKUP($N111,'Depr Rate % NS'!$D:$G,3,FALSE),0)</f>
        <v>31</v>
      </c>
      <c r="T111" s="85">
        <f>IFERROR(VLOOKUP($N111,'Depr Rate % NS'!$D:$G,4,FALSE),0)</f>
        <v>23.47</v>
      </c>
      <c r="U111" s="53">
        <f t="shared" si="108"/>
        <v>2.69E-2</v>
      </c>
      <c r="V111" s="53">
        <f t="shared" si="109"/>
        <v>2.2000000000000006E-3</v>
      </c>
      <c r="X111" s="7">
        <f t="shared" si="111"/>
        <v>-77654.756850000005</v>
      </c>
      <c r="Y111" s="7">
        <f>SUM(C111:G111)/5</f>
        <v>-206531.61600000001</v>
      </c>
      <c r="Z111" s="10">
        <f t="shared" si="110"/>
        <v>128876.85915</v>
      </c>
    </row>
    <row r="112" spans="1:26" x14ac:dyDescent="0.25">
      <c r="A112" s="1"/>
      <c r="B112" s="1">
        <v>34530</v>
      </c>
      <c r="C112" s="29">
        <v>-49152.439999999995</v>
      </c>
      <c r="D112" s="10">
        <v>-4780.8599999999997</v>
      </c>
      <c r="E112" s="10">
        <v>-2526.58</v>
      </c>
      <c r="F112" s="10">
        <v>-1336.46</v>
      </c>
      <c r="G112" s="10">
        <v>-12375</v>
      </c>
      <c r="H112" s="10">
        <v>0</v>
      </c>
      <c r="I112" s="10">
        <v>0</v>
      </c>
      <c r="J112" s="10">
        <v>0</v>
      </c>
      <c r="K112" s="10">
        <v>0</v>
      </c>
      <c r="L112" s="10">
        <v>-70171.34</v>
      </c>
      <c r="N112" s="1">
        <f t="shared" si="71"/>
        <v>34530</v>
      </c>
      <c r="O112" s="25">
        <f>IFERROR(VLOOKUP($N112,'Depr Rate % NS'!A:B,2,FALSE),0)</f>
        <v>-8</v>
      </c>
      <c r="Q112" s="57">
        <v>-5</v>
      </c>
      <c r="R112" s="50">
        <f>IFERROR(VLOOKUP($N112,'Depr Rate % NS'!$D:$G,2,FALSE),0)</f>
        <v>28880279.999999996</v>
      </c>
      <c r="S112" s="83">
        <f>IFERROR(VLOOKUP($N112,'Depr Rate % NS'!$D:$G,3,FALSE),0)</f>
        <v>16.3</v>
      </c>
      <c r="T112" s="85">
        <f>IFERROR(VLOOKUP($N112,'Depr Rate % NS'!$D:$G,4,FALSE),0)</f>
        <v>72.069999999999993</v>
      </c>
      <c r="U112" s="53">
        <f t="shared" si="108"/>
        <v>2.0199999999999999E-2</v>
      </c>
      <c r="V112" s="53">
        <f t="shared" si="109"/>
        <v>3.0999999999999986E-3</v>
      </c>
      <c r="X112" s="7">
        <f t="shared" si="111"/>
        <v>-89528.867999999944</v>
      </c>
      <c r="Y112" s="7">
        <f>SUM(C112:G112)/5</f>
        <v>-14034.268</v>
      </c>
      <c r="Z112" s="10">
        <f t="shared" si="110"/>
        <v>-75494.599999999948</v>
      </c>
    </row>
    <row r="113" spans="1:26" x14ac:dyDescent="0.25">
      <c r="A113" s="1"/>
      <c r="B113" s="1">
        <v>34630</v>
      </c>
      <c r="C113" s="29">
        <v>-2143.66</v>
      </c>
      <c r="D113" s="10">
        <v>-16774.98</v>
      </c>
      <c r="E113" s="10">
        <v>-19379.95</v>
      </c>
      <c r="F113" s="10">
        <v>-54081.66</v>
      </c>
      <c r="G113" s="10">
        <v>0</v>
      </c>
      <c r="H113" s="10">
        <v>0</v>
      </c>
      <c r="I113" s="10">
        <v>-1231.5</v>
      </c>
      <c r="J113" s="10">
        <v>6500</v>
      </c>
      <c r="K113" s="10">
        <v>0</v>
      </c>
      <c r="L113" s="10">
        <v>-87111.75</v>
      </c>
      <c r="N113" s="1">
        <f t="shared" si="71"/>
        <v>34630</v>
      </c>
      <c r="O113" s="25">
        <f>IFERROR(VLOOKUP($N113,'Depr Rate % NS'!A:B,2,FALSE),0)</f>
        <v>-6</v>
      </c>
      <c r="Q113" s="57">
        <v>-2</v>
      </c>
      <c r="R113" s="50">
        <f>IFERROR(VLOOKUP($N113,'Depr Rate % NS'!$D:$G,2,FALSE),0)</f>
        <v>10878706.539999999</v>
      </c>
      <c r="S113" s="83">
        <f>IFERROR(VLOOKUP($N113,'Depr Rate % NS'!$D:$G,3,FALSE),0)</f>
        <v>22</v>
      </c>
      <c r="T113" s="85">
        <f>IFERROR(VLOOKUP($N113,'Depr Rate % NS'!$D:$G,4,FALSE),0)</f>
        <v>31.23</v>
      </c>
      <c r="U113" s="53">
        <f t="shared" si="108"/>
        <v>3.2199999999999999E-2</v>
      </c>
      <c r="V113" s="53">
        <f t="shared" si="109"/>
        <v>8.9999999999999802E-4</v>
      </c>
      <c r="X113" s="7">
        <f t="shared" si="111"/>
        <v>-9790.8358859999771</v>
      </c>
      <c r="Y113" s="7">
        <f>SUM(C113:G113)/5</f>
        <v>-18476.05</v>
      </c>
      <c r="Z113" s="10">
        <f t="shared" si="110"/>
        <v>8685.2141140000222</v>
      </c>
    </row>
    <row r="114" spans="1:26" ht="15.75" thickBot="1" x14ac:dyDescent="0.3">
      <c r="A114" t="s">
        <v>446</v>
      </c>
      <c r="C114" s="29">
        <v>-1969142.4799999997</v>
      </c>
      <c r="D114" s="10">
        <v>-416779.52999999945</v>
      </c>
      <c r="E114" s="10">
        <v>423289.18999999901</v>
      </c>
      <c r="F114" s="10">
        <v>-3469700.9099999997</v>
      </c>
      <c r="G114" s="10">
        <v>299538.45</v>
      </c>
      <c r="H114" s="10">
        <v>-440160.83999999997</v>
      </c>
      <c r="I114" s="10">
        <v>-9337.7500000000055</v>
      </c>
      <c r="J114" s="10">
        <v>-63518.680000000008</v>
      </c>
      <c r="K114" s="10">
        <v>-71806.789999999921</v>
      </c>
      <c r="L114" s="10">
        <v>-5717619.3399999989</v>
      </c>
      <c r="Q114" s="78"/>
      <c r="S114" s="84"/>
      <c r="T114" s="86"/>
      <c r="X114" s="56">
        <f>SUM(X109:X113)</f>
        <v>-261849.18836999996</v>
      </c>
      <c r="Y114" s="56">
        <f t="shared" ref="Y114" si="112">SUM(Y109:Y113)</f>
        <v>-1026559.0560000001</v>
      </c>
      <c r="Z114" s="56">
        <f t="shared" ref="Z114" si="113">SUM(Z109:Z113)</f>
        <v>764709.86762999988</v>
      </c>
    </row>
    <row r="115" spans="1:26" ht="15.75" thickTop="1" x14ac:dyDescent="0.25">
      <c r="A115" s="1" t="s">
        <v>126</v>
      </c>
      <c r="B115" s="1">
        <v>34181</v>
      </c>
      <c r="C115" s="29">
        <v>-36912.639999999999</v>
      </c>
      <c r="D115" s="10">
        <v>-16273.599999999999</v>
      </c>
      <c r="E115" s="10">
        <v>-240249.43</v>
      </c>
      <c r="F115" s="10">
        <v>-10776.89</v>
      </c>
      <c r="G115" s="10">
        <v>0</v>
      </c>
      <c r="H115" s="10">
        <v>0</v>
      </c>
      <c r="I115" s="10">
        <v>-5539.23</v>
      </c>
      <c r="J115" s="10">
        <v>0</v>
      </c>
      <c r="K115" s="10">
        <v>0</v>
      </c>
      <c r="L115" s="10">
        <v>-309751.78999999998</v>
      </c>
      <c r="N115" s="1">
        <f t="shared" si="71"/>
        <v>34181</v>
      </c>
      <c r="O115" s="25">
        <f>IFERROR(VLOOKUP($N115,'Depr Rate % NS'!A:B,2,FALSE),0)</f>
        <v>-1</v>
      </c>
      <c r="Q115" s="57">
        <v>-2</v>
      </c>
      <c r="R115" s="50">
        <f>IFERROR(VLOOKUP($N115,'Depr Rate % NS'!$D:$G,2,FALSE),0)</f>
        <v>49619943.95000001</v>
      </c>
      <c r="S115" s="83">
        <f>IFERROR(VLOOKUP($N115,'Depr Rate % NS'!$D:$G,3,FALSE),0)</f>
        <v>26</v>
      </c>
      <c r="T115" s="85">
        <f>IFERROR(VLOOKUP($N115,'Depr Rate % NS'!$D:$G,4,FALSE),0)</f>
        <v>42.26</v>
      </c>
      <c r="U115" s="53">
        <f t="shared" ref="U115:U119" si="114">ROUND(((100-Q115-T115)/S115)/100,4)</f>
        <v>2.3E-2</v>
      </c>
      <c r="V115" s="53">
        <f t="shared" ref="V115:V119" si="115">U115-ROUND(((100-Q115*0-T115)/S115)/100,4)</f>
        <v>7.9999999999999863E-4</v>
      </c>
      <c r="X115" s="7">
        <f>-V115*R115</f>
        <v>-39695.955159999939</v>
      </c>
      <c r="Y115" s="7">
        <f>SUM(C115:G115)/5</f>
        <v>-60842.512000000002</v>
      </c>
      <c r="Z115" s="10">
        <f t="shared" ref="Z115:Z119" si="116">X115-Y115</f>
        <v>21146.556840000063</v>
      </c>
    </row>
    <row r="116" spans="1:26" x14ac:dyDescent="0.25">
      <c r="A116" s="1"/>
      <c r="B116" s="1">
        <v>34281</v>
      </c>
      <c r="C116" s="29">
        <v>-568721.15999999992</v>
      </c>
      <c r="D116" s="10">
        <v>-521566.75999999995</v>
      </c>
      <c r="E116" s="10">
        <v>-218469.46</v>
      </c>
      <c r="F116" s="10">
        <v>-872864.07000000007</v>
      </c>
      <c r="G116" s="10">
        <v>-419903.14</v>
      </c>
      <c r="H116" s="10">
        <v>-82269.209999999992</v>
      </c>
      <c r="I116" s="10">
        <v>85064.580000000045</v>
      </c>
      <c r="J116" s="10">
        <v>-635863.75999999989</v>
      </c>
      <c r="K116" s="10">
        <v>-112720.70999999998</v>
      </c>
      <c r="L116" s="10">
        <v>-3347313.69</v>
      </c>
      <c r="N116" s="1">
        <f t="shared" si="71"/>
        <v>34281</v>
      </c>
      <c r="O116" s="25">
        <f>IFERROR(VLOOKUP($N116,'Depr Rate % NS'!A:B,2,FALSE),0)</f>
        <v>-7</v>
      </c>
      <c r="Q116" s="57">
        <v>-5</v>
      </c>
      <c r="R116" s="50">
        <f>IFERROR(VLOOKUP($N116,'Depr Rate % NS'!$D:$G,2,FALSE),0)</f>
        <v>243837821.75999999</v>
      </c>
      <c r="S116" s="83">
        <f>IFERROR(VLOOKUP($N116,'Depr Rate % NS'!$D:$G,3,FALSE),0)</f>
        <v>19.3</v>
      </c>
      <c r="T116" s="85">
        <f>IFERROR(VLOOKUP($N116,'Depr Rate % NS'!$D:$G,4,FALSE),0)</f>
        <v>41.2</v>
      </c>
      <c r="U116" s="53">
        <f t="shared" si="114"/>
        <v>3.3099999999999997E-2</v>
      </c>
      <c r="V116" s="53">
        <f t="shared" si="115"/>
        <v>2.5999999999999981E-3</v>
      </c>
      <c r="X116" s="7">
        <f t="shared" ref="X116:X119" si="117">-V116*R116</f>
        <v>-633978.33657599951</v>
      </c>
      <c r="Y116" s="7">
        <f>SUM(C116:G116)/5</f>
        <v>-520304.91800000006</v>
      </c>
      <c r="Z116" s="10">
        <f t="shared" si="116"/>
        <v>-113673.41857599944</v>
      </c>
    </row>
    <row r="117" spans="1:26" x14ac:dyDescent="0.25">
      <c r="A117" s="1"/>
      <c r="B117" s="1">
        <v>34381</v>
      </c>
      <c r="C117" s="29">
        <v>-171233.37000000002</v>
      </c>
      <c r="D117" s="10">
        <v>-1082755.33</v>
      </c>
      <c r="E117" s="10">
        <v>40461.809999999983</v>
      </c>
      <c r="F117" s="10">
        <v>-400986.70999999996</v>
      </c>
      <c r="G117" s="10">
        <v>-1341910.95</v>
      </c>
      <c r="H117" s="10">
        <v>5209.6100000000042</v>
      </c>
      <c r="I117" s="10">
        <v>184621.65999999997</v>
      </c>
      <c r="J117" s="10">
        <v>-223784.61</v>
      </c>
      <c r="K117" s="10">
        <v>-25680.000000000004</v>
      </c>
      <c r="L117" s="10">
        <v>-3016057.8899999997</v>
      </c>
      <c r="N117" s="1">
        <f t="shared" si="71"/>
        <v>34381</v>
      </c>
      <c r="O117" s="25">
        <f>IFERROR(VLOOKUP($N117,'Depr Rate % NS'!A:B,2,FALSE),0)</f>
        <v>-7</v>
      </c>
      <c r="Q117" s="57">
        <v>-7</v>
      </c>
      <c r="R117" s="50">
        <f>IFERROR(VLOOKUP($N117,'Depr Rate % NS'!$D:$G,2,FALSE),0)</f>
        <v>146141230.96000001</v>
      </c>
      <c r="S117" s="83">
        <f>IFERROR(VLOOKUP($N117,'Depr Rate % NS'!$D:$G,3,FALSE),0)</f>
        <v>12.9</v>
      </c>
      <c r="T117" s="85">
        <f>IFERROR(VLOOKUP($N117,'Depr Rate % NS'!$D:$G,4,FALSE),0)</f>
        <v>53.01</v>
      </c>
      <c r="U117" s="53">
        <f t="shared" si="114"/>
        <v>4.19E-2</v>
      </c>
      <c r="V117" s="53">
        <f t="shared" si="115"/>
        <v>5.4999999999999979E-3</v>
      </c>
      <c r="X117" s="7">
        <f t="shared" si="117"/>
        <v>-803776.77027999971</v>
      </c>
      <c r="Y117" s="7">
        <f>SUM(C117:G117)/5</f>
        <v>-591284.90999999992</v>
      </c>
      <c r="Z117" s="10">
        <f t="shared" si="116"/>
        <v>-212491.86027999979</v>
      </c>
    </row>
    <row r="118" spans="1:26" x14ac:dyDescent="0.25">
      <c r="A118" s="1"/>
      <c r="B118" s="1">
        <v>34581</v>
      </c>
      <c r="C118" s="29">
        <v>0</v>
      </c>
      <c r="D118" s="10">
        <v>-555.63</v>
      </c>
      <c r="E118" s="10">
        <v>0</v>
      </c>
      <c r="F118" s="10">
        <v>-3014.76</v>
      </c>
      <c r="G118" s="10">
        <v>-5000</v>
      </c>
      <c r="H118" s="10">
        <v>0</v>
      </c>
      <c r="I118" s="10">
        <v>0</v>
      </c>
      <c r="J118" s="10">
        <v>-2025</v>
      </c>
      <c r="K118" s="10">
        <v>0</v>
      </c>
      <c r="L118" s="10">
        <v>-10595.39</v>
      </c>
      <c r="N118" s="1">
        <f t="shared" si="71"/>
        <v>34581</v>
      </c>
      <c r="O118" s="25">
        <f>IFERROR(VLOOKUP($N118,'Depr Rate % NS'!A:B,2,FALSE),0)</f>
        <v>-4</v>
      </c>
      <c r="Q118" s="57">
        <v>-5</v>
      </c>
      <c r="R118" s="50">
        <f>IFERROR(VLOOKUP($N118,'Depr Rate % NS'!$D:$G,2,FALSE),0)</f>
        <v>57896238.769999973</v>
      </c>
      <c r="S118" s="83">
        <f>IFERROR(VLOOKUP($N118,'Depr Rate % NS'!$D:$G,3,FALSE),0)</f>
        <v>17.399999999999999</v>
      </c>
      <c r="T118" s="85">
        <f>IFERROR(VLOOKUP($N118,'Depr Rate % NS'!$D:$G,4,FALSE),0)</f>
        <v>52.82</v>
      </c>
      <c r="U118" s="53">
        <f t="shared" si="114"/>
        <v>0.03</v>
      </c>
      <c r="V118" s="53">
        <f t="shared" si="115"/>
        <v>2.8999999999999998E-3</v>
      </c>
      <c r="X118" s="7">
        <f t="shared" si="117"/>
        <v>-167899.09243299993</v>
      </c>
      <c r="Y118" s="7">
        <f>SUM(C118:G118)/5</f>
        <v>-1714.078</v>
      </c>
      <c r="Z118" s="10">
        <f t="shared" si="116"/>
        <v>-166185.01443299992</v>
      </c>
    </row>
    <row r="119" spans="1:26" x14ac:dyDescent="0.25">
      <c r="A119" s="1"/>
      <c r="B119" s="1">
        <v>34681</v>
      </c>
      <c r="C119" s="29">
        <v>0</v>
      </c>
      <c r="D119" s="10">
        <v>0</v>
      </c>
      <c r="E119" s="10">
        <v>14339.55</v>
      </c>
      <c r="F119" s="10">
        <v>0</v>
      </c>
      <c r="G119" s="10">
        <v>0</v>
      </c>
      <c r="H119" s="10">
        <v>-5544.29</v>
      </c>
      <c r="I119" s="10">
        <v>-9212.49</v>
      </c>
      <c r="J119" s="10">
        <v>-6808.62</v>
      </c>
      <c r="K119" s="10">
        <v>0</v>
      </c>
      <c r="L119" s="10">
        <v>-7225.8500000000013</v>
      </c>
      <c r="N119" s="1">
        <f t="shared" si="71"/>
        <v>34681</v>
      </c>
      <c r="O119" s="25">
        <f>IFERROR(VLOOKUP($N119,'Depr Rate % NS'!A:B,2,FALSE),0)</f>
        <v>-5</v>
      </c>
      <c r="Q119" s="57">
        <v>-2</v>
      </c>
      <c r="R119" s="50">
        <f>IFERROR(VLOOKUP($N119,'Depr Rate % NS'!$D:$G,2,FALSE),0)</f>
        <v>6060776.8499999987</v>
      </c>
      <c r="S119" s="83">
        <f>IFERROR(VLOOKUP($N119,'Depr Rate % NS'!$D:$G,3,FALSE),0)</f>
        <v>22</v>
      </c>
      <c r="T119" s="85">
        <f>IFERROR(VLOOKUP($N119,'Depr Rate % NS'!$D:$G,4,FALSE),0)</f>
        <v>36.270000000000003</v>
      </c>
      <c r="U119" s="53">
        <f t="shared" si="114"/>
        <v>2.9899999999999999E-2</v>
      </c>
      <c r="V119" s="53">
        <f t="shared" si="115"/>
        <v>8.9999999999999802E-4</v>
      </c>
      <c r="X119" s="7">
        <f t="shared" si="117"/>
        <v>-5454.6991649999873</v>
      </c>
      <c r="Y119" s="7">
        <f>SUM(C119:G119)/5</f>
        <v>2867.91</v>
      </c>
      <c r="Z119" s="10">
        <f t="shared" si="116"/>
        <v>-8322.6091649999871</v>
      </c>
    </row>
    <row r="120" spans="1:26" ht="15.75" thickBot="1" x14ac:dyDescent="0.3">
      <c r="A120" t="s">
        <v>447</v>
      </c>
      <c r="C120" s="29">
        <v>-776867.16999999993</v>
      </c>
      <c r="D120" s="10">
        <v>-1621151.3199999998</v>
      </c>
      <c r="E120" s="10">
        <v>-403917.53</v>
      </c>
      <c r="F120" s="10">
        <v>-1287642.43</v>
      </c>
      <c r="G120" s="10">
        <v>-1766814.0899999999</v>
      </c>
      <c r="H120" s="10">
        <v>-82603.889999999985</v>
      </c>
      <c r="I120" s="10">
        <v>254934.52000000002</v>
      </c>
      <c r="J120" s="10">
        <v>-868481.98999999987</v>
      </c>
      <c r="K120" s="10">
        <v>-138400.71</v>
      </c>
      <c r="L120" s="10">
        <v>-6690944.6099999985</v>
      </c>
      <c r="Q120" s="78"/>
      <c r="S120" s="84"/>
      <c r="T120" s="86"/>
      <c r="X120" s="56">
        <f>SUM(X115:X119)</f>
        <v>-1650804.853613999</v>
      </c>
      <c r="Y120" s="56">
        <f t="shared" ref="Y120" si="118">SUM(Y115:Y119)</f>
        <v>-1171278.5079999999</v>
      </c>
      <c r="Z120" s="56">
        <f t="shared" ref="Z120" si="119">SUM(Z115:Z119)</f>
        <v>-479526.345613999</v>
      </c>
    </row>
    <row r="121" spans="1:26" ht="15.75" thickTop="1" x14ac:dyDescent="0.25">
      <c r="A121" s="1" t="s">
        <v>129</v>
      </c>
      <c r="B121" s="1">
        <v>34182</v>
      </c>
      <c r="C121" s="29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N121" s="1">
        <f t="shared" si="71"/>
        <v>34182</v>
      </c>
      <c r="O121" s="25">
        <f>IFERROR(VLOOKUP($N121,'Depr Rate % NS'!A:B,2,FALSE),0)</f>
        <v>-1</v>
      </c>
      <c r="Q121" s="57">
        <v>-2</v>
      </c>
      <c r="R121" s="50">
        <f>IFERROR(VLOOKUP($N121,'Depr Rate % NS'!$D:$G,2,FALSE),0)</f>
        <v>2154013.1900000004</v>
      </c>
      <c r="S121" s="83">
        <f>IFERROR(VLOOKUP($N121,'Depr Rate % NS'!$D:$G,3,FALSE),0)</f>
        <v>26</v>
      </c>
      <c r="T121" s="85">
        <f>IFERROR(VLOOKUP($N121,'Depr Rate % NS'!$D:$G,4,FALSE),0)</f>
        <v>42.59</v>
      </c>
      <c r="U121" s="53">
        <f t="shared" ref="U121:U125" si="120">ROUND(((100-Q121-T121)/S121)/100,4)</f>
        <v>2.29E-2</v>
      </c>
      <c r="V121" s="53">
        <f t="shared" ref="V121:V125" si="121">U121-ROUND(((100-Q121*0-T121)/S121)/100,4)</f>
        <v>7.9999999999999863E-4</v>
      </c>
      <c r="X121" s="7">
        <f>-V121*R121</f>
        <v>-1723.2105519999973</v>
      </c>
      <c r="Y121" s="7">
        <f>SUM(C121:G121)/5</f>
        <v>0</v>
      </c>
      <c r="Z121" s="10">
        <f t="shared" ref="Z121:Z125" si="122">X121-Y121</f>
        <v>-1723.2105519999973</v>
      </c>
    </row>
    <row r="122" spans="1:26" x14ac:dyDescent="0.25">
      <c r="A122" s="1"/>
      <c r="B122" s="1">
        <v>34282</v>
      </c>
      <c r="C122" s="29">
        <v>-2833.3099999999995</v>
      </c>
      <c r="D122" s="10">
        <v>-9538.1499999999978</v>
      </c>
      <c r="E122" s="10">
        <v>-2090.48</v>
      </c>
      <c r="F122" s="10">
        <v>-2112.0500000000002</v>
      </c>
      <c r="G122" s="10">
        <v>43.099999999999909</v>
      </c>
      <c r="H122" s="10">
        <v>-12.39</v>
      </c>
      <c r="I122" s="10">
        <v>1385.6399999999999</v>
      </c>
      <c r="J122" s="10">
        <v>-1196.47</v>
      </c>
      <c r="K122" s="10">
        <v>2810.54</v>
      </c>
      <c r="L122" s="10">
        <v>-13543.57</v>
      </c>
      <c r="N122" s="1">
        <f t="shared" si="71"/>
        <v>34282</v>
      </c>
      <c r="O122" s="25">
        <f>IFERROR(VLOOKUP($N122,'Depr Rate % NS'!A:B,2,FALSE),0)</f>
        <v>-5</v>
      </c>
      <c r="Q122" s="57">
        <v>-5</v>
      </c>
      <c r="R122" s="50">
        <f>IFERROR(VLOOKUP($N122,'Depr Rate % NS'!$D:$G,2,FALSE),0)</f>
        <v>2054234.7799999998</v>
      </c>
      <c r="S122" s="83">
        <f>IFERROR(VLOOKUP($N122,'Depr Rate % NS'!$D:$G,3,FALSE),0)</f>
        <v>23</v>
      </c>
      <c r="T122" s="85">
        <f>IFERROR(VLOOKUP($N122,'Depr Rate % NS'!$D:$G,4,FALSE),0)</f>
        <v>45.42</v>
      </c>
      <c r="U122" s="53">
        <f t="shared" si="120"/>
        <v>2.5899999999999999E-2</v>
      </c>
      <c r="V122" s="53">
        <f t="shared" si="121"/>
        <v>2.2000000000000006E-3</v>
      </c>
      <c r="X122" s="7">
        <f t="shared" ref="X122:X125" si="123">-V122*R122</f>
        <v>-4519.3165160000008</v>
      </c>
      <c r="Y122" s="7">
        <f>SUM(C122:G122)/5</f>
        <v>-3306.1779999999999</v>
      </c>
      <c r="Z122" s="10">
        <f t="shared" si="122"/>
        <v>-1213.1385160000009</v>
      </c>
    </row>
    <row r="123" spans="1:26" x14ac:dyDescent="0.25">
      <c r="A123" s="1"/>
      <c r="B123" s="1">
        <v>34382</v>
      </c>
      <c r="C123" s="29">
        <v>-31418.809999999998</v>
      </c>
      <c r="D123" s="10">
        <v>39306.820000000007</v>
      </c>
      <c r="E123" s="10">
        <v>-35282.820000000007</v>
      </c>
      <c r="F123" s="10">
        <v>-1012544.1099999999</v>
      </c>
      <c r="G123" s="10">
        <v>1015.9900000000016</v>
      </c>
      <c r="H123" s="10">
        <v>-287.52</v>
      </c>
      <c r="I123" s="10">
        <v>31090.949999999997</v>
      </c>
      <c r="J123" s="10">
        <v>-26879.699999999997</v>
      </c>
      <c r="K123" s="10">
        <v>63017.12000000001</v>
      </c>
      <c r="L123" s="10">
        <v>-971982.08</v>
      </c>
      <c r="N123" s="1">
        <f t="shared" si="71"/>
        <v>34382</v>
      </c>
      <c r="O123" s="25">
        <f>IFERROR(VLOOKUP($N123,'Depr Rate % NS'!A:B,2,FALSE),0)</f>
        <v>-8</v>
      </c>
      <c r="Q123" s="57">
        <v>-7</v>
      </c>
      <c r="R123" s="50">
        <f>IFERROR(VLOOKUP($N123,'Depr Rate % NS'!$D:$G,2,FALSE),0)</f>
        <v>24943446.119999997</v>
      </c>
      <c r="S123" s="83">
        <f>IFERROR(VLOOKUP($N123,'Depr Rate % NS'!$D:$G,3,FALSE),0)</f>
        <v>15.4</v>
      </c>
      <c r="T123" s="85">
        <f>IFERROR(VLOOKUP($N123,'Depr Rate % NS'!$D:$G,4,FALSE),0)</f>
        <v>17.45</v>
      </c>
      <c r="U123" s="53">
        <f t="shared" si="120"/>
        <v>5.8099999999999999E-2</v>
      </c>
      <c r="V123" s="53">
        <f t="shared" si="121"/>
        <v>4.4999999999999971E-3</v>
      </c>
      <c r="X123" s="7">
        <f t="shared" si="123"/>
        <v>-112245.50753999992</v>
      </c>
      <c r="Y123" s="7">
        <f>SUM(C123:G123)/5</f>
        <v>-207784.58599999998</v>
      </c>
      <c r="Z123" s="10">
        <f t="shared" si="122"/>
        <v>95539.078460000062</v>
      </c>
    </row>
    <row r="124" spans="1:26" x14ac:dyDescent="0.25">
      <c r="A124" s="1"/>
      <c r="B124" s="1">
        <v>34582</v>
      </c>
      <c r="C124" s="29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-68111.61</v>
      </c>
      <c r="L124" s="10">
        <v>-68111.61</v>
      </c>
      <c r="N124" s="1">
        <f t="shared" si="71"/>
        <v>34582</v>
      </c>
      <c r="O124" s="25">
        <f>IFERROR(VLOOKUP($N124,'Depr Rate % NS'!A:B,2,FALSE),0)</f>
        <v>-2</v>
      </c>
      <c r="Q124" s="57">
        <v>-5</v>
      </c>
      <c r="R124" s="50">
        <f>IFERROR(VLOOKUP($N124,'Depr Rate % NS'!$D:$G,2,FALSE),0)</f>
        <v>17259734.520000003</v>
      </c>
      <c r="S124" s="83">
        <f>IFERROR(VLOOKUP($N124,'Depr Rate % NS'!$D:$G,3,FALSE),0)</f>
        <v>25</v>
      </c>
      <c r="T124" s="85">
        <f>IFERROR(VLOOKUP($N124,'Depr Rate % NS'!$D:$G,4,FALSE),0)</f>
        <v>43.02</v>
      </c>
      <c r="U124" s="53">
        <f t="shared" si="120"/>
        <v>2.4799999999999999E-2</v>
      </c>
      <c r="V124" s="53">
        <f t="shared" si="121"/>
        <v>1.9999999999999983E-3</v>
      </c>
      <c r="X124" s="7">
        <f t="shared" si="123"/>
        <v>-34519.469039999974</v>
      </c>
      <c r="Y124" s="7">
        <f>SUM(C124:G124)/5</f>
        <v>0</v>
      </c>
      <c r="Z124" s="10">
        <f t="shared" si="122"/>
        <v>-34519.469039999974</v>
      </c>
    </row>
    <row r="125" spans="1:26" x14ac:dyDescent="0.25">
      <c r="A125" s="1"/>
      <c r="B125" s="1">
        <v>34682</v>
      </c>
      <c r="C125" s="29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N125" s="1">
        <f t="shared" si="71"/>
        <v>34682</v>
      </c>
      <c r="O125" s="25">
        <f>IFERROR(VLOOKUP($N125,'Depr Rate % NS'!A:B,2,FALSE),0)</f>
        <v>-8</v>
      </c>
      <c r="Q125" s="57">
        <v>-2</v>
      </c>
      <c r="R125" s="50">
        <f>IFERROR(VLOOKUP($N125,'Depr Rate % NS'!$D:$G,2,FALSE),0)</f>
        <v>173209.91</v>
      </c>
      <c r="S125" s="83">
        <f>IFERROR(VLOOKUP($N125,'Depr Rate % NS'!$D:$G,3,FALSE),0)</f>
        <v>19.3</v>
      </c>
      <c r="T125" s="85">
        <f>IFERROR(VLOOKUP($N125,'Depr Rate % NS'!$D:$G,4,FALSE),0)</f>
        <v>57.48</v>
      </c>
      <c r="U125" s="53">
        <f t="shared" si="120"/>
        <v>2.3099999999999999E-2</v>
      </c>
      <c r="V125" s="53">
        <f t="shared" si="121"/>
        <v>1.1000000000000003E-3</v>
      </c>
      <c r="X125" s="7">
        <f t="shared" si="123"/>
        <v>-190.53090100000006</v>
      </c>
      <c r="Y125" s="7">
        <f>SUM(C125:G125)/5</f>
        <v>0</v>
      </c>
      <c r="Z125" s="10">
        <f t="shared" si="122"/>
        <v>-190.53090100000006</v>
      </c>
    </row>
    <row r="126" spans="1:26" ht="15.75" thickBot="1" x14ac:dyDescent="0.3">
      <c r="A126" t="s">
        <v>448</v>
      </c>
      <c r="C126" s="29">
        <v>-34252.119999999995</v>
      </c>
      <c r="D126" s="10">
        <v>29768.670000000009</v>
      </c>
      <c r="E126" s="10">
        <v>-37373.30000000001</v>
      </c>
      <c r="F126" s="10">
        <v>-1014656.1599999999</v>
      </c>
      <c r="G126" s="10">
        <v>1059.0900000000015</v>
      </c>
      <c r="H126" s="10">
        <v>-299.90999999999997</v>
      </c>
      <c r="I126" s="10">
        <v>32476.589999999997</v>
      </c>
      <c r="J126" s="10">
        <v>-28076.17</v>
      </c>
      <c r="K126" s="10">
        <v>-2283.9499999999971</v>
      </c>
      <c r="L126" s="10">
        <v>-1053637.26</v>
      </c>
      <c r="Q126" s="78"/>
      <c r="S126" s="84"/>
      <c r="T126" s="86"/>
      <c r="X126" s="56">
        <f>SUM(X121:X125)</f>
        <v>-153198.03454899989</v>
      </c>
      <c r="Y126" s="56">
        <f t="shared" ref="Y126" si="124">SUM(Y121:Y125)</f>
        <v>-211090.76399999997</v>
      </c>
      <c r="Z126" s="56">
        <f t="shared" ref="Z126" si="125">SUM(Z121:Z125)</f>
        <v>57892.729451000094</v>
      </c>
    </row>
    <row r="127" spans="1:26" ht="15.75" thickTop="1" x14ac:dyDescent="0.25">
      <c r="A127" s="1" t="s">
        <v>127</v>
      </c>
      <c r="B127" s="1">
        <v>34183</v>
      </c>
      <c r="C127" s="29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N127" s="1">
        <f t="shared" si="71"/>
        <v>34183</v>
      </c>
      <c r="O127" s="25">
        <f>IFERROR(VLOOKUP($N127,'Depr Rate % NS'!A:B,2,FALSE),0)</f>
        <v>-1</v>
      </c>
      <c r="Q127" s="57">
        <v>-2</v>
      </c>
      <c r="R127" s="50">
        <f>IFERROR(VLOOKUP($N127,'Depr Rate % NS'!$D:$G,2,FALSE),0)</f>
        <v>10533315.640000001</v>
      </c>
      <c r="S127" s="83">
        <f>IFERROR(VLOOKUP($N127,'Depr Rate % NS'!$D:$G,3,FALSE),0)</f>
        <v>30</v>
      </c>
      <c r="T127" s="85">
        <f>IFERROR(VLOOKUP($N127,'Depr Rate % NS'!$D:$G,4,FALSE),0)</f>
        <v>36.92</v>
      </c>
      <c r="U127" s="53">
        <f t="shared" ref="U127:U131" si="126">ROUND(((100-Q127-T127)/S127)/100,4)</f>
        <v>2.1700000000000001E-2</v>
      </c>
      <c r="V127" s="53">
        <f t="shared" ref="V127:V131" si="127">U127-ROUND(((100-Q127*0-T127)/S127)/100,4)</f>
        <v>6.9999999999999923E-4</v>
      </c>
      <c r="X127" s="7">
        <f>-V127*R127</f>
        <v>-7373.3209479999923</v>
      </c>
      <c r="Y127" s="7">
        <f>SUM(C127:G127)/5</f>
        <v>0</v>
      </c>
      <c r="Z127" s="10">
        <f t="shared" ref="Z127:Z131" si="128">X127-Y127</f>
        <v>-7373.3209479999923</v>
      </c>
    </row>
    <row r="128" spans="1:26" x14ac:dyDescent="0.25">
      <c r="A128" s="1"/>
      <c r="B128" s="1">
        <v>34283</v>
      </c>
      <c r="C128" s="29">
        <v>-1669.3999999999996</v>
      </c>
      <c r="D128" s="10">
        <v>-147.15000000000009</v>
      </c>
      <c r="E128" s="10">
        <v>501.34000000000009</v>
      </c>
      <c r="F128" s="10">
        <v>-1677.39</v>
      </c>
      <c r="G128" s="10">
        <v>155.48000000000002</v>
      </c>
      <c r="H128" s="10">
        <v>-126.91</v>
      </c>
      <c r="I128" s="10">
        <v>1305.9699999999998</v>
      </c>
      <c r="J128" s="10">
        <v>-1127.3699999999999</v>
      </c>
      <c r="K128" s="10">
        <v>-91.5</v>
      </c>
      <c r="L128" s="10">
        <v>-2876.9299999999994</v>
      </c>
      <c r="N128" s="1">
        <f t="shared" si="71"/>
        <v>34283</v>
      </c>
      <c r="O128" s="25">
        <f>IFERROR(VLOOKUP($N128,'Depr Rate % NS'!A:B,2,FALSE),0)</f>
        <v>-3</v>
      </c>
      <c r="Q128" s="57">
        <v>-5</v>
      </c>
      <c r="R128" s="50">
        <f>IFERROR(VLOOKUP($N128,'Depr Rate % NS'!$D:$G,2,FALSE),0)</f>
        <v>1354215.19</v>
      </c>
      <c r="S128" s="83">
        <f>IFERROR(VLOOKUP($N128,'Depr Rate % NS'!$D:$G,3,FALSE),0)</f>
        <v>26</v>
      </c>
      <c r="T128" s="85">
        <f>IFERROR(VLOOKUP($N128,'Depr Rate % NS'!$D:$G,4,FALSE),0)</f>
        <v>41.27</v>
      </c>
      <c r="U128" s="53">
        <f t="shared" si="126"/>
        <v>2.4500000000000001E-2</v>
      </c>
      <c r="V128" s="53">
        <f t="shared" si="127"/>
        <v>1.9000000000000024E-3</v>
      </c>
      <c r="X128" s="7">
        <f t="shared" ref="X128:X131" si="129">-V128*R128</f>
        <v>-2573.008861000003</v>
      </c>
      <c r="Y128" s="7">
        <f>SUM(C128:G128)/5</f>
        <v>-567.42399999999986</v>
      </c>
      <c r="Z128" s="10">
        <f t="shared" si="128"/>
        <v>-2005.584861000003</v>
      </c>
    </row>
    <row r="129" spans="1:26" x14ac:dyDescent="0.25">
      <c r="A129" s="1"/>
      <c r="B129" s="1">
        <v>34383</v>
      </c>
      <c r="C129" s="29">
        <v>-34954.97</v>
      </c>
      <c r="D129" s="10">
        <v>-27034.17</v>
      </c>
      <c r="E129" s="10">
        <v>14313.169999999996</v>
      </c>
      <c r="F129" s="10">
        <v>-105294.96</v>
      </c>
      <c r="G129" s="10">
        <v>1406.3000000000011</v>
      </c>
      <c r="H129" s="10">
        <v>-4791.7900000000009</v>
      </c>
      <c r="I129" s="10">
        <v>47868.69</v>
      </c>
      <c r="J129" s="10">
        <v>-41375.29</v>
      </c>
      <c r="K129" s="10">
        <v>-4584.68</v>
      </c>
      <c r="L129" s="10">
        <v>-154447.70000000001</v>
      </c>
      <c r="N129" s="1">
        <f t="shared" si="71"/>
        <v>34383</v>
      </c>
      <c r="O129" s="25">
        <f>IFERROR(VLOOKUP($N129,'Depr Rate % NS'!A:B,2,FALSE),0)</f>
        <v>-9</v>
      </c>
      <c r="Q129" s="57">
        <v>-7</v>
      </c>
      <c r="R129" s="50">
        <f>IFERROR(VLOOKUP($N129,'Depr Rate % NS'!$D:$G,2,FALSE),0)</f>
        <v>32584058.720000003</v>
      </c>
      <c r="S129" s="83">
        <f>IFERROR(VLOOKUP($N129,'Depr Rate % NS'!$D:$G,3,FALSE),0)</f>
        <v>17</v>
      </c>
      <c r="T129" s="85">
        <f>IFERROR(VLOOKUP($N129,'Depr Rate % NS'!$D:$G,4,FALSE),0)</f>
        <v>32.159999999999997</v>
      </c>
      <c r="U129" s="53">
        <f t="shared" si="126"/>
        <v>4.3999999999999997E-2</v>
      </c>
      <c r="V129" s="53">
        <f t="shared" si="127"/>
        <v>4.0999999999999995E-3</v>
      </c>
      <c r="X129" s="7">
        <f t="shared" si="129"/>
        <v>-133594.64075200001</v>
      </c>
      <c r="Y129" s="7">
        <f>SUM(C129:G129)/5</f>
        <v>-30312.925999999999</v>
      </c>
      <c r="Z129" s="10">
        <f t="shared" si="128"/>
        <v>-103281.714752</v>
      </c>
    </row>
    <row r="130" spans="1:26" x14ac:dyDescent="0.25">
      <c r="A130" s="1"/>
      <c r="B130" s="1">
        <v>34583</v>
      </c>
      <c r="C130" s="29">
        <v>-1171.72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-1171.72</v>
      </c>
      <c r="N130" s="1">
        <f t="shared" si="71"/>
        <v>34583</v>
      </c>
      <c r="O130" s="25">
        <f>IFERROR(VLOOKUP($N130,'Depr Rate % NS'!A:B,2,FALSE),0)</f>
        <v>-3</v>
      </c>
      <c r="Q130" s="57">
        <v>-5</v>
      </c>
      <c r="R130" s="50">
        <f>IFERROR(VLOOKUP($N130,'Depr Rate % NS'!$D:$G,2,FALSE),0)</f>
        <v>9056070.0200000033</v>
      </c>
      <c r="S130" s="83">
        <f>IFERROR(VLOOKUP($N130,'Depr Rate % NS'!$D:$G,3,FALSE),0)</f>
        <v>25</v>
      </c>
      <c r="T130" s="85">
        <f>IFERROR(VLOOKUP($N130,'Depr Rate % NS'!$D:$G,4,FALSE),0)</f>
        <v>40.92</v>
      </c>
      <c r="U130" s="53">
        <f>ROUND(((100-Q130-T130)/S130)/100,4)</f>
        <v>2.5600000000000001E-2</v>
      </c>
      <c r="V130" s="53">
        <f t="shared" si="127"/>
        <v>2.0000000000000018E-3</v>
      </c>
      <c r="X130" s="7">
        <f t="shared" si="129"/>
        <v>-18112.140040000024</v>
      </c>
      <c r="Y130" s="7">
        <f>SUM(C130:G130)/5</f>
        <v>-234.34399999999999</v>
      </c>
      <c r="Z130" s="10">
        <f t="shared" si="128"/>
        <v>-17877.796040000023</v>
      </c>
    </row>
    <row r="131" spans="1:26" x14ac:dyDescent="0.25">
      <c r="A131" s="1"/>
      <c r="B131" s="1">
        <v>34683</v>
      </c>
      <c r="C131" s="29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N131" s="1">
        <f t="shared" si="71"/>
        <v>34683</v>
      </c>
      <c r="O131" s="25">
        <f>IFERROR(VLOOKUP($N131,'Depr Rate % NS'!A:B,2,FALSE),0)</f>
        <v>-5</v>
      </c>
      <c r="Q131" s="57">
        <v>-2</v>
      </c>
      <c r="R131" s="50">
        <f>IFERROR(VLOOKUP($N131,'Depr Rate % NS'!$D:$G,2,FALSE),0)</f>
        <v>432910.42</v>
      </c>
      <c r="S131" s="83">
        <f>IFERROR(VLOOKUP($N131,'Depr Rate % NS'!$D:$G,3,FALSE),0)</f>
        <v>25</v>
      </c>
      <c r="T131" s="85">
        <f>IFERROR(VLOOKUP($N131,'Depr Rate % NS'!$D:$G,4,FALSE),0)</f>
        <v>43.43</v>
      </c>
      <c r="U131" s="53">
        <f t="shared" si="126"/>
        <v>2.3400000000000001E-2</v>
      </c>
      <c r="V131" s="53">
        <f t="shared" si="127"/>
        <v>8.000000000000021E-4</v>
      </c>
      <c r="X131" s="7">
        <f t="shared" si="129"/>
        <v>-346.32833600000089</v>
      </c>
      <c r="Y131" s="7">
        <f>SUM(C131:G131)/5</f>
        <v>0</v>
      </c>
      <c r="Z131" s="10">
        <f t="shared" si="128"/>
        <v>-346.32833600000089</v>
      </c>
    </row>
    <row r="132" spans="1:26" ht="15.75" thickBot="1" x14ac:dyDescent="0.3">
      <c r="A132" t="s">
        <v>449</v>
      </c>
      <c r="C132" s="29">
        <v>-37796.090000000004</v>
      </c>
      <c r="D132" s="10">
        <v>-27181.32</v>
      </c>
      <c r="E132" s="10">
        <v>14814.509999999997</v>
      </c>
      <c r="F132" s="10">
        <v>-106972.35</v>
      </c>
      <c r="G132" s="10">
        <v>1561.7800000000011</v>
      </c>
      <c r="H132" s="10">
        <v>-4918.7000000000007</v>
      </c>
      <c r="I132" s="10">
        <v>49174.66</v>
      </c>
      <c r="J132" s="10">
        <v>-42502.66</v>
      </c>
      <c r="K132" s="10">
        <v>-4676.18</v>
      </c>
      <c r="L132" s="10">
        <v>-158496.35</v>
      </c>
      <c r="Q132" s="78"/>
      <c r="S132" s="84"/>
      <c r="T132" s="86"/>
      <c r="X132" s="56">
        <f>SUM(X127:X131)</f>
        <v>-161999.43893700003</v>
      </c>
      <c r="Y132" s="56">
        <f t="shared" ref="Y132" si="130">SUM(Y127:Y131)</f>
        <v>-31114.694</v>
      </c>
      <c r="Z132" s="56">
        <f t="shared" ref="Z132" si="131">SUM(Z127:Z131)</f>
        <v>-130884.74493700001</v>
      </c>
    </row>
    <row r="133" spans="1:26" ht="15.75" thickTop="1" x14ac:dyDescent="0.25">
      <c r="A133" s="1" t="s">
        <v>130</v>
      </c>
      <c r="B133" s="1">
        <v>34184</v>
      </c>
      <c r="C133" s="29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N133" s="1">
        <f t="shared" si="71"/>
        <v>34184</v>
      </c>
      <c r="O133" s="25">
        <f>IFERROR(VLOOKUP($N133,'Depr Rate % NS'!A:B,2,FALSE),0)</f>
        <v>-1</v>
      </c>
      <c r="Q133" s="57">
        <v>-2</v>
      </c>
      <c r="R133" s="50">
        <f>IFERROR(VLOOKUP($N133,'Depr Rate % NS'!$D:$G,2,FALSE),0)</f>
        <v>5811519.6600000001</v>
      </c>
      <c r="S133" s="83">
        <f>IFERROR(VLOOKUP($N133,'Depr Rate % NS'!$D:$G,3,FALSE),0)</f>
        <v>37</v>
      </c>
      <c r="T133" s="85">
        <f>IFERROR(VLOOKUP($N133,'Depr Rate % NS'!$D:$G,4,FALSE),0)</f>
        <v>22.83</v>
      </c>
      <c r="U133" s="53">
        <f t="shared" ref="U133:U137" si="132">ROUND(((100-Q133-T133)/S133)/100,4)</f>
        <v>2.1399999999999999E-2</v>
      </c>
      <c r="V133" s="53">
        <f t="shared" ref="V133:V137" si="133">U133-ROUND(((100-Q133*0-T133)/S133)/100,4)</f>
        <v>5.0000000000000044E-4</v>
      </c>
      <c r="X133" s="7">
        <f>-V133*R133</f>
        <v>-2905.7598300000027</v>
      </c>
      <c r="Y133" s="7">
        <f>SUM(C133:G133)/5</f>
        <v>0</v>
      </c>
      <c r="Z133" s="10">
        <f t="shared" ref="Z133:Z136" si="134">X133-Y133</f>
        <v>-2905.7598300000027</v>
      </c>
    </row>
    <row r="134" spans="1:26" x14ac:dyDescent="0.25">
      <c r="A134" s="1"/>
      <c r="B134" s="1">
        <v>34284</v>
      </c>
      <c r="C134" s="29">
        <v>-1956.2400000000005</v>
      </c>
      <c r="D134" s="10">
        <v>-366.18999999999994</v>
      </c>
      <c r="E134" s="10">
        <v>803.93000000000029</v>
      </c>
      <c r="F134" s="10">
        <v>-3271.23</v>
      </c>
      <c r="G134" s="10">
        <v>72.790000000000418</v>
      </c>
      <c r="H134" s="10">
        <v>-20.920000000000009</v>
      </c>
      <c r="I134" s="10">
        <v>2371.38</v>
      </c>
      <c r="J134" s="10">
        <v>-5496.2599999999993</v>
      </c>
      <c r="K134" s="10">
        <v>-457.22</v>
      </c>
      <c r="L134" s="10">
        <v>-8319.9599999999973</v>
      </c>
      <c r="N134" s="1">
        <f t="shared" si="71"/>
        <v>34284</v>
      </c>
      <c r="O134" s="25">
        <f>IFERROR(VLOOKUP($N134,'Depr Rate % NS'!A:B,2,FALSE),0)</f>
        <v>-6</v>
      </c>
      <c r="Q134" s="57">
        <v>-5</v>
      </c>
      <c r="R134" s="50">
        <f>IFERROR(VLOOKUP($N134,'Depr Rate % NS'!$D:$G,2,FALSE),0)</f>
        <v>2167427.8199999998</v>
      </c>
      <c r="S134" s="83">
        <f>IFERROR(VLOOKUP($N134,'Depr Rate % NS'!$D:$G,3,FALSE),0)</f>
        <v>28</v>
      </c>
      <c r="T134" s="85">
        <f>IFERROR(VLOOKUP($N134,'Depr Rate % NS'!$D:$G,4,FALSE),0)</f>
        <v>21.7</v>
      </c>
      <c r="U134" s="53">
        <f t="shared" si="132"/>
        <v>2.98E-2</v>
      </c>
      <c r="V134" s="53">
        <f t="shared" si="133"/>
        <v>1.7999999999999995E-3</v>
      </c>
      <c r="X134" s="7">
        <f t="shared" ref="X134:X136" si="135">-V134*R134</f>
        <v>-3901.3700759999988</v>
      </c>
      <c r="Y134" s="7">
        <f>SUM(C134:G134)/5</f>
        <v>-943.38799999999969</v>
      </c>
      <c r="Z134" s="10">
        <f t="shared" si="134"/>
        <v>-2957.9820759999993</v>
      </c>
    </row>
    <row r="135" spans="1:26" x14ac:dyDescent="0.25">
      <c r="A135" s="1"/>
      <c r="B135" s="1">
        <v>34384</v>
      </c>
      <c r="C135" s="29">
        <v>-25721.649999999998</v>
      </c>
      <c r="D135" s="10">
        <v>-3488.720000000013</v>
      </c>
      <c r="E135" s="10">
        <v>-24192.669999999987</v>
      </c>
      <c r="F135" s="10">
        <v>-653887.02</v>
      </c>
      <c r="G135" s="10">
        <v>1004.0600000000013</v>
      </c>
      <c r="H135" s="10">
        <v>-277.43999999999994</v>
      </c>
      <c r="I135" s="10">
        <v>24896.280000000006</v>
      </c>
      <c r="J135" s="10">
        <v>-19097.340000000004</v>
      </c>
      <c r="K135" s="10">
        <v>-4304.33</v>
      </c>
      <c r="L135" s="10">
        <v>-705068.82999999984</v>
      </c>
      <c r="N135" s="1">
        <f t="shared" si="71"/>
        <v>34384</v>
      </c>
      <c r="O135" s="25">
        <f>IFERROR(VLOOKUP($N135,'Depr Rate % NS'!A:B,2,FALSE),0)</f>
        <v>-6</v>
      </c>
      <c r="Q135" s="57">
        <v>-7</v>
      </c>
      <c r="R135" s="50">
        <f>IFERROR(VLOOKUP($N135,'Depr Rate % NS'!$D:$G,2,FALSE),0)</f>
        <v>22033275.419999998</v>
      </c>
      <c r="S135" s="83">
        <f>IFERROR(VLOOKUP($N135,'Depr Rate % NS'!$D:$G,3,FALSE),0)</f>
        <v>22</v>
      </c>
      <c r="T135" s="85">
        <f>IFERROR(VLOOKUP($N135,'Depr Rate % NS'!$D:$G,4,FALSE),0)</f>
        <v>1.1000000000000001</v>
      </c>
      <c r="U135" s="53">
        <f t="shared" si="132"/>
        <v>4.8099999999999997E-2</v>
      </c>
      <c r="V135" s="53">
        <f t="shared" si="133"/>
        <v>3.0999999999999986E-3</v>
      </c>
      <c r="X135" s="7">
        <f t="shared" si="135"/>
        <v>-68303.153801999957</v>
      </c>
      <c r="Y135" s="7">
        <f>SUM(C135:G135)/5</f>
        <v>-141257.20000000001</v>
      </c>
      <c r="Z135" s="10">
        <f t="shared" si="134"/>
        <v>72954.046198000055</v>
      </c>
    </row>
    <row r="136" spans="1:26" x14ac:dyDescent="0.25">
      <c r="A136" s="1"/>
      <c r="B136" s="1">
        <v>34584</v>
      </c>
      <c r="C136" s="29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N136" s="1">
        <f t="shared" si="71"/>
        <v>34584</v>
      </c>
      <c r="O136" s="25">
        <f>IFERROR(VLOOKUP($N136,'Depr Rate % NS'!A:B,2,FALSE),0)</f>
        <v>-6</v>
      </c>
      <c r="Q136" s="57">
        <v>-5</v>
      </c>
      <c r="R136" s="50">
        <f>IFERROR(VLOOKUP($N136,'Depr Rate % NS'!$D:$G,2,FALSE),0)</f>
        <v>5563010.3499999987</v>
      </c>
      <c r="S136" s="83">
        <f>IFERROR(VLOOKUP($N136,'Depr Rate % NS'!$D:$G,3,FALSE),0)</f>
        <v>23</v>
      </c>
      <c r="T136" s="85">
        <f>IFERROR(VLOOKUP($N136,'Depr Rate % NS'!$D:$G,4,FALSE),0)</f>
        <v>38.549999999999997</v>
      </c>
      <c r="U136" s="53">
        <f t="shared" si="132"/>
        <v>2.8899999999999999E-2</v>
      </c>
      <c r="V136" s="53">
        <f t="shared" si="133"/>
        <v>2.1999999999999971E-3</v>
      </c>
      <c r="X136" s="7">
        <f t="shared" si="135"/>
        <v>-12238.622769999982</v>
      </c>
      <c r="Y136" s="7">
        <f>SUM(C136:G136)/5</f>
        <v>0</v>
      </c>
      <c r="Z136" s="10">
        <f t="shared" si="134"/>
        <v>-12238.622769999982</v>
      </c>
    </row>
    <row r="137" spans="1:26" x14ac:dyDescent="0.25">
      <c r="A137" s="1"/>
      <c r="B137" s="1">
        <v>34684</v>
      </c>
      <c r="C137" s="29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N137" s="1">
        <f t="shared" ref="N137" si="136">ROUND(B137,0)</f>
        <v>34684</v>
      </c>
      <c r="O137" s="25">
        <f>IFERROR(VLOOKUP($N137,'Depr Rate % NS'!A:B,2,FALSE),0)</f>
        <v>0</v>
      </c>
      <c r="Q137" s="57">
        <v>-2</v>
      </c>
      <c r="R137" s="50">
        <f>IFERROR(VLOOKUP($N137,'Depr Rate % NS'!$D:$G,2,FALSE),0)</f>
        <v>0</v>
      </c>
      <c r="S137" s="83">
        <f>IFERROR(VLOOKUP($N137,'Depr Rate % NS'!$D:$G,3,FALSE),0)</f>
        <v>0</v>
      </c>
      <c r="T137" s="85">
        <f>IFERROR(VLOOKUP($N137,'Depr Rate % NS'!$D:$G,4,FALSE),0)</f>
        <v>0</v>
      </c>
      <c r="U137" s="53" t="e">
        <f t="shared" si="132"/>
        <v>#DIV/0!</v>
      </c>
      <c r="V137" s="53" t="e">
        <f t="shared" si="133"/>
        <v>#DIV/0!</v>
      </c>
      <c r="X137" s="7"/>
      <c r="Y137" s="7"/>
      <c r="Z137" s="10"/>
    </row>
    <row r="138" spans="1:26" ht="15.75" thickBot="1" x14ac:dyDescent="0.3">
      <c r="A138" t="s">
        <v>450</v>
      </c>
      <c r="C138" s="29">
        <v>-27677.89</v>
      </c>
      <c r="D138" s="10">
        <v>-3854.910000000013</v>
      </c>
      <c r="E138" s="10">
        <v>-23388.739999999987</v>
      </c>
      <c r="F138" s="10">
        <v>-657158.25</v>
      </c>
      <c r="G138" s="10">
        <v>1076.8500000000017</v>
      </c>
      <c r="H138" s="10">
        <v>-298.35999999999996</v>
      </c>
      <c r="I138" s="10">
        <v>27267.660000000007</v>
      </c>
      <c r="J138" s="10">
        <v>-24593.600000000002</v>
      </c>
      <c r="K138" s="10">
        <v>-4761.55</v>
      </c>
      <c r="L138" s="10">
        <v>-713388.7899999998</v>
      </c>
      <c r="Q138" s="78"/>
      <c r="S138" s="84"/>
      <c r="T138" s="86"/>
      <c r="X138" s="56">
        <f>SUM(X133:X137)</f>
        <v>-87348.906477999946</v>
      </c>
      <c r="Y138" s="56">
        <f t="shared" ref="Y138" si="137">SUM(Y133:Y137)</f>
        <v>-142200.58800000002</v>
      </c>
      <c r="Z138" s="56">
        <f t="shared" ref="Z138" si="138">SUM(Z133:Z137)</f>
        <v>54851.681522000079</v>
      </c>
    </row>
    <row r="139" spans="1:26" ht="15.75" thickTop="1" x14ac:dyDescent="0.25">
      <c r="A139" s="1" t="s">
        <v>128</v>
      </c>
      <c r="B139" s="1">
        <v>34185</v>
      </c>
      <c r="C139" s="29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N139" s="1">
        <f t="shared" ref="N139:N143" si="139">ROUND(B139,0)</f>
        <v>34185</v>
      </c>
      <c r="O139" s="25">
        <f>IFERROR(VLOOKUP($N139,'Depr Rate % NS'!A:B,2,FALSE),0)</f>
        <v>-1</v>
      </c>
      <c r="Q139" s="57">
        <v>-2</v>
      </c>
      <c r="R139" s="50">
        <f>IFERROR(VLOOKUP($N139,'Depr Rate % NS'!$D:$G,2,FALSE),0)</f>
        <v>5746580.1099999994</v>
      </c>
      <c r="S139" s="83">
        <f>IFERROR(VLOOKUP($N139,'Depr Rate % NS'!$D:$G,3,FALSE),0)</f>
        <v>37</v>
      </c>
      <c r="T139" s="85">
        <f>IFERROR(VLOOKUP($N139,'Depr Rate % NS'!$D:$G,4,FALSE),0)</f>
        <v>22.84</v>
      </c>
      <c r="U139" s="53">
        <f t="shared" ref="U139:U143" si="140">ROUND(((100-Q139-T139)/S139)/100,4)</f>
        <v>2.1399999999999999E-2</v>
      </c>
      <c r="V139" s="53">
        <f t="shared" ref="V139:V143" si="141">U139-ROUND(((100-Q139*0-T139)/S139)/100,4)</f>
        <v>5.0000000000000044E-4</v>
      </c>
      <c r="X139" s="7">
        <f>-V139*R139</f>
        <v>-2873.2900550000022</v>
      </c>
      <c r="Y139" s="7">
        <f>SUM(C139:G139)/5</f>
        <v>0</v>
      </c>
      <c r="Z139" s="10">
        <f t="shared" ref="Z139:Z142" si="142">X139-Y139</f>
        <v>-2873.2900550000022</v>
      </c>
    </row>
    <row r="140" spans="1:26" x14ac:dyDescent="0.25">
      <c r="A140" s="1"/>
      <c r="B140" s="1">
        <v>34285</v>
      </c>
      <c r="C140" s="29">
        <v>-2545.8600000000006</v>
      </c>
      <c r="D140" s="10">
        <v>-228.28999999999951</v>
      </c>
      <c r="E140" s="10">
        <v>-3745.8799999999997</v>
      </c>
      <c r="F140" s="10">
        <v>-3027.64</v>
      </c>
      <c r="G140" s="10">
        <v>70.080000000000382</v>
      </c>
      <c r="H140" s="10">
        <v>-20.170000000000002</v>
      </c>
      <c r="I140" s="10">
        <v>2281.62</v>
      </c>
      <c r="J140" s="10">
        <v>-8985.6200000000008</v>
      </c>
      <c r="K140" s="10">
        <v>-24966.38</v>
      </c>
      <c r="L140" s="10">
        <v>-41168.14</v>
      </c>
      <c r="N140" s="1">
        <f t="shared" si="139"/>
        <v>34285</v>
      </c>
      <c r="O140" s="25">
        <f>IFERROR(VLOOKUP($N140,'Depr Rate % NS'!A:B,2,FALSE),0)</f>
        <v>-7</v>
      </c>
      <c r="Q140" s="57">
        <v>-5</v>
      </c>
      <c r="R140" s="50">
        <f>IFERROR(VLOOKUP($N140,'Depr Rate % NS'!$D:$G,2,FALSE),0)</f>
        <v>2200049.62</v>
      </c>
      <c r="S140" s="83">
        <f>IFERROR(VLOOKUP($N140,'Depr Rate % NS'!$D:$G,3,FALSE),0)</f>
        <v>27</v>
      </c>
      <c r="T140" s="85">
        <f>IFERROR(VLOOKUP($N140,'Depr Rate % NS'!$D:$G,4,FALSE),0)</f>
        <v>22.16</v>
      </c>
      <c r="U140" s="53">
        <f t="shared" si="140"/>
        <v>3.0700000000000002E-2</v>
      </c>
      <c r="V140" s="53">
        <f t="shared" si="141"/>
        <v>1.9000000000000024E-3</v>
      </c>
      <c r="X140" s="7">
        <f t="shared" ref="X140:X142" si="143">-V140*R140</f>
        <v>-4180.094278000005</v>
      </c>
      <c r="Y140" s="7">
        <f>SUM(C140:G140)/5</f>
        <v>-1895.518</v>
      </c>
      <c r="Z140" s="10">
        <f t="shared" si="142"/>
        <v>-2284.576278000005</v>
      </c>
    </row>
    <row r="141" spans="1:26" x14ac:dyDescent="0.25">
      <c r="A141" s="1"/>
      <c r="B141" s="1">
        <v>34385</v>
      </c>
      <c r="C141" s="29">
        <v>-23074.690000000002</v>
      </c>
      <c r="D141" s="10">
        <v>-5845.7199999999966</v>
      </c>
      <c r="E141" s="10">
        <v>-20134.260000000002</v>
      </c>
      <c r="F141" s="10">
        <v>-481299.81</v>
      </c>
      <c r="G141" s="10">
        <v>858.54999999999927</v>
      </c>
      <c r="H141" s="10">
        <v>-308.77999999999997</v>
      </c>
      <c r="I141" s="10">
        <v>23234.32</v>
      </c>
      <c r="J141" s="10">
        <v>-13053.82</v>
      </c>
      <c r="K141" s="10">
        <v>-3272.5000000000009</v>
      </c>
      <c r="L141" s="10">
        <v>-522896.70999999996</v>
      </c>
      <c r="N141" s="1">
        <f t="shared" si="139"/>
        <v>34385</v>
      </c>
      <c r="O141" s="25">
        <f>IFERROR(VLOOKUP($N141,'Depr Rate % NS'!A:B,2,FALSE),0)</f>
        <v>-6</v>
      </c>
      <c r="Q141" s="57">
        <v>-7</v>
      </c>
      <c r="R141" s="50">
        <f>IFERROR(VLOOKUP($N141,'Depr Rate % NS'!$D:$G,2,FALSE),0)</f>
        <v>20099641.689999998</v>
      </c>
      <c r="S141" s="83">
        <f>IFERROR(VLOOKUP($N141,'Depr Rate % NS'!$D:$G,3,FALSE),0)</f>
        <v>23</v>
      </c>
      <c r="T141" s="85">
        <f>IFERROR(VLOOKUP($N141,'Depr Rate % NS'!$D:$G,4,FALSE),0)</f>
        <v>-0.99</v>
      </c>
      <c r="U141" s="53">
        <f t="shared" si="140"/>
        <v>4.7E-2</v>
      </c>
      <c r="V141" s="53">
        <f t="shared" si="141"/>
        <v>3.0999999999999986E-3</v>
      </c>
      <c r="X141" s="7">
        <f t="shared" si="143"/>
        <v>-62308.889238999967</v>
      </c>
      <c r="Y141" s="7">
        <f>SUM(C141:G141)/5</f>
        <v>-105899.18599999999</v>
      </c>
      <c r="Z141" s="10">
        <f t="shared" si="142"/>
        <v>43590.29676100002</v>
      </c>
    </row>
    <row r="142" spans="1:26" x14ac:dyDescent="0.25">
      <c r="A142" s="1"/>
      <c r="B142" s="1">
        <v>34585</v>
      </c>
      <c r="C142" s="29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N142" s="1">
        <f t="shared" si="139"/>
        <v>34585</v>
      </c>
      <c r="O142" s="25">
        <f>IFERROR(VLOOKUP($N142,'Depr Rate % NS'!A:B,2,FALSE),0)</f>
        <v>-6</v>
      </c>
      <c r="Q142" s="57">
        <v>-5</v>
      </c>
      <c r="R142" s="50">
        <f>IFERROR(VLOOKUP($N142,'Depr Rate % NS'!$D:$G,2,FALSE),0)</f>
        <v>5465054.8999999994</v>
      </c>
      <c r="S142" s="83">
        <f>IFERROR(VLOOKUP($N142,'Depr Rate % NS'!$D:$G,3,FALSE),0)</f>
        <v>23</v>
      </c>
      <c r="T142" s="85">
        <f>IFERROR(VLOOKUP($N142,'Depr Rate % NS'!$D:$G,4,FALSE),0)</f>
        <v>38.450000000000003</v>
      </c>
      <c r="U142" s="53">
        <f t="shared" si="140"/>
        <v>2.8899999999999999E-2</v>
      </c>
      <c r="V142" s="53">
        <f t="shared" si="141"/>
        <v>2.0999999999999977E-3</v>
      </c>
      <c r="X142" s="7">
        <f t="shared" si="143"/>
        <v>-11476.615289999987</v>
      </c>
      <c r="Y142" s="7">
        <f>SUM(C142:G142)/5</f>
        <v>0</v>
      </c>
      <c r="Z142" s="10">
        <f t="shared" si="142"/>
        <v>-11476.615289999987</v>
      </c>
    </row>
    <row r="143" spans="1:26" x14ac:dyDescent="0.25">
      <c r="A143" s="1"/>
      <c r="B143" s="1">
        <v>34685</v>
      </c>
      <c r="C143" s="29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N143" s="1">
        <f t="shared" si="139"/>
        <v>34685</v>
      </c>
      <c r="O143" s="25">
        <f>IFERROR(VLOOKUP($N143,'Depr Rate % NS'!A:B,2,FALSE),0)</f>
        <v>0</v>
      </c>
      <c r="Q143" s="57">
        <v>-2</v>
      </c>
      <c r="R143" s="50">
        <f>IFERROR(VLOOKUP($N143,'Depr Rate % NS'!$D:$G,2,FALSE),0)</f>
        <v>0</v>
      </c>
      <c r="S143" s="83">
        <f>IFERROR(VLOOKUP($N143,'Depr Rate % NS'!$D:$G,3,FALSE),0)</f>
        <v>0</v>
      </c>
      <c r="T143" s="85">
        <f>IFERROR(VLOOKUP($N143,'Depr Rate % NS'!$D:$G,4,FALSE),0)</f>
        <v>0</v>
      </c>
      <c r="U143" s="53" t="e">
        <f t="shared" si="140"/>
        <v>#DIV/0!</v>
      </c>
      <c r="V143" s="53" t="e">
        <f t="shared" si="141"/>
        <v>#DIV/0!</v>
      </c>
      <c r="X143" s="7"/>
      <c r="Y143" s="7"/>
      <c r="Z143" s="10"/>
    </row>
    <row r="144" spans="1:26" ht="15.75" thickBot="1" x14ac:dyDescent="0.3">
      <c r="A144" t="s">
        <v>451</v>
      </c>
      <c r="C144" s="29">
        <v>-25620.550000000003</v>
      </c>
      <c r="D144" s="10">
        <v>-6074.0099999999966</v>
      </c>
      <c r="E144" s="10">
        <v>-23880.140000000003</v>
      </c>
      <c r="F144" s="10">
        <v>-484327.45</v>
      </c>
      <c r="G144" s="10">
        <v>928.62999999999965</v>
      </c>
      <c r="H144" s="10">
        <v>-328.95</v>
      </c>
      <c r="I144" s="10">
        <v>25515.94</v>
      </c>
      <c r="J144" s="10">
        <v>-22039.440000000002</v>
      </c>
      <c r="K144" s="10">
        <v>-28238.880000000001</v>
      </c>
      <c r="L144" s="10">
        <v>-564064.85</v>
      </c>
      <c r="Q144" s="78"/>
      <c r="S144" s="84"/>
      <c r="T144" s="86"/>
      <c r="X144" s="56">
        <f>SUM(X139:X143)</f>
        <v>-80838.888861999963</v>
      </c>
      <c r="Y144" s="56">
        <f t="shared" ref="Y144" si="144">SUM(Y139:Y143)</f>
        <v>-107794.70399999998</v>
      </c>
      <c r="Z144" s="56">
        <f t="shared" ref="Z144" si="145">SUM(Z139:Z143)</f>
        <v>26955.815138000027</v>
      </c>
    </row>
    <row r="145" spans="1:26" ht="15.75" thickTop="1" x14ac:dyDescent="0.25">
      <c r="A145" s="1" t="s">
        <v>131</v>
      </c>
      <c r="B145" s="1">
        <v>34186</v>
      </c>
      <c r="C145" s="29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N145" s="1">
        <f t="shared" ref="N145:N149" si="146">ROUND(B145,0)</f>
        <v>34186</v>
      </c>
      <c r="O145" s="25">
        <f>IFERROR(VLOOKUP($N145,'Depr Rate % NS'!A:B,2,FALSE),0)</f>
        <v>0</v>
      </c>
      <c r="Q145" s="57">
        <v>-2</v>
      </c>
      <c r="R145" s="50">
        <f>IFERROR(VLOOKUP($N145,'Depr Rate % NS'!$D:$G,2,FALSE),0)</f>
        <v>13374554.049999999</v>
      </c>
      <c r="S145" s="83">
        <f>IFERROR(VLOOKUP($N145,'Depr Rate % NS'!$D:$G,3,FALSE),0)</f>
        <v>35</v>
      </c>
      <c r="T145" s="85">
        <f>IFERROR(VLOOKUP($N145,'Depr Rate % NS'!$D:$G,4,FALSE),0)</f>
        <v>0</v>
      </c>
      <c r="U145" s="53">
        <f t="shared" ref="U145:U149" si="147">ROUND(((100-Q145-T145)/S145)/100,4)</f>
        <v>2.9100000000000001E-2</v>
      </c>
      <c r="V145" s="53">
        <f t="shared" ref="V145:V149" si="148">U145-ROUND(((100-Q145*0-T145)/S145)/100,4)</f>
        <v>5.0000000000000044E-4</v>
      </c>
      <c r="X145" s="7">
        <f>-V145*R145</f>
        <v>-6687.2770250000058</v>
      </c>
      <c r="Y145" s="7">
        <f>SUM(C145:G145)/5</f>
        <v>0</v>
      </c>
      <c r="Z145" s="10">
        <f t="shared" ref="Z145:Z149" si="149">X145-Y145</f>
        <v>-6687.2770250000058</v>
      </c>
    </row>
    <row r="146" spans="1:26" x14ac:dyDescent="0.25">
      <c r="A146" s="1"/>
      <c r="B146" s="1">
        <v>34286</v>
      </c>
      <c r="C146" s="29">
        <v>-245152.33999999997</v>
      </c>
      <c r="D146" s="10">
        <v>-22657.660000000018</v>
      </c>
      <c r="E146" s="10">
        <v>-204169.91999999998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-471979.92</v>
      </c>
      <c r="N146" s="1">
        <f t="shared" si="146"/>
        <v>34286</v>
      </c>
      <c r="O146" s="25">
        <f>IFERROR(VLOOKUP($N146,'Depr Rate % NS'!A:B,2,FALSE),0)</f>
        <v>0</v>
      </c>
      <c r="Q146" s="57">
        <v>-5</v>
      </c>
      <c r="R146" s="50">
        <f>IFERROR(VLOOKUP($N146,'Depr Rate % NS'!$D:$G,2,FALSE),0)</f>
        <v>213579047.27999994</v>
      </c>
      <c r="S146" s="83">
        <f>IFERROR(VLOOKUP($N146,'Depr Rate % NS'!$D:$G,3,FALSE),0)</f>
        <v>35</v>
      </c>
      <c r="T146" s="85">
        <f>IFERROR(VLOOKUP($N146,'Depr Rate % NS'!$D:$G,4,FALSE),0)</f>
        <v>0</v>
      </c>
      <c r="U146" s="53">
        <f t="shared" si="147"/>
        <v>0.03</v>
      </c>
      <c r="V146" s="53">
        <f t="shared" si="148"/>
        <v>1.3999999999999985E-3</v>
      </c>
      <c r="X146" s="7">
        <f t="shared" ref="X146:X149" si="150">-V146*R146</f>
        <v>-299010.66619199957</v>
      </c>
      <c r="Y146" s="7">
        <f>SUM(C146:G146)/5</f>
        <v>-94395.983999999997</v>
      </c>
      <c r="Z146" s="10">
        <f t="shared" si="149"/>
        <v>-204614.68219199957</v>
      </c>
    </row>
    <row r="147" spans="1:26" x14ac:dyDescent="0.25">
      <c r="A147" s="1"/>
      <c r="B147" s="1">
        <v>34386</v>
      </c>
      <c r="C147" s="29">
        <v>-256654.00999999995</v>
      </c>
      <c r="D147" s="10">
        <v>-24182.690000000017</v>
      </c>
      <c r="E147" s="10">
        <v>-213158.15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-493994.85</v>
      </c>
      <c r="N147" s="1">
        <f t="shared" si="146"/>
        <v>34386</v>
      </c>
      <c r="O147" s="25">
        <f>IFERROR(VLOOKUP($N147,'Depr Rate % NS'!A:B,2,FALSE),0)</f>
        <v>0</v>
      </c>
      <c r="Q147" s="57">
        <v>-7</v>
      </c>
      <c r="R147" s="50">
        <f>IFERROR(VLOOKUP($N147,'Depr Rate % NS'!$D:$G,2,FALSE),0)</f>
        <v>223541175.92999995</v>
      </c>
      <c r="S147" s="83">
        <f>IFERROR(VLOOKUP($N147,'Depr Rate % NS'!$D:$G,3,FALSE),0)</f>
        <v>35</v>
      </c>
      <c r="T147" s="85">
        <f>IFERROR(VLOOKUP($N147,'Depr Rate % NS'!$D:$G,4,FALSE),0)</f>
        <v>0</v>
      </c>
      <c r="U147" s="53">
        <f t="shared" si="147"/>
        <v>3.0599999999999999E-2</v>
      </c>
      <c r="V147" s="53">
        <f t="shared" si="148"/>
        <v>1.9999999999999983E-3</v>
      </c>
      <c r="X147" s="7">
        <f t="shared" si="150"/>
        <v>-447082.35185999953</v>
      </c>
      <c r="Y147" s="7">
        <f>SUM(C147:G147)/5</f>
        <v>-98798.97</v>
      </c>
      <c r="Z147" s="10">
        <f t="shared" si="149"/>
        <v>-348283.3818599995</v>
      </c>
    </row>
    <row r="148" spans="1:26" x14ac:dyDescent="0.25">
      <c r="A148" s="1"/>
      <c r="B148" s="1">
        <v>34586</v>
      </c>
      <c r="C148" s="29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N148" s="1">
        <f t="shared" si="146"/>
        <v>34586</v>
      </c>
      <c r="O148" s="25">
        <f>IFERROR(VLOOKUP($N148,'Depr Rate % NS'!A:B,2,FALSE),0)</f>
        <v>0</v>
      </c>
      <c r="Q148" s="57">
        <v>-5</v>
      </c>
      <c r="R148" s="50">
        <f>IFERROR(VLOOKUP($N148,'Depr Rate % NS'!$D:$G,2,FALSE),0)</f>
        <v>18335993.590000004</v>
      </c>
      <c r="S148" s="83">
        <f>IFERROR(VLOOKUP($N148,'Depr Rate % NS'!$D:$G,3,FALSE),0)</f>
        <v>35</v>
      </c>
      <c r="T148" s="85">
        <f>IFERROR(VLOOKUP($N148,'Depr Rate % NS'!$D:$G,4,FALSE),0)</f>
        <v>0</v>
      </c>
      <c r="U148" s="53">
        <f t="shared" si="147"/>
        <v>0.03</v>
      </c>
      <c r="V148" s="53">
        <f t="shared" si="148"/>
        <v>1.3999999999999985E-3</v>
      </c>
      <c r="X148" s="7">
        <f t="shared" si="150"/>
        <v>-25670.391025999976</v>
      </c>
      <c r="Y148" s="7">
        <f>SUM(C148:G148)/5</f>
        <v>0</v>
      </c>
      <c r="Z148" s="10">
        <f t="shared" si="149"/>
        <v>-25670.391025999976</v>
      </c>
    </row>
    <row r="149" spans="1:26" x14ac:dyDescent="0.25">
      <c r="A149" s="1"/>
      <c r="B149" s="1">
        <v>34686</v>
      </c>
      <c r="C149" s="29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N149" s="1">
        <f t="shared" si="146"/>
        <v>34686</v>
      </c>
      <c r="O149" s="25">
        <f>IFERROR(VLOOKUP($N149,'Depr Rate % NS'!A:B,2,FALSE),0)</f>
        <v>0</v>
      </c>
      <c r="Q149" s="57">
        <v>-2</v>
      </c>
      <c r="R149" s="50">
        <f>IFERROR(VLOOKUP($N149,'Depr Rate % NS'!$D:$G,2,FALSE),0)</f>
        <v>141626.41</v>
      </c>
      <c r="S149" s="83">
        <f>IFERROR(VLOOKUP($N149,'Depr Rate % NS'!$D:$G,3,FALSE),0)</f>
        <v>35</v>
      </c>
      <c r="T149" s="85">
        <f>IFERROR(VLOOKUP($N149,'Depr Rate % NS'!$D:$G,4,FALSE),0)</f>
        <v>0</v>
      </c>
      <c r="U149" s="53">
        <f t="shared" si="147"/>
        <v>2.9100000000000001E-2</v>
      </c>
      <c r="V149" s="53">
        <f t="shared" si="148"/>
        <v>5.0000000000000044E-4</v>
      </c>
      <c r="X149" s="7">
        <f t="shared" si="150"/>
        <v>-70.813205000000067</v>
      </c>
      <c r="Y149" s="7">
        <f>SUM(C149:G149)/5</f>
        <v>0</v>
      </c>
      <c r="Z149" s="10">
        <f t="shared" si="149"/>
        <v>-70.813205000000067</v>
      </c>
    </row>
    <row r="150" spans="1:26" ht="15.75" thickBot="1" x14ac:dyDescent="0.3">
      <c r="A150" t="s">
        <v>452</v>
      </c>
      <c r="C150" s="29">
        <v>-501806.34999999992</v>
      </c>
      <c r="D150" s="10">
        <v>-46840.350000000035</v>
      </c>
      <c r="E150" s="10">
        <v>-417328.06999999995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-965974.77</v>
      </c>
      <c r="Q150" s="78"/>
      <c r="S150" s="84"/>
      <c r="T150" s="86"/>
      <c r="X150" s="56">
        <f>SUM(X145:X149)</f>
        <v>-778521.49930799915</v>
      </c>
      <c r="Y150" s="56">
        <f t="shared" ref="Y150" si="151">SUM(Y145:Y149)</f>
        <v>-193194.954</v>
      </c>
      <c r="Z150" s="56">
        <f t="shared" ref="Z150" si="152">SUM(Z145:Z149)</f>
        <v>-585326.54530799913</v>
      </c>
    </row>
    <row r="151" spans="1:26" ht="15.75" thickTop="1" x14ac:dyDescent="0.25">
      <c r="A151" s="1" t="s">
        <v>125</v>
      </c>
      <c r="B151" s="1">
        <v>34180</v>
      </c>
      <c r="C151" s="29">
        <v>-8030</v>
      </c>
      <c r="D151" s="10">
        <v>-5627.8099999999995</v>
      </c>
      <c r="E151" s="10">
        <v>-23633.42</v>
      </c>
      <c r="F151" s="10">
        <v>-5000</v>
      </c>
      <c r="G151" s="10">
        <v>-3333.39</v>
      </c>
      <c r="H151" s="10">
        <v>0</v>
      </c>
      <c r="I151" s="10">
        <v>3344.43</v>
      </c>
      <c r="J151" s="10">
        <v>-34218.28</v>
      </c>
      <c r="K151" s="10">
        <v>-55454.84</v>
      </c>
      <c r="L151" s="10">
        <v>-131953.31</v>
      </c>
      <c r="N151" s="1">
        <f t="shared" ref="N151:N159" si="153">ROUND(B151,0)</f>
        <v>34180</v>
      </c>
      <c r="O151" s="25">
        <f>IFERROR(VLOOKUP($N151,'Depr Rate % NS'!A:B,2,FALSE),0)</f>
        <v>-1</v>
      </c>
      <c r="Q151" s="57">
        <v>-2</v>
      </c>
      <c r="R151" s="50">
        <f>IFERROR(VLOOKUP($N151,'Depr Rate % NS'!$D:$G,2,FALSE),0)</f>
        <v>190101667.59000006</v>
      </c>
      <c r="S151" s="83">
        <f>IFERROR(VLOOKUP($N151,'Depr Rate % NS'!$D:$G,3,FALSE),0)</f>
        <v>32</v>
      </c>
      <c r="T151" s="85">
        <f>IFERROR(VLOOKUP($N151,'Depr Rate % NS'!$D:$G,4,FALSE),0)</f>
        <v>45.56</v>
      </c>
      <c r="U151" s="53">
        <f t="shared" ref="U151:U155" si="154">ROUND(((100-Q151-T151)/S151)/100,4)</f>
        <v>1.7600000000000001E-2</v>
      </c>
      <c r="V151" s="53">
        <f t="shared" ref="V151:V155" si="155">U151-ROUND(((100-Q151*0-T151)/S151)/100,4)</f>
        <v>5.9999999999999984E-4</v>
      </c>
      <c r="X151" s="7">
        <f>-V151*R151</f>
        <v>-114061.00055400001</v>
      </c>
      <c r="Y151" s="7">
        <f>SUM(C151:G151)/5</f>
        <v>-9124.9239999999991</v>
      </c>
      <c r="Z151" s="10">
        <f t="shared" ref="Z151:Z155" si="156">X151-Y151</f>
        <v>-104936.07655400001</v>
      </c>
    </row>
    <row r="152" spans="1:26" x14ac:dyDescent="0.25">
      <c r="A152" s="1"/>
      <c r="B152" s="1">
        <v>34280</v>
      </c>
      <c r="C152" s="29">
        <v>-12576.689999999999</v>
      </c>
      <c r="D152" s="10">
        <v>-1443.3700000000008</v>
      </c>
      <c r="E152" s="10">
        <v>8688.130000000001</v>
      </c>
      <c r="F152" s="10">
        <v>-17833.05</v>
      </c>
      <c r="G152" s="10">
        <v>414.32999999999993</v>
      </c>
      <c r="H152" s="10">
        <v>-294.61999999999995</v>
      </c>
      <c r="I152" s="10">
        <v>5491.0099999999993</v>
      </c>
      <c r="J152" s="10">
        <v>37274.160000000003</v>
      </c>
      <c r="K152" s="10">
        <v>-12622.069999999998</v>
      </c>
      <c r="L152" s="10">
        <v>7097.8300000000108</v>
      </c>
      <c r="N152" s="1">
        <f t="shared" si="153"/>
        <v>34280</v>
      </c>
      <c r="O152" s="25">
        <f>IFERROR(VLOOKUP($N152,'Depr Rate % NS'!A:B,2,FALSE),0)</f>
        <v>-5</v>
      </c>
      <c r="Q152" s="57">
        <v>-5</v>
      </c>
      <c r="R152" s="50">
        <f>IFERROR(VLOOKUP($N152,'Depr Rate % NS'!$D:$G,2,FALSE),0)</f>
        <v>9702986.4199999962</v>
      </c>
      <c r="S152" s="83">
        <f>IFERROR(VLOOKUP($N152,'Depr Rate % NS'!$D:$G,3,FALSE),0)</f>
        <v>26</v>
      </c>
      <c r="T152" s="85">
        <f>IFERROR(VLOOKUP($N152,'Depr Rate % NS'!$D:$G,4,FALSE),0)</f>
        <v>55.45</v>
      </c>
      <c r="U152" s="53">
        <f t="shared" si="154"/>
        <v>1.9099999999999999E-2</v>
      </c>
      <c r="V152" s="53">
        <f t="shared" si="155"/>
        <v>1.9999999999999983E-3</v>
      </c>
      <c r="X152" s="7">
        <f t="shared" ref="X152:X155" si="157">-V152*R152</f>
        <v>-19405.972839999977</v>
      </c>
      <c r="Y152" s="7">
        <f>SUM(C152:G152)/5</f>
        <v>-4550.1299999999992</v>
      </c>
      <c r="Z152" s="10">
        <f t="shared" si="156"/>
        <v>-14855.842839999978</v>
      </c>
    </row>
    <row r="153" spans="1:26" x14ac:dyDescent="0.25">
      <c r="A153" s="1"/>
      <c r="B153" s="1">
        <v>34380</v>
      </c>
      <c r="C153" s="29">
        <v>-12422.249999999998</v>
      </c>
      <c r="D153" s="10">
        <v>360.86999999999944</v>
      </c>
      <c r="E153" s="10">
        <v>-2753.2100000000014</v>
      </c>
      <c r="F153" s="10">
        <v>-8221.5</v>
      </c>
      <c r="G153" s="10">
        <v>300.54000000000042</v>
      </c>
      <c r="H153" s="10">
        <v>-241.28000000000003</v>
      </c>
      <c r="I153" s="10">
        <v>2708.7299999999996</v>
      </c>
      <c r="J153" s="10">
        <v>16508.910000000003</v>
      </c>
      <c r="K153" s="10">
        <v>7442.4800000000014</v>
      </c>
      <c r="L153" s="10">
        <v>3683.2900000000063</v>
      </c>
      <c r="N153" s="1">
        <f t="shared" si="153"/>
        <v>34380</v>
      </c>
      <c r="O153" s="25">
        <f>IFERROR(VLOOKUP($N153,'Depr Rate % NS'!A:B,2,FALSE),0)</f>
        <v>-2</v>
      </c>
      <c r="Q153" s="57">
        <v>-7</v>
      </c>
      <c r="R153" s="50">
        <f>IFERROR(VLOOKUP($N153,'Depr Rate % NS'!$D:$G,2,FALSE),0)</f>
        <v>10424249.149999999</v>
      </c>
      <c r="S153" s="83">
        <f>IFERROR(VLOOKUP($N153,'Depr Rate % NS'!$D:$G,3,FALSE),0)</f>
        <v>33</v>
      </c>
      <c r="T153" s="85">
        <f>IFERROR(VLOOKUP($N153,'Depr Rate % NS'!$D:$G,4,FALSE),0)</f>
        <v>44.46</v>
      </c>
      <c r="U153" s="53">
        <f t="shared" si="154"/>
        <v>1.9E-2</v>
      </c>
      <c r="V153" s="53">
        <f t="shared" si="155"/>
        <v>2.2000000000000006E-3</v>
      </c>
      <c r="X153" s="7">
        <f t="shared" si="157"/>
        <v>-22933.348130000002</v>
      </c>
      <c r="Y153" s="7">
        <f>SUM(C153:G153)/5</f>
        <v>-4547.1099999999997</v>
      </c>
      <c r="Z153" s="10">
        <f t="shared" si="156"/>
        <v>-18386.238130000002</v>
      </c>
    </row>
    <row r="154" spans="1:26" x14ac:dyDescent="0.25">
      <c r="A154" s="1"/>
      <c r="B154" s="1">
        <v>34580</v>
      </c>
      <c r="C154" s="29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N154" s="1">
        <f t="shared" si="153"/>
        <v>34580</v>
      </c>
      <c r="O154" s="25">
        <f>IFERROR(VLOOKUP($N154,'Depr Rate % NS'!A:B,2,FALSE),0)</f>
        <v>-4</v>
      </c>
      <c r="Q154" s="57">
        <v>-5</v>
      </c>
      <c r="R154" s="50">
        <f>IFERROR(VLOOKUP($N154,'Depr Rate % NS'!$D:$G,2,FALSE),0)</f>
        <v>13904145.690000003</v>
      </c>
      <c r="S154" s="83">
        <f>IFERROR(VLOOKUP($N154,'Depr Rate % NS'!$D:$G,3,FALSE),0)</f>
        <v>25</v>
      </c>
      <c r="T154" s="85">
        <f>IFERROR(VLOOKUP($N154,'Depr Rate % NS'!$D:$G,4,FALSE),0)</f>
        <v>48.99</v>
      </c>
      <c r="U154" s="53">
        <f t="shared" si="154"/>
        <v>2.24E-2</v>
      </c>
      <c r="V154" s="53">
        <f t="shared" si="155"/>
        <v>1.9999999999999983E-3</v>
      </c>
      <c r="X154" s="7">
        <f t="shared" si="157"/>
        <v>-27808.291379999984</v>
      </c>
      <c r="Y154" s="7">
        <f>SUM(C154:G154)/5</f>
        <v>0</v>
      </c>
      <c r="Z154" s="10">
        <f t="shared" si="156"/>
        <v>-27808.291379999984</v>
      </c>
    </row>
    <row r="155" spans="1:26" x14ac:dyDescent="0.25">
      <c r="A155" s="1"/>
      <c r="B155" s="1">
        <v>34680</v>
      </c>
      <c r="C155" s="29">
        <v>0</v>
      </c>
      <c r="D155" s="10">
        <v>0</v>
      </c>
      <c r="E155" s="10">
        <v>-16180.93</v>
      </c>
      <c r="F155" s="10">
        <v>0</v>
      </c>
      <c r="G155" s="10">
        <v>0</v>
      </c>
      <c r="H155" s="10">
        <v>-185.93</v>
      </c>
      <c r="I155" s="10">
        <v>0</v>
      </c>
      <c r="J155" s="10">
        <v>0</v>
      </c>
      <c r="K155" s="10">
        <v>0</v>
      </c>
      <c r="L155" s="10">
        <v>-16366.86</v>
      </c>
      <c r="N155" s="1">
        <f t="shared" si="153"/>
        <v>34680</v>
      </c>
      <c r="O155" s="25">
        <f>IFERROR(VLOOKUP($N155,'Depr Rate % NS'!A:B,2,FALSE),0)</f>
        <v>-3</v>
      </c>
      <c r="Q155" s="57">
        <v>-2</v>
      </c>
      <c r="R155" s="50">
        <f>IFERROR(VLOOKUP($N155,'Depr Rate % NS'!$D:$G,2,FALSE),0)</f>
        <v>850630.8600000001</v>
      </c>
      <c r="S155" s="83">
        <f>IFERROR(VLOOKUP($N155,'Depr Rate % NS'!$D:$G,3,FALSE),0)</f>
        <v>29</v>
      </c>
      <c r="T155" s="85">
        <f>IFERROR(VLOOKUP($N155,'Depr Rate % NS'!$D:$G,4,FALSE),0)</f>
        <v>6.86</v>
      </c>
      <c r="U155" s="53">
        <f t="shared" si="154"/>
        <v>3.2800000000000003E-2</v>
      </c>
      <c r="V155" s="53">
        <f t="shared" si="155"/>
        <v>7.0000000000000617E-4</v>
      </c>
      <c r="X155" s="7">
        <f t="shared" si="157"/>
        <v>-595.44160200000533</v>
      </c>
      <c r="Y155" s="7">
        <f>SUM(C155:G155)/5</f>
        <v>-3236.1860000000001</v>
      </c>
      <c r="Z155" s="10">
        <f t="shared" si="156"/>
        <v>2640.7443979999948</v>
      </c>
    </row>
    <row r="156" spans="1:26" ht="15.75" thickBot="1" x14ac:dyDescent="0.3">
      <c r="A156" t="s">
        <v>453</v>
      </c>
      <c r="C156" s="29">
        <v>-33028.939999999995</v>
      </c>
      <c r="D156" s="10">
        <v>-6710.3100000000013</v>
      </c>
      <c r="E156" s="10">
        <v>-33879.43</v>
      </c>
      <c r="F156" s="10">
        <v>-31054.55</v>
      </c>
      <c r="G156" s="10">
        <v>-2618.5199999999995</v>
      </c>
      <c r="H156" s="10">
        <v>-721.82999999999993</v>
      </c>
      <c r="I156" s="10">
        <v>11544.169999999998</v>
      </c>
      <c r="J156" s="10">
        <v>19564.790000000008</v>
      </c>
      <c r="K156" s="10">
        <v>-60634.429999999986</v>
      </c>
      <c r="L156" s="10">
        <v>-137539.04999999999</v>
      </c>
      <c r="Q156" s="78"/>
      <c r="S156" s="84"/>
      <c r="T156" s="86"/>
      <c r="X156" s="56">
        <f>SUM(X151:X155)</f>
        <v>-184804.05450599999</v>
      </c>
      <c r="Y156" s="56">
        <f t="shared" ref="Y156" si="158">SUM(Y151:Y155)</f>
        <v>-21458.35</v>
      </c>
      <c r="Z156" s="56">
        <f t="shared" ref="Z156" si="159">SUM(Z151:Z155)</f>
        <v>-163345.70450600001</v>
      </c>
    </row>
    <row r="157" spans="1:26" ht="15.75" thickTop="1" x14ac:dyDescent="0.25">
      <c r="A157" s="1" t="s">
        <v>132</v>
      </c>
      <c r="B157" s="1">
        <v>34199</v>
      </c>
      <c r="C157" s="29">
        <v>0</v>
      </c>
      <c r="D157" s="10">
        <v>-42450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-42450</v>
      </c>
      <c r="N157" s="1">
        <f t="shared" si="153"/>
        <v>34199</v>
      </c>
      <c r="O157" s="25">
        <f>IFERROR(VLOOKUP($N157,'Depr Rate % NS'!A:B,2,FALSE),0)</f>
        <v>0</v>
      </c>
      <c r="Q157" s="57">
        <v>0</v>
      </c>
      <c r="R157" s="50">
        <f>IFERROR(VLOOKUP($N157,'Depr Rate % NS'!$D:$G,2,FALSE),0)</f>
        <v>176075355.94000003</v>
      </c>
      <c r="S157" s="83">
        <f>IFERROR(VLOOKUP($N157,'Depr Rate % NS'!$D:$G,3,FALSE),0)</f>
        <v>30</v>
      </c>
      <c r="T157" s="85">
        <f>IFERROR(VLOOKUP($N157,'Depr Rate % NS'!$D:$G,4,FALSE),0)</f>
        <v>0</v>
      </c>
      <c r="U157" s="53">
        <f t="shared" ref="U157:U159" si="160">ROUND(((100-Q157-T157)/S157)/100,4)</f>
        <v>3.3300000000000003E-2</v>
      </c>
      <c r="V157" s="53">
        <f t="shared" ref="V157:V159" si="161">U157-ROUND(((100-Q157*0-T157)/S157)/100,4)</f>
        <v>0</v>
      </c>
      <c r="X157" s="7">
        <f t="shared" ref="X157:X159" si="162">-V157*R157</f>
        <v>0</v>
      </c>
      <c r="Y157" s="7">
        <f>SUM(C157:G157)/5</f>
        <v>-8490</v>
      </c>
      <c r="Z157" s="10">
        <f t="shared" ref="Z157:Z159" si="163">X157-Y157</f>
        <v>8490</v>
      </c>
    </row>
    <row r="158" spans="1:26" x14ac:dyDescent="0.25">
      <c r="A158" s="1"/>
      <c r="B158" s="1">
        <v>34399</v>
      </c>
      <c r="C158" s="29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N158" s="1">
        <f t="shared" si="153"/>
        <v>34399</v>
      </c>
      <c r="O158" s="25">
        <f>IFERROR(VLOOKUP($N158,'Depr Rate % NS'!A:B,2,FALSE),0)</f>
        <v>0</v>
      </c>
      <c r="Q158" s="57">
        <v>0</v>
      </c>
      <c r="R158" s="50">
        <f>IFERROR(VLOOKUP($N158,'Depr Rate % NS'!$D:$G,2,FALSE),0)</f>
        <v>272856761.74000001</v>
      </c>
      <c r="S158" s="83">
        <f>IFERROR(VLOOKUP($N158,'Depr Rate % NS'!$D:$G,3,FALSE),0)</f>
        <v>30</v>
      </c>
      <c r="T158" s="85">
        <f>IFERROR(VLOOKUP($N158,'Depr Rate % NS'!$D:$G,4,FALSE),0)</f>
        <v>0</v>
      </c>
      <c r="U158" s="53">
        <f t="shared" si="160"/>
        <v>3.3300000000000003E-2</v>
      </c>
      <c r="V158" s="53">
        <f t="shared" si="161"/>
        <v>0</v>
      </c>
      <c r="X158" s="7">
        <f t="shared" si="162"/>
        <v>0</v>
      </c>
      <c r="Y158" s="7">
        <f>SUM(C158:G158)/5</f>
        <v>0</v>
      </c>
      <c r="Z158" s="10">
        <f t="shared" si="163"/>
        <v>0</v>
      </c>
    </row>
    <row r="159" spans="1:26" x14ac:dyDescent="0.25">
      <c r="A159" s="1"/>
      <c r="B159" s="1">
        <v>34599</v>
      </c>
      <c r="C159" s="29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N159" s="1">
        <f t="shared" si="153"/>
        <v>34599</v>
      </c>
      <c r="O159" s="25">
        <f>IFERROR(VLOOKUP($N159,'Depr Rate % NS'!A:B,2,FALSE),0)</f>
        <v>0</v>
      </c>
      <c r="Q159" s="57">
        <v>0</v>
      </c>
      <c r="R159" s="50">
        <f>IFERROR(VLOOKUP($N159,'Depr Rate % NS'!$D:$G,2,FALSE),0)</f>
        <v>96257197.900000006</v>
      </c>
      <c r="S159" s="83">
        <f>IFERROR(VLOOKUP($N159,'Depr Rate % NS'!$D:$G,3,FALSE),0)</f>
        <v>30</v>
      </c>
      <c r="T159" s="85">
        <f>IFERROR(VLOOKUP($N159,'Depr Rate % NS'!$D:$G,4,FALSE),0)</f>
        <v>0</v>
      </c>
      <c r="U159" s="53">
        <f t="shared" si="160"/>
        <v>3.3300000000000003E-2</v>
      </c>
      <c r="V159" s="53">
        <f t="shared" si="161"/>
        <v>0</v>
      </c>
      <c r="X159" s="7">
        <f t="shared" si="162"/>
        <v>0</v>
      </c>
      <c r="Y159" s="7">
        <f>SUM(C159:G159)/5</f>
        <v>0</v>
      </c>
      <c r="Z159" s="10">
        <f t="shared" si="163"/>
        <v>0</v>
      </c>
    </row>
    <row r="160" spans="1:26" ht="15.75" thickBot="1" x14ac:dyDescent="0.3">
      <c r="A160" t="s">
        <v>458</v>
      </c>
      <c r="C160" s="29">
        <v>0</v>
      </c>
      <c r="D160" s="10">
        <v>-42450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-42450</v>
      </c>
      <c r="N160" s="1"/>
      <c r="S160" s="43"/>
      <c r="T160" s="43"/>
      <c r="X160" s="56">
        <f>SUM(X157:X159)</f>
        <v>0</v>
      </c>
      <c r="Y160" s="56">
        <f t="shared" ref="Y160:Z160" si="164">SUM(Y157:Y159)</f>
        <v>-8490</v>
      </c>
      <c r="Z160" s="56">
        <f t="shared" si="164"/>
        <v>8490</v>
      </c>
    </row>
    <row r="161" spans="1:26" ht="16.5" thickTop="1" thickBot="1" x14ac:dyDescent="0.3">
      <c r="A161" t="s">
        <v>429</v>
      </c>
      <c r="C161" s="29">
        <v>-25912532.270000003</v>
      </c>
      <c r="D161" s="10">
        <v>-15839238.569999998</v>
      </c>
      <c r="E161" s="10">
        <v>-13649626.209999999</v>
      </c>
      <c r="F161" s="10">
        <v>-19320726.390000001</v>
      </c>
      <c r="G161" s="10">
        <v>-7329119.4099999974</v>
      </c>
      <c r="H161" s="10">
        <v>-22405879.340000004</v>
      </c>
      <c r="I161" s="10">
        <v>-12093109.810000004</v>
      </c>
      <c r="J161" s="10">
        <v>-16702740.809999993</v>
      </c>
      <c r="K161" s="10">
        <v>-12500798.310000002</v>
      </c>
      <c r="L161" s="10">
        <v>-145753771.11999995</v>
      </c>
      <c r="S161" s="43"/>
      <c r="T161" s="43"/>
      <c r="X161" s="56">
        <f>SUM(X160,X156,X150,X144,X138,X132,X126,X120,X114,X108,X102,X96,X90,X84,X78,X72,X67,X62,X57,X52,X46,X35,X29,X23,X17,X11)</f>
        <v>-10107141.315851996</v>
      </c>
      <c r="Y161" s="56">
        <f>SUM(Y160,Y156,Y150,Y144,Y138,Y132,Y126,Y120,Y114,Y108,Y102,Y96,Y90,Y84,Y78,Y72,Y67,Y62,Y57,Y52,Y46,Y35,Y29,Y23,Y17,Y11)</f>
        <v>-16380410.427999999</v>
      </c>
      <c r="Z161" s="56">
        <f>SUM(Z160,Z156,Z150,Z144,Z138,Z132,Z126,Z120,Z114,Z108,Z102,Z96,Z90,Z84,Z78,Z72,Z67,Z62,Z57,Z52,Z46,Z35,Z29,Z23,Z17,Z11)</f>
        <v>6273269.1121480046</v>
      </c>
    </row>
    <row r="162" spans="1:26" ht="15.75" thickTop="1" x14ac:dyDescent="0.25">
      <c r="S162" s="43"/>
    </row>
    <row r="163" spans="1:26" x14ac:dyDescent="0.25">
      <c r="S163" s="43"/>
    </row>
    <row r="164" spans="1:26" x14ac:dyDescent="0.25">
      <c r="X164" t="s">
        <v>558</v>
      </c>
    </row>
  </sheetData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B9AC6-231D-49AF-A8EB-4CA22B8E741D}">
  <sheetPr>
    <tabColor rgb="FFFFFF00"/>
  </sheetPr>
  <dimension ref="A4:Z42"/>
  <sheetViews>
    <sheetView workbookViewId="0">
      <pane xSplit="3" ySplit="5" topLeftCell="D6" activePane="bottomRight" state="frozen"/>
      <selection activeCell="D1" sqref="D1"/>
      <selection pane="topRight" activeCell="D1" sqref="D1"/>
      <selection pane="bottomLeft" activeCell="D1" sqref="D1"/>
      <selection pane="bottomRight" activeCell="L34" sqref="L34"/>
    </sheetView>
  </sheetViews>
  <sheetFormatPr defaultRowHeight="15" x14ac:dyDescent="0.25"/>
  <cols>
    <col min="1" max="1" width="18.28515625" bestFit="1" customWidth="1"/>
    <col min="2" max="2" width="12.7109375" bestFit="1" customWidth="1"/>
    <col min="3" max="11" width="12.28515625" bestFit="1" customWidth="1"/>
    <col min="12" max="12" width="13.42578125" bestFit="1" customWidth="1"/>
    <col min="13" max="13" width="7.5703125" customWidth="1"/>
    <col min="14" max="14" width="12.42578125" customWidth="1"/>
    <col min="15" max="15" width="10.85546875" customWidth="1"/>
    <col min="16" max="16" width="7.5703125" customWidth="1"/>
    <col min="17" max="17" width="7.42578125" customWidth="1"/>
    <col min="18" max="18" width="12.5703125" bestFit="1" customWidth="1"/>
    <col min="19" max="19" width="13.42578125" style="1" bestFit="1" customWidth="1"/>
    <col min="20" max="20" width="14.42578125" style="1" bestFit="1" customWidth="1"/>
    <col min="21" max="21" width="17.7109375" bestFit="1" customWidth="1"/>
    <col min="22" max="22" width="18.85546875" bestFit="1" customWidth="1"/>
    <col min="23" max="23" width="7.5703125" customWidth="1"/>
    <col min="24" max="24" width="18.85546875" style="4" bestFit="1" customWidth="1"/>
    <col min="25" max="25" width="21" style="7" bestFit="1" customWidth="1"/>
    <col min="26" max="952" width="21" bestFit="1" customWidth="1"/>
    <col min="953" max="953" width="17.5703125" bestFit="1" customWidth="1"/>
    <col min="954" max="954" width="15.5703125" bestFit="1" customWidth="1"/>
    <col min="955" max="955" width="12" bestFit="1" customWidth="1"/>
    <col min="956" max="956" width="16.28515625" bestFit="1" customWidth="1"/>
    <col min="957" max="957" width="12.7109375" bestFit="1" customWidth="1"/>
    <col min="958" max="958" width="16.85546875" bestFit="1" customWidth="1"/>
    <col min="959" max="959" width="10.7109375" bestFit="1" customWidth="1"/>
    <col min="960" max="960" width="24.5703125" bestFit="1" customWidth="1"/>
    <col min="961" max="961" width="22.7109375" bestFit="1" customWidth="1"/>
    <col min="962" max="962" width="19.140625" bestFit="1" customWidth="1"/>
    <col min="963" max="963" width="23.42578125" bestFit="1" customWidth="1"/>
    <col min="964" max="964" width="19.85546875" bestFit="1" customWidth="1"/>
    <col min="965" max="965" width="24" bestFit="1" customWidth="1"/>
    <col min="966" max="966" width="17.85546875" bestFit="1" customWidth="1"/>
    <col min="967" max="967" width="15.28515625" bestFit="1" customWidth="1"/>
    <col min="968" max="968" width="13.42578125" bestFit="1" customWidth="1"/>
    <col min="969" max="969" width="14.5703125" bestFit="1" customWidth="1"/>
    <col min="970" max="1008" width="21" bestFit="1" customWidth="1"/>
    <col min="1009" max="1009" width="17.5703125" bestFit="1" customWidth="1"/>
    <col min="1010" max="1010" width="15.5703125" bestFit="1" customWidth="1"/>
    <col min="1011" max="1011" width="12" bestFit="1" customWidth="1"/>
    <col min="1012" max="1012" width="16.28515625" bestFit="1" customWidth="1"/>
    <col min="1013" max="1013" width="12.7109375" bestFit="1" customWidth="1"/>
    <col min="1014" max="1014" width="16.85546875" bestFit="1" customWidth="1"/>
    <col min="1015" max="1015" width="10.7109375" bestFit="1" customWidth="1"/>
    <col min="1016" max="1016" width="24.5703125" bestFit="1" customWidth="1"/>
    <col min="1017" max="1017" width="22.7109375" bestFit="1" customWidth="1"/>
    <col min="1018" max="1018" width="19.140625" bestFit="1" customWidth="1"/>
    <col min="1019" max="1019" width="23.42578125" bestFit="1" customWidth="1"/>
    <col min="1020" max="1020" width="19.85546875" bestFit="1" customWidth="1"/>
    <col min="1021" max="1021" width="24" bestFit="1" customWidth="1"/>
    <col min="1022" max="1022" width="17.85546875" bestFit="1" customWidth="1"/>
    <col min="1023" max="1023" width="15.28515625" bestFit="1" customWidth="1"/>
    <col min="1024" max="1024" width="13.42578125" bestFit="1" customWidth="1"/>
    <col min="1025" max="1025" width="14.5703125" bestFit="1" customWidth="1"/>
    <col min="1026" max="1026" width="13.7109375" bestFit="1" customWidth="1"/>
  </cols>
  <sheetData>
    <row r="4" spans="1:26" x14ac:dyDescent="0.25">
      <c r="A4" s="9" t="s">
        <v>431</v>
      </c>
      <c r="C4" s="26" t="s">
        <v>0</v>
      </c>
    </row>
    <row r="5" spans="1:26" x14ac:dyDescent="0.25">
      <c r="A5" s="9" t="s">
        <v>7</v>
      </c>
      <c r="B5" s="26" t="s">
        <v>1</v>
      </c>
      <c r="C5" s="28">
        <v>2019</v>
      </c>
      <c r="D5" s="1">
        <v>2018</v>
      </c>
      <c r="E5" s="1">
        <v>2017</v>
      </c>
      <c r="F5" s="1">
        <v>2016</v>
      </c>
      <c r="G5" s="1">
        <v>2015</v>
      </c>
      <c r="H5" s="1">
        <v>2014</v>
      </c>
      <c r="I5" s="1">
        <v>2013</v>
      </c>
      <c r="J5" s="1">
        <v>2012</v>
      </c>
      <c r="K5" s="1">
        <v>2011</v>
      </c>
      <c r="L5" t="s">
        <v>429</v>
      </c>
      <c r="N5" s="47" t="s">
        <v>1</v>
      </c>
      <c r="O5" s="47" t="s">
        <v>148</v>
      </c>
      <c r="Q5" s="48">
        <v>2019</v>
      </c>
      <c r="R5" s="49" t="s">
        <v>149</v>
      </c>
      <c r="S5" s="59" t="s">
        <v>461</v>
      </c>
      <c r="T5" s="58" t="s">
        <v>462</v>
      </c>
      <c r="U5" s="51" t="s">
        <v>465</v>
      </c>
      <c r="V5" s="51" t="s">
        <v>464</v>
      </c>
      <c r="X5" s="51" t="s">
        <v>466</v>
      </c>
      <c r="Y5" s="51" t="s">
        <v>467</v>
      </c>
      <c r="Z5" s="55" t="s">
        <v>468</v>
      </c>
    </row>
    <row r="6" spans="1:26" x14ac:dyDescent="0.25">
      <c r="A6" t="s">
        <v>12</v>
      </c>
      <c r="B6" s="1">
        <v>35001</v>
      </c>
      <c r="C6" s="29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-2213.16</v>
      </c>
      <c r="L6" s="10">
        <v>-2213.16</v>
      </c>
      <c r="N6" s="1">
        <f>ROUND(B6,0)</f>
        <v>35001</v>
      </c>
      <c r="O6" s="25">
        <f>IFERROR(VLOOKUP($N6,'Depr Rate % NS'!A:B,2,FALSE),0)</f>
        <v>0</v>
      </c>
      <c r="Q6" s="57">
        <v>0</v>
      </c>
      <c r="R6" s="50">
        <f>IFERROR(VLOOKUP(N6,'Depr Rate % NS'!D:E,2,FALSE),0)</f>
        <v>12103372.469999999</v>
      </c>
      <c r="S6" s="87">
        <f>IFERROR(VLOOKUP($N6,'Depr Rate % NS'!$D:$G,3,FALSE),0)</f>
        <v>51</v>
      </c>
      <c r="T6" s="88">
        <f>IFERROR(VLOOKUP($N6,'Depr Rate % NS'!$D:$G,4,FALSE),0)</f>
        <v>32.659999999999997</v>
      </c>
      <c r="U6" s="53">
        <f t="shared" ref="U6:U9" si="0">ROUND(((100-Q6-T6)/S6)/100,3)</f>
        <v>1.2999999999999999E-2</v>
      </c>
      <c r="V6" s="53">
        <f t="shared" ref="V6:V15" si="1">U6-ROUND(((100-Q6*0-T6)/S6)/100,3)</f>
        <v>0</v>
      </c>
      <c r="X6" s="7">
        <f t="shared" ref="X6:X15" si="2">-V6*R6</f>
        <v>0</v>
      </c>
      <c r="Y6" s="7">
        <f t="shared" ref="Y6:Y15" si="3">SUM(C6:G6)/5</f>
        <v>0</v>
      </c>
      <c r="Z6" s="10">
        <f t="shared" ref="Z6:Z15" si="4">X6-Y6</f>
        <v>0</v>
      </c>
    </row>
    <row r="7" spans="1:26" x14ac:dyDescent="0.25">
      <c r="B7" s="1">
        <v>35200</v>
      </c>
      <c r="C7" s="29">
        <v>-136315.66</v>
      </c>
      <c r="D7" s="10">
        <v>-6154.28</v>
      </c>
      <c r="E7" s="10">
        <v>-21284.670000000002</v>
      </c>
      <c r="F7" s="10">
        <v>-16696.23</v>
      </c>
      <c r="G7" s="10">
        <v>-117555.56000000003</v>
      </c>
      <c r="H7" s="10">
        <v>-11874.619999999999</v>
      </c>
      <c r="I7" s="10">
        <v>-596.95000000000005</v>
      </c>
      <c r="J7" s="10">
        <v>-2069.4299999999998</v>
      </c>
      <c r="K7" s="10">
        <v>-4406.34</v>
      </c>
      <c r="L7" s="10">
        <v>-316953.74000000005</v>
      </c>
      <c r="N7" s="1">
        <f t="shared" ref="N7:N28" si="5">ROUND(B7,0)</f>
        <v>35200</v>
      </c>
      <c r="O7" s="25">
        <f>IFERROR(VLOOKUP($N7,'Depr Rate % NS'!A:B,2,FALSE),0)</f>
        <v>-5</v>
      </c>
      <c r="Q7" s="57">
        <v>-5</v>
      </c>
      <c r="R7" s="50">
        <f>IFERROR(VLOOKUP(N7,'Depr Rate % NS'!D:E,2,FALSE),0)</f>
        <v>50488652.049999997</v>
      </c>
      <c r="S7" s="87">
        <f>IFERROR(VLOOKUP($N7,'Depr Rate % NS'!$D:$G,3,FALSE),0)</f>
        <v>52</v>
      </c>
      <c r="T7" s="88">
        <f>IFERROR(VLOOKUP($N7,'Depr Rate % NS'!$D:$G,4,FALSE),0)</f>
        <v>14.67</v>
      </c>
      <c r="U7" s="53">
        <f>ROUND(((100-Q7-T7)/S7)/100,3)</f>
        <v>1.7000000000000001E-2</v>
      </c>
      <c r="V7" s="53">
        <f>U7-ROUND(((100-Q7*0-T7)/S7)/100,3)</f>
        <v>1.0000000000000009E-3</v>
      </c>
      <c r="X7" s="7">
        <f t="shared" si="2"/>
        <v>-50488.652050000041</v>
      </c>
      <c r="Y7" s="7">
        <f t="shared" si="3"/>
        <v>-59601.280000000006</v>
      </c>
      <c r="Z7" s="10">
        <f t="shared" si="4"/>
        <v>9112.6279499999655</v>
      </c>
    </row>
    <row r="8" spans="1:26" x14ac:dyDescent="0.25">
      <c r="B8" s="1">
        <v>35300</v>
      </c>
      <c r="C8" s="29">
        <v>-728173.6100000001</v>
      </c>
      <c r="D8" s="10">
        <v>-531124.35000000009</v>
      </c>
      <c r="E8" s="10">
        <v>-1561467.9299999995</v>
      </c>
      <c r="F8" s="10">
        <v>-141283.53000000003</v>
      </c>
      <c r="G8" s="10">
        <v>-501274.93000000005</v>
      </c>
      <c r="H8" s="10">
        <v>-1106449.8399999999</v>
      </c>
      <c r="I8" s="10">
        <v>498636.37</v>
      </c>
      <c r="J8" s="10">
        <v>-542387.27</v>
      </c>
      <c r="K8" s="10">
        <v>45060.15000000006</v>
      </c>
      <c r="L8" s="10">
        <v>-4568464.9399999995</v>
      </c>
      <c r="N8" s="1">
        <f t="shared" si="5"/>
        <v>35300</v>
      </c>
      <c r="O8" s="25">
        <f>IFERROR(VLOOKUP($N8,'Depr Rate % NS'!A:B,2,FALSE),0)</f>
        <v>-5</v>
      </c>
      <c r="Q8" s="57">
        <v>-5</v>
      </c>
      <c r="R8" s="50">
        <f>IFERROR(VLOOKUP(N8,'Depr Rate % NS'!D:E,2,FALSE),0)</f>
        <v>318281546.97000003</v>
      </c>
      <c r="S8" s="87">
        <f>IFERROR(VLOOKUP($N8,'Depr Rate % NS'!$D:$G,3,FALSE),0)</f>
        <v>35</v>
      </c>
      <c r="T8" s="88">
        <f>IFERROR(VLOOKUP($N8,'Depr Rate % NS'!$D:$G,4,FALSE),0)</f>
        <v>25.16</v>
      </c>
      <c r="U8" s="53">
        <f t="shared" si="0"/>
        <v>2.3E-2</v>
      </c>
      <c r="V8" s="53">
        <f t="shared" si="1"/>
        <v>1.9999999999999983E-3</v>
      </c>
      <c r="X8" s="7">
        <f t="shared" si="2"/>
        <v>-636563.09393999947</v>
      </c>
      <c r="Y8" s="7">
        <f t="shared" si="3"/>
        <v>-692664.87</v>
      </c>
      <c r="Z8" s="10">
        <f t="shared" si="4"/>
        <v>56101.776060000528</v>
      </c>
    </row>
    <row r="9" spans="1:26" x14ac:dyDescent="0.25">
      <c r="B9" s="1">
        <v>35400</v>
      </c>
      <c r="C9" s="29">
        <v>0</v>
      </c>
      <c r="D9" s="10">
        <v>0</v>
      </c>
      <c r="E9" s="10">
        <v>0</v>
      </c>
      <c r="F9" s="10">
        <v>-3783.3900000000003</v>
      </c>
      <c r="G9" s="10">
        <v>-37464.729999999996</v>
      </c>
      <c r="H9" s="10">
        <v>84448.05</v>
      </c>
      <c r="I9" s="10">
        <v>-43190.43</v>
      </c>
      <c r="J9" s="10">
        <v>0</v>
      </c>
      <c r="K9" s="10">
        <v>21080.89</v>
      </c>
      <c r="L9" s="10">
        <v>21090.390000000007</v>
      </c>
      <c r="N9" s="1">
        <f t="shared" si="5"/>
        <v>35400</v>
      </c>
      <c r="O9" s="25">
        <f>IFERROR(VLOOKUP($N9,'Depr Rate % NS'!A:B,2,FALSE),0)</f>
        <v>-15</v>
      </c>
      <c r="Q9" s="57">
        <v>-15</v>
      </c>
      <c r="R9" s="50">
        <f>IFERROR(VLOOKUP(N9,'Depr Rate % NS'!D:E,2,FALSE),0)</f>
        <v>5092060.5500000007</v>
      </c>
      <c r="S9" s="87">
        <f>IFERROR(VLOOKUP($N9,'Depr Rate % NS'!$D:$G,3,FALSE),0)</f>
        <v>10.4</v>
      </c>
      <c r="T9" s="88">
        <f>IFERROR(VLOOKUP($N9,'Depr Rate % NS'!$D:$G,4,FALSE),0)</f>
        <v>91.17</v>
      </c>
      <c r="U9" s="53">
        <f t="shared" si="0"/>
        <v>2.3E-2</v>
      </c>
      <c r="V9" s="53">
        <f t="shared" si="1"/>
        <v>1.4999999999999999E-2</v>
      </c>
      <c r="X9" s="7">
        <f t="shared" si="2"/>
        <v>-76380.908250000008</v>
      </c>
      <c r="Y9" s="7">
        <f t="shared" si="3"/>
        <v>-8249.6239999999998</v>
      </c>
      <c r="Z9" s="10">
        <f t="shared" si="4"/>
        <v>-68131.284250000012</v>
      </c>
    </row>
    <row r="10" spans="1:26" x14ac:dyDescent="0.25">
      <c r="B10" s="1">
        <v>35500</v>
      </c>
      <c r="C10" s="29">
        <v>-2672093.15</v>
      </c>
      <c r="D10" s="10">
        <v>-913670.4099999998</v>
      </c>
      <c r="E10" s="10">
        <v>-5596316.9399999995</v>
      </c>
      <c r="F10" s="10">
        <v>-2554614.7199999997</v>
      </c>
      <c r="G10" s="10">
        <v>-2988785.3600000003</v>
      </c>
      <c r="H10" s="10">
        <v>-923270.41</v>
      </c>
      <c r="I10" s="10">
        <v>-491806.47999999986</v>
      </c>
      <c r="J10" s="10">
        <v>-1337097.4699999997</v>
      </c>
      <c r="K10" s="10">
        <v>-2117609.5799999996</v>
      </c>
      <c r="L10" s="10">
        <v>-19595264.519999996</v>
      </c>
      <c r="N10" s="1">
        <f t="shared" si="5"/>
        <v>35500</v>
      </c>
      <c r="O10" s="25">
        <f>IFERROR(VLOOKUP($N10,'Depr Rate % NS'!A:B,2,FALSE),0)</f>
        <v>-40</v>
      </c>
      <c r="Q10" s="57">
        <v>-40</v>
      </c>
      <c r="R10" s="50">
        <f>IFERROR(VLOOKUP(N10,'Depr Rate % NS'!D:E,2,FALSE),0)</f>
        <v>352343824.31999993</v>
      </c>
      <c r="S10" s="87">
        <f>IFERROR(VLOOKUP($N10,'Depr Rate % NS'!$D:$G,3,FALSE),0)</f>
        <v>29</v>
      </c>
      <c r="T10" s="88">
        <f>IFERROR(VLOOKUP($N10,'Depr Rate % NS'!$D:$G,4,FALSE),0)</f>
        <v>35.76</v>
      </c>
      <c r="U10" s="53">
        <f t="shared" ref="U10:U15" si="6">ROUND(((100-Q10-T10)/S10)/100,3)</f>
        <v>3.5999999999999997E-2</v>
      </c>
      <c r="V10" s="53">
        <f t="shared" si="1"/>
        <v>1.3999999999999999E-2</v>
      </c>
      <c r="X10" s="7">
        <f t="shared" si="2"/>
        <v>-4932813.5404799981</v>
      </c>
      <c r="Y10" s="7">
        <f t="shared" si="3"/>
        <v>-2945096.1159999995</v>
      </c>
      <c r="Z10" s="10">
        <f t="shared" si="4"/>
        <v>-1987717.4244799986</v>
      </c>
    </row>
    <row r="11" spans="1:26" x14ac:dyDescent="0.25">
      <c r="B11" s="1">
        <v>35600</v>
      </c>
      <c r="C11" s="29">
        <v>-1395645.01</v>
      </c>
      <c r="D11" s="10">
        <v>-595625.41</v>
      </c>
      <c r="E11" s="10">
        <v>-4764062.1899999995</v>
      </c>
      <c r="F11" s="10">
        <v>-216178.93000000011</v>
      </c>
      <c r="G11" s="10">
        <v>-1863311.92</v>
      </c>
      <c r="H11" s="10">
        <v>62560.599999999919</v>
      </c>
      <c r="I11" s="10">
        <v>-393533.62999999983</v>
      </c>
      <c r="J11" s="10">
        <v>-445301.80999999994</v>
      </c>
      <c r="K11" s="10">
        <v>-2047930.1099999999</v>
      </c>
      <c r="L11" s="10">
        <v>-11659028.409999998</v>
      </c>
      <c r="N11" s="1">
        <f t="shared" si="5"/>
        <v>35600</v>
      </c>
      <c r="O11" s="25">
        <f>IFERROR(VLOOKUP($N11,'Depr Rate % NS'!A:B,2,FALSE),0)</f>
        <v>-40</v>
      </c>
      <c r="Q11" s="57">
        <v>-40</v>
      </c>
      <c r="R11" s="50">
        <f>IFERROR(VLOOKUP(N11,'Depr Rate % NS'!D:E,2,FALSE),0)</f>
        <v>155216543.83999997</v>
      </c>
      <c r="S11" s="87">
        <f>IFERROR(VLOOKUP($N11,'Depr Rate % NS'!$D:$G,3,FALSE),0)</f>
        <v>40</v>
      </c>
      <c r="T11" s="88">
        <f>IFERROR(VLOOKUP($N11,'Depr Rate % NS'!$D:$G,4,FALSE),0)</f>
        <v>29.91</v>
      </c>
      <c r="U11" s="53">
        <f t="shared" si="6"/>
        <v>2.8000000000000001E-2</v>
      </c>
      <c r="V11" s="53">
        <f t="shared" si="1"/>
        <v>1.0000000000000002E-2</v>
      </c>
      <c r="X11" s="7">
        <f t="shared" si="2"/>
        <v>-1552165.4384000001</v>
      </c>
      <c r="Y11" s="7">
        <f t="shared" si="3"/>
        <v>-1766964.6919999998</v>
      </c>
      <c r="Z11" s="10">
        <f t="shared" si="4"/>
        <v>214799.25359999971</v>
      </c>
    </row>
    <row r="12" spans="1:26" x14ac:dyDescent="0.25">
      <c r="B12" s="1">
        <v>35601</v>
      </c>
      <c r="C12" s="29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N12" s="1">
        <f t="shared" si="5"/>
        <v>35601</v>
      </c>
      <c r="O12" s="25">
        <f>IFERROR(VLOOKUP($N12,'Depr Rate % NS'!A:B,2,FALSE),0)</f>
        <v>0</v>
      </c>
      <c r="Q12" s="57">
        <v>0</v>
      </c>
      <c r="R12" s="50">
        <f>IFERROR(VLOOKUP(N12,'Depr Rate % NS'!D:E,2,FALSE),0)</f>
        <v>2110610.13</v>
      </c>
      <c r="S12" s="87">
        <f>IFERROR(VLOOKUP($N12,'Depr Rate % NS'!$D:$G,3,FALSE),0)</f>
        <v>19.8</v>
      </c>
      <c r="T12" s="88">
        <f>IFERROR(VLOOKUP($N12,'Depr Rate % NS'!$D:$G,4,FALSE),0)</f>
        <v>60.35</v>
      </c>
      <c r="U12" s="53">
        <f t="shared" si="6"/>
        <v>0.02</v>
      </c>
      <c r="V12" s="53">
        <f t="shared" si="1"/>
        <v>0</v>
      </c>
      <c r="X12" s="7">
        <f t="shared" si="2"/>
        <v>0</v>
      </c>
      <c r="Y12" s="7">
        <f t="shared" si="3"/>
        <v>0</v>
      </c>
      <c r="Z12" s="10">
        <f t="shared" si="4"/>
        <v>0</v>
      </c>
    </row>
    <row r="13" spans="1:26" x14ac:dyDescent="0.25">
      <c r="B13" s="1">
        <v>35700</v>
      </c>
      <c r="C13" s="29">
        <v>-4804.5099999999984</v>
      </c>
      <c r="D13" s="10">
        <v>-376.47000000000025</v>
      </c>
      <c r="E13" s="10">
        <v>29893.17</v>
      </c>
      <c r="F13" s="10">
        <v>8963.34</v>
      </c>
      <c r="G13" s="10">
        <v>2276.1200000000003</v>
      </c>
      <c r="H13" s="10">
        <v>-15510.68</v>
      </c>
      <c r="I13" s="10">
        <v>9839.93</v>
      </c>
      <c r="J13" s="10">
        <v>-2910.3500000000004</v>
      </c>
      <c r="K13" s="10">
        <v>9542.5200000000023</v>
      </c>
      <c r="L13" s="10">
        <v>36913.070000000007</v>
      </c>
      <c r="N13" s="1">
        <f t="shared" si="5"/>
        <v>35700</v>
      </c>
      <c r="O13" s="25">
        <f>IFERROR(VLOOKUP($N13,'Depr Rate % NS'!A:B,2,FALSE),0)</f>
        <v>0</v>
      </c>
      <c r="Q13" s="57">
        <v>0</v>
      </c>
      <c r="R13" s="50">
        <f>IFERROR(VLOOKUP(N13,'Depr Rate % NS'!D:E,2,FALSE),0)</f>
        <v>3597803.02</v>
      </c>
      <c r="S13" s="87">
        <f>IFERROR(VLOOKUP($N13,'Depr Rate % NS'!$D:$G,3,FALSE),0)</f>
        <v>39</v>
      </c>
      <c r="T13" s="88">
        <f>IFERROR(VLOOKUP($N13,'Depr Rate % NS'!$D:$G,4,FALSE),0)</f>
        <v>29.36</v>
      </c>
      <c r="U13" s="53">
        <f t="shared" si="6"/>
        <v>1.7999999999999999E-2</v>
      </c>
      <c r="V13" s="53">
        <f t="shared" si="1"/>
        <v>0</v>
      </c>
      <c r="X13" s="7">
        <f t="shared" si="2"/>
        <v>0</v>
      </c>
      <c r="Y13" s="7">
        <f t="shared" si="3"/>
        <v>7190.33</v>
      </c>
      <c r="Z13" s="10">
        <f t="shared" si="4"/>
        <v>-7190.33</v>
      </c>
    </row>
    <row r="14" spans="1:26" x14ac:dyDescent="0.25">
      <c r="B14" s="1">
        <v>35800</v>
      </c>
      <c r="C14" s="29">
        <v>-8506.4500000000007</v>
      </c>
      <c r="D14" s="10">
        <v>-774.60999999999876</v>
      </c>
      <c r="E14" s="10">
        <v>-1232826.3499999999</v>
      </c>
      <c r="F14" s="10">
        <v>19523.299999999996</v>
      </c>
      <c r="G14" s="10">
        <v>4957.7300000000014</v>
      </c>
      <c r="H14" s="10">
        <v>-33807.380000000005</v>
      </c>
      <c r="I14" s="10">
        <v>19371.64</v>
      </c>
      <c r="J14" s="10">
        <v>-5759.7400000000007</v>
      </c>
      <c r="K14" s="10">
        <v>19181.490000000002</v>
      </c>
      <c r="L14" s="10">
        <v>-1218640.3699999999</v>
      </c>
      <c r="N14" s="1">
        <f t="shared" si="5"/>
        <v>35800</v>
      </c>
      <c r="O14" s="25">
        <f>IFERROR(VLOOKUP($N14,'Depr Rate % NS'!A:B,2,FALSE),0)</f>
        <v>0</v>
      </c>
      <c r="Q14" s="57">
        <v>0</v>
      </c>
      <c r="R14" s="50">
        <f>IFERROR(VLOOKUP(N14,'Depr Rate % NS'!D:E,2,FALSE),0)</f>
        <v>7404951.0200000005</v>
      </c>
      <c r="S14" s="87">
        <f>IFERROR(VLOOKUP($N14,'Depr Rate % NS'!$D:$G,3,FALSE),0)</f>
        <v>27</v>
      </c>
      <c r="T14" s="88">
        <f>IFERROR(VLOOKUP($N14,'Depr Rate % NS'!$D:$G,4,FALSE),0)</f>
        <v>39.24</v>
      </c>
      <c r="U14" s="53">
        <f t="shared" si="6"/>
        <v>2.3E-2</v>
      </c>
      <c r="V14" s="53">
        <f t="shared" si="1"/>
        <v>0</v>
      </c>
      <c r="X14" s="7">
        <f t="shared" si="2"/>
        <v>0</v>
      </c>
      <c r="Y14" s="7">
        <f t="shared" si="3"/>
        <v>-243525.27599999998</v>
      </c>
      <c r="Z14" s="10">
        <f t="shared" si="4"/>
        <v>243525.27599999998</v>
      </c>
    </row>
    <row r="15" spans="1:26" x14ac:dyDescent="0.25">
      <c r="B15" s="1">
        <v>35900</v>
      </c>
      <c r="C15" s="29">
        <v>-27922.18</v>
      </c>
      <c r="D15" s="10">
        <v>-17439.75</v>
      </c>
      <c r="E15" s="10">
        <v>-1220.3699999999999</v>
      </c>
      <c r="F15" s="10">
        <v>-1122.8499999999999</v>
      </c>
      <c r="G15" s="10">
        <v>-3924.6100000000006</v>
      </c>
      <c r="H15" s="10">
        <v>-1607.53</v>
      </c>
      <c r="I15" s="10">
        <v>-100</v>
      </c>
      <c r="J15" s="10">
        <v>-600</v>
      </c>
      <c r="K15" s="10">
        <v>-5600</v>
      </c>
      <c r="L15" s="10">
        <v>-59537.29</v>
      </c>
      <c r="N15" s="1">
        <f t="shared" si="5"/>
        <v>35900</v>
      </c>
      <c r="O15" s="25">
        <f>IFERROR(VLOOKUP($N15,'Depr Rate % NS'!A:B,2,FALSE),0)</f>
        <v>0</v>
      </c>
      <c r="Q15" s="57">
        <v>0</v>
      </c>
      <c r="R15" s="50">
        <f>IFERROR(VLOOKUP(N15,'Depr Rate % NS'!D:E,2,FALSE),0)</f>
        <v>15532302.810000002</v>
      </c>
      <c r="S15" s="87">
        <f>IFERROR(VLOOKUP($N15,'Depr Rate % NS'!$D:$G,3,FALSE),0)</f>
        <v>48</v>
      </c>
      <c r="T15" s="88">
        <f>IFERROR(VLOOKUP($N15,'Depr Rate % NS'!$D:$G,4,FALSE),0)</f>
        <v>26.72</v>
      </c>
      <c r="U15" s="53">
        <f t="shared" si="6"/>
        <v>1.4999999999999999E-2</v>
      </c>
      <c r="V15" s="53">
        <f t="shared" si="1"/>
        <v>0</v>
      </c>
      <c r="X15" s="7">
        <f t="shared" si="2"/>
        <v>0</v>
      </c>
      <c r="Y15" s="7">
        <f t="shared" si="3"/>
        <v>-10325.952000000001</v>
      </c>
      <c r="Z15" s="10">
        <f t="shared" si="4"/>
        <v>10325.952000000001</v>
      </c>
    </row>
    <row r="16" spans="1:26" ht="15.75" thickBot="1" x14ac:dyDescent="0.3">
      <c r="A16" t="s">
        <v>460</v>
      </c>
      <c r="C16" s="29">
        <v>-4973460.5699999994</v>
      </c>
      <c r="D16" s="10">
        <v>-2065165.2800000003</v>
      </c>
      <c r="E16" s="10">
        <v>-13147285.279999997</v>
      </c>
      <c r="F16" s="10">
        <v>-2905193.0100000002</v>
      </c>
      <c r="G16" s="10">
        <v>-5505083.2599999998</v>
      </c>
      <c r="H16" s="10">
        <v>-1945511.8099999998</v>
      </c>
      <c r="I16" s="10">
        <v>-401379.5499999997</v>
      </c>
      <c r="J16" s="10">
        <v>-2336126.0700000003</v>
      </c>
      <c r="K16" s="10">
        <v>-4082894.1399999992</v>
      </c>
      <c r="L16" s="10">
        <v>-37362098.969999991</v>
      </c>
      <c r="S16"/>
      <c r="T16"/>
      <c r="X16" s="54">
        <f>SUM(X6:X15)</f>
        <v>-7248411.6331199976</v>
      </c>
      <c r="Y16" s="54">
        <f>SUM(Y6:Y15)</f>
        <v>-5719237.4799999986</v>
      </c>
      <c r="Z16" s="54">
        <f>SUM(Z6:Z15)</f>
        <v>-1529174.1531199985</v>
      </c>
    </row>
    <row r="17" spans="1:26" ht="15.75" thickTop="1" x14ac:dyDescent="0.25">
      <c r="A17" t="s">
        <v>13</v>
      </c>
      <c r="B17" s="1">
        <v>36001</v>
      </c>
      <c r="C17" s="29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N17" s="1">
        <f t="shared" si="5"/>
        <v>36001</v>
      </c>
      <c r="O17" s="25">
        <f>IFERROR(VLOOKUP($N17,'Depr Rate % NS'!A:B,2,FALSE),0)</f>
        <v>0</v>
      </c>
      <c r="Q17" s="57">
        <v>0</v>
      </c>
      <c r="R17" s="50">
        <f>IFERROR(VLOOKUP(N17,'Depr Rate % NS'!D:E,2,FALSE),0)</f>
        <v>0</v>
      </c>
      <c r="S17" s="87">
        <f>IFERROR(VLOOKUP($N17,'Depr Rate % NS'!$D:$G,3,FALSE),0)</f>
        <v>0</v>
      </c>
      <c r="T17" s="88">
        <f>IFERROR(VLOOKUP($N17,'Depr Rate % NS'!$D:$G,4,FALSE),0)</f>
        <v>0</v>
      </c>
      <c r="U17" s="53" t="e">
        <f>ROUND(((100-Q17-T17)/S17)/100,3)</f>
        <v>#DIV/0!</v>
      </c>
      <c r="V17" s="53" t="e">
        <f t="shared" ref="V17:V20" si="7">U17-ROUND(((100-Q17*0-T17)/S17)/100,3)</f>
        <v>#DIV/0!</v>
      </c>
      <c r="X17" s="7"/>
    </row>
    <row r="18" spans="1:26" x14ac:dyDescent="0.25">
      <c r="B18" s="1">
        <v>36100</v>
      </c>
      <c r="C18" s="29">
        <v>-42229.87</v>
      </c>
      <c r="D18" s="10">
        <v>-28588.49</v>
      </c>
      <c r="E18" s="10">
        <v>-15746.93</v>
      </c>
      <c r="F18" s="10">
        <v>-11765.35</v>
      </c>
      <c r="G18" s="10">
        <v>-78664.099999999991</v>
      </c>
      <c r="H18" s="10">
        <v>-47431.79</v>
      </c>
      <c r="I18" s="10">
        <v>0</v>
      </c>
      <c r="J18" s="10">
        <v>0</v>
      </c>
      <c r="K18" s="10">
        <v>-385.6</v>
      </c>
      <c r="L18" s="10">
        <v>-224812.13</v>
      </c>
      <c r="N18" s="1">
        <f t="shared" si="5"/>
        <v>36100</v>
      </c>
      <c r="O18" s="25">
        <f>IFERROR(VLOOKUP($N18,'Depr Rate % NS'!A:B,2,FALSE),0)</f>
        <v>-5</v>
      </c>
      <c r="Q18" s="57">
        <v>-5</v>
      </c>
      <c r="R18" s="50">
        <f>IFERROR(VLOOKUP(N18,'Depr Rate % NS'!D:E,2,FALSE),0)</f>
        <v>24230245.84</v>
      </c>
      <c r="S18" s="87">
        <f>IFERROR(VLOOKUP($N18,'Depr Rate % NS'!$D:$G,3,FALSE),0)</f>
        <v>48</v>
      </c>
      <c r="T18" s="88">
        <f>IFERROR(VLOOKUP($N18,'Depr Rate % NS'!$D:$G,4,FALSE),0)</f>
        <v>20.67</v>
      </c>
      <c r="U18" s="53">
        <f>ROUND(((100-Q18-T18)/S18)/100,3)</f>
        <v>1.7999999999999999E-2</v>
      </c>
      <c r="V18" s="53">
        <f t="shared" si="7"/>
        <v>9.9999999999999742E-4</v>
      </c>
      <c r="X18" s="7">
        <f t="shared" ref="X18:X28" si="8">-V18*R18</f>
        <v>-24230.245839999938</v>
      </c>
      <c r="Y18" s="7">
        <f t="shared" ref="Y18:Y28" si="9">SUM(C18:G18)/5</f>
        <v>-35398.947999999997</v>
      </c>
      <c r="Z18" s="10">
        <f>X18-Y18</f>
        <v>11168.702160000059</v>
      </c>
    </row>
    <row r="19" spans="1:26" x14ac:dyDescent="0.25">
      <c r="B19" s="1">
        <v>36200</v>
      </c>
      <c r="C19" s="29">
        <v>-849345.97</v>
      </c>
      <c r="D19" s="10">
        <v>-923855.9</v>
      </c>
      <c r="E19" s="10">
        <v>-296466.76999999996</v>
      </c>
      <c r="F19" s="10">
        <v>-461668.65</v>
      </c>
      <c r="G19" s="10">
        <v>-571358.67999999982</v>
      </c>
      <c r="H19" s="10">
        <v>-544764.32000000007</v>
      </c>
      <c r="I19" s="10">
        <v>345995.33</v>
      </c>
      <c r="J19" s="10">
        <v>-443600.86999999994</v>
      </c>
      <c r="K19" s="10">
        <v>-563446.64</v>
      </c>
      <c r="L19" s="10">
        <v>-4308512.47</v>
      </c>
      <c r="N19" s="1">
        <f t="shared" si="5"/>
        <v>36200</v>
      </c>
      <c r="O19" s="25">
        <f>IFERROR(VLOOKUP($N19,'Depr Rate % NS'!A:B,2,FALSE),0)</f>
        <v>-10</v>
      </c>
      <c r="Q19" s="57">
        <v>-10</v>
      </c>
      <c r="R19" s="50">
        <f>IFERROR(VLOOKUP(N19,'Depr Rate % NS'!D:E,2,FALSE),0)</f>
        <v>251601057.17999995</v>
      </c>
      <c r="S19" s="87">
        <f>IFERROR(VLOOKUP($N19,'Depr Rate % NS'!$D:$G,3,FALSE),0)</f>
        <v>35</v>
      </c>
      <c r="T19" s="88">
        <f>IFERROR(VLOOKUP($N19,'Depr Rate % NS'!$D:$G,4,FALSE),0)</f>
        <v>25.43</v>
      </c>
      <c r="U19" s="53">
        <f>ROUND(((100-Q19-T19)/S19)/100,3)</f>
        <v>2.4E-2</v>
      </c>
      <c r="V19" s="53">
        <f t="shared" si="7"/>
        <v>2.9999999999999992E-3</v>
      </c>
      <c r="X19" s="7">
        <f t="shared" si="8"/>
        <v>-754803.17153999966</v>
      </c>
      <c r="Y19" s="7">
        <f t="shared" si="9"/>
        <v>-620539.1939999999</v>
      </c>
      <c r="Z19" s="10">
        <f t="shared" ref="Z19:Z28" si="10">X19-Y19</f>
        <v>-134263.97753999976</v>
      </c>
    </row>
    <row r="20" spans="1:26" x14ac:dyDescent="0.25">
      <c r="B20" s="1">
        <v>36400</v>
      </c>
      <c r="C20" s="29">
        <v>-5087002.3199999994</v>
      </c>
      <c r="D20" s="10">
        <v>-3682735.4299999992</v>
      </c>
      <c r="E20" s="10">
        <v>-5768763.1100000013</v>
      </c>
      <c r="F20" s="10">
        <v>-4314383.8600000003</v>
      </c>
      <c r="G20" s="10">
        <v>-3505538.02</v>
      </c>
      <c r="H20" s="10">
        <v>-2088274.31</v>
      </c>
      <c r="I20" s="10">
        <v>-1337941.3799999999</v>
      </c>
      <c r="J20" s="10">
        <v>-1783402.92</v>
      </c>
      <c r="K20" s="10">
        <v>-1508127.6500000001</v>
      </c>
      <c r="L20" s="10">
        <v>-29076168.999999993</v>
      </c>
      <c r="N20" s="1">
        <f t="shared" si="5"/>
        <v>36400</v>
      </c>
      <c r="O20" s="25">
        <f>IFERROR(VLOOKUP($N20,'Depr Rate % NS'!A:B,2,FALSE),0)</f>
        <v>-50</v>
      </c>
      <c r="Q20" s="57">
        <v>-50</v>
      </c>
      <c r="R20" s="50">
        <f>IFERROR(VLOOKUP(N20,'Depr Rate % NS'!D:E,2,FALSE),0)</f>
        <v>333019244.75000006</v>
      </c>
      <c r="S20" s="87">
        <f>IFERROR(VLOOKUP($N20,'Depr Rate % NS'!$D:$G,3,FALSE),0)</f>
        <v>21</v>
      </c>
      <c r="T20" s="88">
        <f>IFERROR(VLOOKUP($N20,'Depr Rate % NS'!$D:$G,4,FALSE),0)</f>
        <v>57.4</v>
      </c>
      <c r="U20" s="53">
        <f>ROUND(((100-Q20-T20)/S20)/100,3)</f>
        <v>4.3999999999999997E-2</v>
      </c>
      <c r="V20" s="53">
        <f t="shared" si="7"/>
        <v>2.3999999999999997E-2</v>
      </c>
      <c r="X20" s="7">
        <f t="shared" si="8"/>
        <v>-7992461.8740000008</v>
      </c>
      <c r="Y20" s="7">
        <f t="shared" si="9"/>
        <v>-4471684.5479999995</v>
      </c>
      <c r="Z20" s="10">
        <f t="shared" si="10"/>
        <v>-3520777.3260000013</v>
      </c>
    </row>
    <row r="21" spans="1:26" x14ac:dyDescent="0.25">
      <c r="B21" s="1">
        <v>36500</v>
      </c>
      <c r="C21" s="29">
        <v>-780676.76999999979</v>
      </c>
      <c r="D21" s="10">
        <v>-505931.35000000003</v>
      </c>
      <c r="E21" s="10">
        <v>-548416.96</v>
      </c>
      <c r="F21" s="10">
        <v>-2503902.1800000002</v>
      </c>
      <c r="G21" s="10">
        <v>-252203.36999999988</v>
      </c>
      <c r="H21" s="10">
        <v>-1329768.6400000001</v>
      </c>
      <c r="I21" s="10">
        <v>782933.58000000007</v>
      </c>
      <c r="J21" s="10">
        <v>-539094.5</v>
      </c>
      <c r="K21" s="10">
        <v>-526319.71</v>
      </c>
      <c r="L21" s="10">
        <v>-6203379.8999999994</v>
      </c>
      <c r="N21" s="1">
        <f t="shared" si="5"/>
        <v>36500</v>
      </c>
      <c r="O21" s="25">
        <f>IFERROR(VLOOKUP($N21,'Depr Rate % NS'!A:B,2,FALSE),0)</f>
        <v>-20</v>
      </c>
      <c r="Q21" s="57">
        <v>-20</v>
      </c>
      <c r="R21" s="50">
        <f>IFERROR(VLOOKUP(N21,'Depr Rate % NS'!D:E,2,FALSE),0)</f>
        <v>261850255.59</v>
      </c>
      <c r="S21" s="87">
        <f>IFERROR(VLOOKUP($N21,'Depr Rate % NS'!$D:$G,3,FALSE),0)</f>
        <v>25</v>
      </c>
      <c r="T21" s="88">
        <f>IFERROR(VLOOKUP($N21,'Depr Rate % NS'!$D:$G,4,FALSE),0)</f>
        <v>43.44</v>
      </c>
      <c r="U21" s="53">
        <f>ROUND(((100-Q21-T21)/S21)/100,3)</f>
        <v>3.1E-2</v>
      </c>
      <c r="V21" s="53">
        <f t="shared" ref="V21:V28" si="11">U21-ROUND(((100-Q21*0-T21)/S21)/100,3)</f>
        <v>8.0000000000000002E-3</v>
      </c>
      <c r="X21" s="7">
        <f t="shared" si="8"/>
        <v>-2094802.0447200001</v>
      </c>
      <c r="Y21" s="7">
        <f t="shared" si="9"/>
        <v>-918226.12599999993</v>
      </c>
      <c r="Z21" s="10">
        <f t="shared" si="10"/>
        <v>-1176575.9187200002</v>
      </c>
    </row>
    <row r="22" spans="1:26" x14ac:dyDescent="0.25">
      <c r="B22" s="1">
        <v>36600</v>
      </c>
      <c r="C22" s="29">
        <v>-384228.91999999993</v>
      </c>
      <c r="D22" s="10">
        <v>-35888.650000000009</v>
      </c>
      <c r="E22" s="10">
        <v>83031.239999999991</v>
      </c>
      <c r="F22" s="10">
        <v>-228509.52000000002</v>
      </c>
      <c r="G22" s="10">
        <v>220237.71000000005</v>
      </c>
      <c r="H22" s="10">
        <v>-704104.01</v>
      </c>
      <c r="I22" s="10">
        <v>629958.28</v>
      </c>
      <c r="J22" s="10">
        <v>-226698.48999999996</v>
      </c>
      <c r="K22" s="10">
        <v>-111539.04000000002</v>
      </c>
      <c r="L22" s="10">
        <v>-757741.39999999991</v>
      </c>
      <c r="N22" s="1">
        <f t="shared" si="5"/>
        <v>36600</v>
      </c>
      <c r="O22" s="25">
        <f>IFERROR(VLOOKUP($N22,'Depr Rate % NS'!A:B,2,FALSE),0)</f>
        <v>-5</v>
      </c>
      <c r="Q22" s="57">
        <v>-5</v>
      </c>
      <c r="R22" s="50">
        <f>IFERROR(VLOOKUP(N22,'Depr Rate % NS'!D:E,2,FALSE),0)</f>
        <v>286362213.31999999</v>
      </c>
      <c r="S22" s="87">
        <f>IFERROR(VLOOKUP($N22,'Depr Rate % NS'!$D:$G,3,FALSE),0)</f>
        <v>46</v>
      </c>
      <c r="T22" s="88">
        <f>IFERROR(VLOOKUP($N22,'Depr Rate % NS'!$D:$G,4,FALSE),0)</f>
        <v>24.11</v>
      </c>
      <c r="U22" s="53">
        <f t="shared" ref="U22:U28" si="12">ROUND(((100-Q22-T22)/S22)/100,3)</f>
        <v>1.7999999999999999E-2</v>
      </c>
      <c r="V22" s="53">
        <f t="shared" si="11"/>
        <v>1.9999999999999983E-3</v>
      </c>
      <c r="X22" s="7">
        <f t="shared" si="8"/>
        <v>-572724.4266399995</v>
      </c>
      <c r="Y22" s="7">
        <f t="shared" si="9"/>
        <v>-69071.627999999982</v>
      </c>
      <c r="Z22" s="10">
        <f t="shared" si="10"/>
        <v>-503652.79863999953</v>
      </c>
    </row>
    <row r="23" spans="1:26" x14ac:dyDescent="0.25">
      <c r="B23" s="1">
        <v>36700</v>
      </c>
      <c r="C23" s="29">
        <v>-308178.48999999976</v>
      </c>
      <c r="D23" s="10">
        <v>-805821.76999999979</v>
      </c>
      <c r="E23" s="10">
        <v>-885413.86000000022</v>
      </c>
      <c r="F23" s="10">
        <v>-1196243.96</v>
      </c>
      <c r="G23" s="10">
        <v>-945646.49000000034</v>
      </c>
      <c r="H23" s="10">
        <v>-1207734.44</v>
      </c>
      <c r="I23" s="10">
        <v>71223.870000000112</v>
      </c>
      <c r="J23" s="10">
        <v>-511427.79000000004</v>
      </c>
      <c r="K23" s="10">
        <v>-573094.06999999995</v>
      </c>
      <c r="L23" s="10">
        <v>-6362337</v>
      </c>
      <c r="N23" s="1">
        <f t="shared" si="5"/>
        <v>36700</v>
      </c>
      <c r="O23" s="25">
        <f>IFERROR(VLOOKUP($N23,'Depr Rate % NS'!A:B,2,FALSE),0)</f>
        <v>-5</v>
      </c>
      <c r="Q23" s="57">
        <v>-5</v>
      </c>
      <c r="R23" s="50">
        <f>IFERROR(VLOOKUP(N23,'Depr Rate % NS'!D:E,2,FALSE),0)</f>
        <v>296208322.48000014</v>
      </c>
      <c r="S23" s="87">
        <f>IFERROR(VLOOKUP($N23,'Depr Rate % NS'!$D:$G,3,FALSE),0)</f>
        <v>26</v>
      </c>
      <c r="T23" s="88">
        <f>IFERROR(VLOOKUP($N23,'Depr Rate % NS'!$D:$G,4,FALSE),0)</f>
        <v>26.05</v>
      </c>
      <c r="U23" s="53">
        <f>ROUND(((100-Q23-T23)/S23)/100,3)</f>
        <v>0.03</v>
      </c>
      <c r="V23" s="53">
        <f t="shared" si="11"/>
        <v>1.9999999999999983E-3</v>
      </c>
      <c r="X23" s="7">
        <f t="shared" si="8"/>
        <v>-592416.64495999983</v>
      </c>
      <c r="Y23" s="7">
        <f t="shared" si="9"/>
        <v>-828260.91399999999</v>
      </c>
      <c r="Z23" s="10">
        <f t="shared" si="10"/>
        <v>235844.26904000016</v>
      </c>
    </row>
    <row r="24" spans="1:26" x14ac:dyDescent="0.25">
      <c r="B24" s="1">
        <v>36800</v>
      </c>
      <c r="C24" s="29">
        <v>-7766803.9500000002</v>
      </c>
      <c r="D24" s="10">
        <v>-8658183.8900000025</v>
      </c>
      <c r="E24" s="10">
        <v>-9396017.5300000012</v>
      </c>
      <c r="F24" s="10">
        <v>-7190463.330000001</v>
      </c>
      <c r="G24" s="10">
        <v>-5771573.7699999996</v>
      </c>
      <c r="H24" s="10">
        <v>4651500.5199999996</v>
      </c>
      <c r="I24" s="10">
        <v>-422354.23000000045</v>
      </c>
      <c r="J24" s="10">
        <v>-3033967.38</v>
      </c>
      <c r="K24" s="10">
        <v>-3309966.4999999995</v>
      </c>
      <c r="L24" s="10">
        <v>-40897830.06000001</v>
      </c>
      <c r="N24" s="1">
        <f t="shared" si="5"/>
        <v>36800</v>
      </c>
      <c r="O24" s="25">
        <f>IFERROR(VLOOKUP($N24,'Depr Rate % NS'!A:B,2,FALSE),0)</f>
        <v>10</v>
      </c>
      <c r="Q24" s="57">
        <v>-20</v>
      </c>
      <c r="R24" s="50">
        <f>IFERROR(VLOOKUP(N24,'Depr Rate % NS'!D:E,2,FALSE),0)</f>
        <v>699987176.20000017</v>
      </c>
      <c r="S24" s="87">
        <v>23</v>
      </c>
      <c r="T24" s="88">
        <f>IFERROR(VLOOKUP($N24,'Depr Rate % NS'!$D:$G,4,FALSE),0)</f>
        <v>46.83</v>
      </c>
      <c r="U24" s="53">
        <f>ROUND(((100-Q24-T24)/S24)/100,3)</f>
        <v>3.2000000000000001E-2</v>
      </c>
      <c r="V24" s="53">
        <f t="shared" si="11"/>
        <v>9.0000000000000011E-3</v>
      </c>
      <c r="X24" s="7">
        <f t="shared" si="8"/>
        <v>-6299884.5858000023</v>
      </c>
      <c r="Y24" s="7">
        <f t="shared" si="9"/>
        <v>-7756608.4940000009</v>
      </c>
      <c r="Z24" s="10">
        <f t="shared" si="10"/>
        <v>1456723.9081999986</v>
      </c>
    </row>
    <row r="25" spans="1:26" x14ac:dyDescent="0.25">
      <c r="B25" s="1">
        <v>36900</v>
      </c>
      <c r="C25" s="29">
        <v>-293001.3</v>
      </c>
      <c r="D25" s="10">
        <v>-86974.359999999986</v>
      </c>
      <c r="E25" s="10">
        <v>-52288.040000000008</v>
      </c>
      <c r="F25" s="10">
        <v>-86399.4</v>
      </c>
      <c r="G25" s="10">
        <v>-18362.459999999992</v>
      </c>
      <c r="H25" s="10">
        <v>-415007.20999999996</v>
      </c>
      <c r="I25" s="10">
        <v>64634.440000000017</v>
      </c>
      <c r="J25" s="10">
        <v>-199980.91</v>
      </c>
      <c r="K25" s="10">
        <v>-227289.44999999998</v>
      </c>
      <c r="L25" s="10">
        <v>-1314668.6899999997</v>
      </c>
      <c r="N25" s="1">
        <f t="shared" si="5"/>
        <v>36900</v>
      </c>
      <c r="O25" s="25">
        <f>IFERROR(VLOOKUP($N25,'Depr Rate % NS'!A:B,2,FALSE),0)</f>
        <v>-20</v>
      </c>
      <c r="Q25" s="57">
        <v>-20</v>
      </c>
      <c r="R25" s="50">
        <f>IFERROR(VLOOKUP(N25,'Depr Rate % NS'!D:E,2,FALSE),0)</f>
        <v>77275952.74999997</v>
      </c>
      <c r="S25" s="87">
        <f>IFERROR(VLOOKUP($N25,'Depr Rate % NS'!$D:$G,3,FALSE),0)</f>
        <v>18.8</v>
      </c>
      <c r="T25" s="88">
        <f>IFERROR(VLOOKUP($N25,'Depr Rate % NS'!$D:$G,4,FALSE),0)</f>
        <v>55.66</v>
      </c>
      <c r="U25" s="53">
        <f>ROUND(((100-Q25-T25)/S25)/100,3)</f>
        <v>3.4000000000000002E-2</v>
      </c>
      <c r="V25" s="53">
        <f t="shared" si="11"/>
        <v>1.0000000000000002E-2</v>
      </c>
      <c r="X25" s="7">
        <f t="shared" si="8"/>
        <v>-772759.52749999985</v>
      </c>
      <c r="Y25" s="7">
        <f t="shared" si="9"/>
        <v>-107405.11199999999</v>
      </c>
      <c r="Z25" s="10">
        <f t="shared" si="10"/>
        <v>-665354.41549999989</v>
      </c>
    </row>
    <row r="26" spans="1:26" x14ac:dyDescent="0.25">
      <c r="B26" s="1">
        <v>36902</v>
      </c>
      <c r="C26" s="29">
        <v>-191589.85000000003</v>
      </c>
      <c r="D26" s="10">
        <v>-214001.88000000003</v>
      </c>
      <c r="E26" s="10">
        <v>-89869.249999999971</v>
      </c>
      <c r="F26" s="10">
        <v>-754072.45000000007</v>
      </c>
      <c r="G26" s="10">
        <v>-59629.929999999978</v>
      </c>
      <c r="H26" s="10">
        <v>-427292.54000000004</v>
      </c>
      <c r="I26" s="10">
        <v>446655.67</v>
      </c>
      <c r="J26" s="10">
        <v>-141314.18</v>
      </c>
      <c r="K26" s="10">
        <v>-130086.88999999998</v>
      </c>
      <c r="L26" s="10">
        <v>-1561201.3</v>
      </c>
      <c r="N26" s="1">
        <f t="shared" si="5"/>
        <v>36902</v>
      </c>
      <c r="O26" s="25">
        <f>IFERROR(VLOOKUP($N26,'Depr Rate % NS'!A:B,2,FALSE),0)</f>
        <v>-10</v>
      </c>
      <c r="Q26" s="57">
        <v>-5</v>
      </c>
      <c r="R26" s="50">
        <f>IFERROR(VLOOKUP(N26,'Depr Rate % NS'!D:E,2,FALSE),0)</f>
        <v>125873217.07000001</v>
      </c>
      <c r="S26" s="87">
        <f>IFERROR(VLOOKUP($N26,'Depr Rate % NS'!$D:$G,3,FALSE),0)</f>
        <v>27</v>
      </c>
      <c r="T26" s="88">
        <f>IFERROR(VLOOKUP($N26,'Depr Rate % NS'!$D:$G,4,FALSE),0)</f>
        <v>34.869999999999997</v>
      </c>
      <c r="U26" s="53">
        <f>ROUND(((100-Q26-T26)/S26)/100,3)</f>
        <v>2.5999999999999999E-2</v>
      </c>
      <c r="V26" s="53">
        <f t="shared" si="11"/>
        <v>1.9999999999999983E-3</v>
      </c>
      <c r="X26" s="7">
        <f t="shared" si="8"/>
        <v>-251746.43413999979</v>
      </c>
      <c r="Y26" s="7">
        <f t="shared" si="9"/>
        <v>-261832.67200000002</v>
      </c>
      <c r="Z26" s="10">
        <f t="shared" si="10"/>
        <v>10086.237860000227</v>
      </c>
    </row>
    <row r="27" spans="1:26" x14ac:dyDescent="0.25">
      <c r="B27" s="1">
        <v>37000</v>
      </c>
      <c r="C27" s="29">
        <v>-6782411.8100000005</v>
      </c>
      <c r="D27" s="10">
        <v>-3756969.2100000004</v>
      </c>
      <c r="E27" s="10">
        <v>-1407227.0999999999</v>
      </c>
      <c r="F27" s="10">
        <v>-1440621.4499999997</v>
      </c>
      <c r="G27" s="10">
        <v>-1576158.0099999998</v>
      </c>
      <c r="H27" s="10">
        <v>-1352003.25</v>
      </c>
      <c r="I27" s="10">
        <v>-3083797.01</v>
      </c>
      <c r="J27" s="10">
        <v>-71173.920000000013</v>
      </c>
      <c r="K27" s="10">
        <v>-1523174.0699999998</v>
      </c>
      <c r="L27" s="10">
        <v>-20993535.830000002</v>
      </c>
      <c r="N27" s="1">
        <f t="shared" si="5"/>
        <v>37000</v>
      </c>
      <c r="O27" s="25">
        <f>IFERROR(VLOOKUP($N27,'Depr Rate % NS'!A:B,2,FALSE),0)</f>
        <v>-30</v>
      </c>
      <c r="Q27" s="57">
        <v>-30</v>
      </c>
      <c r="R27" s="50">
        <f>IFERROR(VLOOKUP(N27,'Depr Rate % NS'!D:E,2,FALSE),0)</f>
        <v>83007233.930000022</v>
      </c>
      <c r="S27" s="87">
        <f>IFERROR(VLOOKUP($N27,'Depr Rate % NS'!$D:$G,3,FALSE),0)</f>
        <v>12.8</v>
      </c>
      <c r="T27" s="88">
        <f>IFERROR(VLOOKUP($N27,'Depr Rate % NS'!$D:$G,4,FALSE),0)</f>
        <v>37.630000000000003</v>
      </c>
      <c r="U27" s="53">
        <f>ROUND(((100-Q27-T27)/S27)/100,3)</f>
        <v>7.1999999999999995E-2</v>
      </c>
      <c r="V27" s="53">
        <f t="shared" si="11"/>
        <v>2.2999999999999993E-2</v>
      </c>
      <c r="X27" s="7">
        <f t="shared" si="8"/>
        <v>-1909166.3803899998</v>
      </c>
      <c r="Y27" s="7">
        <f t="shared" si="9"/>
        <v>-2992677.5159999998</v>
      </c>
      <c r="Z27" s="10">
        <f t="shared" si="10"/>
        <v>1083511.13561</v>
      </c>
    </row>
    <row r="28" spans="1:26" x14ac:dyDescent="0.25">
      <c r="B28" s="1">
        <v>37300</v>
      </c>
      <c r="C28" s="29">
        <v>-1360351.7799999998</v>
      </c>
      <c r="D28" s="10">
        <v>-1413421.68</v>
      </c>
      <c r="E28" s="10">
        <v>-1506189.5000000002</v>
      </c>
      <c r="F28" s="10">
        <v>-1034367.33</v>
      </c>
      <c r="G28" s="10">
        <v>-729988.13</v>
      </c>
      <c r="H28" s="10">
        <v>-671795.3</v>
      </c>
      <c r="I28" s="10">
        <v>498804.6</v>
      </c>
      <c r="J28" s="10">
        <v>-301353.85000000009</v>
      </c>
      <c r="K28" s="10">
        <v>-471077.58</v>
      </c>
      <c r="L28" s="10">
        <v>-6989740.5500000007</v>
      </c>
      <c r="N28" s="1">
        <f t="shared" si="5"/>
        <v>37300</v>
      </c>
      <c r="O28" s="25">
        <f>IFERROR(VLOOKUP($N28,'Depr Rate % NS'!A:B,2,FALSE),0)</f>
        <v>-10</v>
      </c>
      <c r="Q28" s="57">
        <v>-10</v>
      </c>
      <c r="R28" s="50">
        <f>IFERROR(VLOOKUP(N28,'Depr Rate % NS'!D:E,2,FALSE),0)</f>
        <v>274480865.57999992</v>
      </c>
      <c r="S28" s="87">
        <f>IFERROR(VLOOKUP($N28,'Depr Rate % NS'!$D:$G,3,FALSE),0)</f>
        <v>12.5</v>
      </c>
      <c r="T28" s="88">
        <f>IFERROR(VLOOKUP($N28,'Depr Rate % NS'!$D:$G,4,FALSE),0)</f>
        <v>42.39</v>
      </c>
      <c r="U28" s="53">
        <f t="shared" si="12"/>
        <v>5.3999999999999999E-2</v>
      </c>
      <c r="V28" s="53">
        <f t="shared" si="11"/>
        <v>8.0000000000000002E-3</v>
      </c>
      <c r="X28" s="7">
        <f t="shared" si="8"/>
        <v>-2195846.9246399994</v>
      </c>
      <c r="Y28" s="7">
        <f t="shared" si="9"/>
        <v>-1208863.6839999999</v>
      </c>
      <c r="Z28" s="10">
        <f t="shared" si="10"/>
        <v>-986983.24063999951</v>
      </c>
    </row>
    <row r="29" spans="1:26" ht="15.75" thickBot="1" x14ac:dyDescent="0.3">
      <c r="A29" t="s">
        <v>459</v>
      </c>
      <c r="C29" s="29">
        <v>-23845821.030000001</v>
      </c>
      <c r="D29" s="10">
        <v>-20112372.609999999</v>
      </c>
      <c r="E29" s="10">
        <v>-19883367.810000002</v>
      </c>
      <c r="F29" s="10">
        <v>-19222397.48</v>
      </c>
      <c r="G29" s="10">
        <v>-13288885.25</v>
      </c>
      <c r="H29" s="10">
        <v>-4136675.29</v>
      </c>
      <c r="I29" s="10">
        <v>-2003886.8499999996</v>
      </c>
      <c r="J29" s="10">
        <v>-7252014.8099999987</v>
      </c>
      <c r="K29" s="10">
        <v>-8944507.1999999993</v>
      </c>
      <c r="L29" s="10">
        <v>-118689928.33</v>
      </c>
      <c r="S29"/>
      <c r="T29"/>
      <c r="X29" s="54">
        <f>SUM(X19:X28)</f>
        <v>-23436612.014330003</v>
      </c>
      <c r="Y29" s="54">
        <f>SUM(Y19:Y28)</f>
        <v>-19235169.888</v>
      </c>
      <c r="Z29" s="54">
        <f>SUM(Z19:Z28)</f>
        <v>-4201442.1263300003</v>
      </c>
    </row>
    <row r="30" spans="1:26" ht="15.75" thickTop="1" x14ac:dyDescent="0.25">
      <c r="A30" t="s">
        <v>14</v>
      </c>
      <c r="B30" s="1">
        <v>39000</v>
      </c>
      <c r="C30" s="29">
        <v>-445513.5</v>
      </c>
      <c r="D30" s="10">
        <v>-134812.01</v>
      </c>
      <c r="E30" s="10">
        <v>-232510.64</v>
      </c>
      <c r="F30" s="10">
        <v>-434246.32</v>
      </c>
      <c r="G30" s="10">
        <v>-445055.08000000007</v>
      </c>
      <c r="H30" s="10">
        <v>-479999.56000000006</v>
      </c>
      <c r="I30" s="10">
        <v>-78504.81</v>
      </c>
      <c r="J30" s="10">
        <v>-87274.77</v>
      </c>
      <c r="K30" s="10">
        <v>-67873.329999999987</v>
      </c>
      <c r="L30" s="10">
        <v>-2405790.0200000005</v>
      </c>
      <c r="N30" s="1">
        <f t="shared" ref="N30:N31" si="13">ROUND(B30,0)</f>
        <v>39000</v>
      </c>
      <c r="O30" s="25">
        <f>IFERROR(VLOOKUP($N30,'Depr Rate % NS'!A:B,2,FALSE),0)</f>
        <v>-4</v>
      </c>
      <c r="Q30" s="57">
        <v>-4</v>
      </c>
      <c r="R30" s="50">
        <f>IFERROR(VLOOKUP(N30,'Depr Rate % NS'!D:E,2,FALSE),0)</f>
        <v>121579245.11000003</v>
      </c>
      <c r="S30" s="87">
        <f>IFERROR(VLOOKUP($N30,'Depr Rate % NS'!$D:$G,3,FALSE),0)</f>
        <v>24</v>
      </c>
      <c r="T30" s="88">
        <f>IFERROR(VLOOKUP($N30,'Depr Rate % NS'!$D:$G,4,FALSE),0)</f>
        <v>48.96</v>
      </c>
      <c r="U30" s="53">
        <f>ROUND(((100-Q30-T30)/S30)/100,3)</f>
        <v>2.3E-2</v>
      </c>
      <c r="V30" s="53">
        <f>U30-ROUND(((100-Q30*0-T30)/S30)/100,3)</f>
        <v>1.9999999999999983E-3</v>
      </c>
      <c r="X30" s="7">
        <f t="shared" ref="X30:X31" si="14">-V30*R30</f>
        <v>-243158.49021999986</v>
      </c>
      <c r="Y30" s="7">
        <f>SUM(C30:G30)/5</f>
        <v>-338427.51</v>
      </c>
      <c r="Z30" s="10">
        <f t="shared" ref="Z30:Z31" si="15">X30-Y30</f>
        <v>95269.019780000148</v>
      </c>
    </row>
    <row r="31" spans="1:26" x14ac:dyDescent="0.25">
      <c r="B31" s="1">
        <v>39725</v>
      </c>
      <c r="C31" s="29">
        <v>-90165.66</v>
      </c>
      <c r="D31" s="10">
        <v>-124434.57</v>
      </c>
      <c r="E31" s="10">
        <v>-91036.160000000018</v>
      </c>
      <c r="F31" s="10">
        <v>-9610.5800000000017</v>
      </c>
      <c r="G31" s="10">
        <v>-78609.259999999995</v>
      </c>
      <c r="H31" s="10">
        <v>-36382.5</v>
      </c>
      <c r="I31" s="10">
        <v>-6262.34</v>
      </c>
      <c r="J31" s="10">
        <v>-185.26</v>
      </c>
      <c r="K31" s="10">
        <v>-2102.81</v>
      </c>
      <c r="L31" s="10">
        <v>-438789.14000000007</v>
      </c>
      <c r="N31" s="1">
        <f t="shared" si="13"/>
        <v>39725</v>
      </c>
      <c r="O31" s="25">
        <f>IFERROR(VLOOKUP($N31,'Depr Rate % NS'!A:B,2,FALSE),0)</f>
        <v>-5</v>
      </c>
      <c r="Q31" s="57">
        <v>-5</v>
      </c>
      <c r="R31" s="50">
        <f>IFERROR(VLOOKUP(N31,'Depr Rate % NS'!D:E,2,FALSE),0)</f>
        <v>30339340.439999998</v>
      </c>
      <c r="S31" s="87">
        <f>IFERROR(VLOOKUP($N31,'Depr Rate % NS'!$D:$G,3,FALSE),0)</f>
        <v>7.3</v>
      </c>
      <c r="T31" s="88">
        <f>IFERROR(VLOOKUP($N31,'Depr Rate % NS'!$D:$G,4,FALSE),0)</f>
        <v>66.14</v>
      </c>
      <c r="U31" s="53">
        <f>ROUND(((100-Q31-T31)/S31)/100,3)</f>
        <v>5.2999999999999999E-2</v>
      </c>
      <c r="V31" s="53">
        <f>U31-ROUND(((100-Q31*0-T31)/S31)/100,3)</f>
        <v>6.9999999999999993E-3</v>
      </c>
      <c r="X31" s="7">
        <f t="shared" si="14"/>
        <v>-212375.38307999997</v>
      </c>
      <c r="Y31" s="7">
        <f>SUM(C31:G31)/5</f>
        <v>-78771.246000000014</v>
      </c>
      <c r="Z31" s="10">
        <f t="shared" si="15"/>
        <v>-133604.13707999996</v>
      </c>
    </row>
    <row r="32" spans="1:26" ht="15.75" thickBot="1" x14ac:dyDescent="0.3">
      <c r="A32" t="s">
        <v>559</v>
      </c>
      <c r="C32" s="29">
        <v>-535679.16</v>
      </c>
      <c r="D32" s="10">
        <v>-259246.58000000002</v>
      </c>
      <c r="E32" s="10">
        <v>-323546.80000000005</v>
      </c>
      <c r="F32" s="10">
        <v>-443856.9</v>
      </c>
      <c r="G32" s="10">
        <v>-523664.34000000008</v>
      </c>
      <c r="H32" s="10">
        <v>-516382.06000000006</v>
      </c>
      <c r="I32" s="10">
        <v>-84767.15</v>
      </c>
      <c r="J32" s="10">
        <v>-87460.03</v>
      </c>
      <c r="K32" s="10">
        <v>-69976.139999999985</v>
      </c>
      <c r="L32" s="10">
        <v>-2844579.1600000006</v>
      </c>
      <c r="S32"/>
      <c r="T32"/>
      <c r="X32" s="54">
        <f>SUM(X30:X31)</f>
        <v>-455533.87329999986</v>
      </c>
      <c r="Y32" s="54">
        <f t="shared" ref="Y32:Z32" si="16">SUM(Y30:Y31)</f>
        <v>-417198.75600000005</v>
      </c>
      <c r="Z32" s="54">
        <f t="shared" si="16"/>
        <v>-38335.117299999809</v>
      </c>
    </row>
    <row r="33" spans="1:26" ht="15.75" thickTop="1" x14ac:dyDescent="0.25">
      <c r="A33" t="s">
        <v>17</v>
      </c>
      <c r="B33" s="1">
        <v>39202</v>
      </c>
      <c r="C33" s="29">
        <v>668108.71000000008</v>
      </c>
      <c r="D33" s="10">
        <v>35372.28</v>
      </c>
      <c r="E33" s="10">
        <v>3872.1899999999987</v>
      </c>
      <c r="F33" s="10">
        <v>270090.46000000002</v>
      </c>
      <c r="G33" s="10">
        <v>-44137.559999999983</v>
      </c>
      <c r="H33" s="10">
        <v>-37406.44</v>
      </c>
      <c r="I33" s="10">
        <v>141118.85999999999</v>
      </c>
      <c r="J33" s="10">
        <v>39427.19</v>
      </c>
      <c r="K33" s="10">
        <v>-405007.21</v>
      </c>
      <c r="L33" s="10">
        <v>671438.48000000021</v>
      </c>
      <c r="N33" s="1">
        <f t="shared" ref="N33:N38" si="17">ROUND(B33,0)</f>
        <v>39202</v>
      </c>
      <c r="O33" s="25">
        <f>IFERROR(VLOOKUP($N33,'Depr Rate % NS'!A:B,2,FALSE),0)</f>
        <v>15</v>
      </c>
      <c r="Q33" s="57">
        <v>15</v>
      </c>
      <c r="R33" s="50">
        <f>IFERROR(VLOOKUP(N33,'Depr Rate % NS'!D:E,2,FALSE),0)</f>
        <v>12604114.560000001</v>
      </c>
      <c r="S33" s="87">
        <f>IFERROR(VLOOKUP($N33,'Depr Rate % NS'!$D:$G,3,FALSE),0)</f>
        <v>4</v>
      </c>
      <c r="T33" s="88">
        <f>IFERROR(VLOOKUP($N33,'Depr Rate % NS'!$D:$G,4,FALSE),0)</f>
        <v>64.22</v>
      </c>
      <c r="U33" s="53">
        <f>ROUND(((100-Q33-T33)/S33)/100,3)</f>
        <v>5.1999999999999998E-2</v>
      </c>
      <c r="V33" s="53">
        <f t="shared" ref="V33:V38" si="18">U33-ROUND(((100-Q33*0-T33)/S33)/100,3)</f>
        <v>-3.6999999999999998E-2</v>
      </c>
      <c r="X33" s="7">
        <f t="shared" ref="X33:X38" si="19">-V33*R33</f>
        <v>466352.23872000002</v>
      </c>
      <c r="Y33" s="7">
        <f t="shared" ref="Y33:Y38" si="20">SUM(C33:G33)/5</f>
        <v>186661.21600000004</v>
      </c>
      <c r="Z33" s="10">
        <f t="shared" ref="Z33:Z38" si="21">X33-Y33</f>
        <v>279691.02272000001</v>
      </c>
    </row>
    <row r="34" spans="1:26" x14ac:dyDescent="0.25">
      <c r="B34" s="1">
        <v>39203</v>
      </c>
      <c r="C34" s="29">
        <v>-66042.510000000009</v>
      </c>
      <c r="D34" s="10">
        <v>343547.02</v>
      </c>
      <c r="E34" s="10">
        <v>13469.460000000003</v>
      </c>
      <c r="F34" s="10">
        <v>1162540.8</v>
      </c>
      <c r="G34" s="10">
        <v>-273914.13999999984</v>
      </c>
      <c r="H34" s="10">
        <v>-158170.78000000003</v>
      </c>
      <c r="I34" s="10">
        <v>-296336.90000000002</v>
      </c>
      <c r="J34" s="10">
        <v>128995.80999999998</v>
      </c>
      <c r="K34" s="10">
        <v>908344.57</v>
      </c>
      <c r="L34" s="10">
        <v>1762433.33</v>
      </c>
      <c r="N34" s="1">
        <f t="shared" si="17"/>
        <v>39203</v>
      </c>
      <c r="O34" s="25">
        <f>IFERROR(VLOOKUP($N34,'Depr Rate % NS'!A:B,2,FALSE),0)</f>
        <v>10</v>
      </c>
      <c r="Q34" s="57">
        <v>10</v>
      </c>
      <c r="R34" s="50">
        <f>IFERROR(VLOOKUP(N34,'Depr Rate % NS'!D:E,2,FALSE),0)</f>
        <v>53796773.520000011</v>
      </c>
      <c r="S34" s="87">
        <f>IFERROR(VLOOKUP($N34,'Depr Rate % NS'!$D:$G,3,FALSE),0)</f>
        <v>3.9</v>
      </c>
      <c r="T34" s="88">
        <f>IFERROR(VLOOKUP($N34,'Depr Rate % NS'!$D:$G,4,FALSE),0)</f>
        <v>70.069999999999993</v>
      </c>
      <c r="U34" s="53">
        <f>ROUND(((100-Q34-T34)/S34)/100,3)</f>
        <v>5.0999999999999997E-2</v>
      </c>
      <c r="V34" s="53">
        <f t="shared" si="18"/>
        <v>-2.6000000000000002E-2</v>
      </c>
      <c r="X34" s="7">
        <f t="shared" si="19"/>
        <v>1398716.1115200005</v>
      </c>
      <c r="Y34" s="7">
        <f t="shared" si="20"/>
        <v>235920.12600000002</v>
      </c>
      <c r="Z34" s="10">
        <f t="shared" si="21"/>
        <v>1162795.9855200006</v>
      </c>
    </row>
    <row r="35" spans="1:26" x14ac:dyDescent="0.25">
      <c r="B35" s="1">
        <v>39204</v>
      </c>
      <c r="C35" s="29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164.83</v>
      </c>
      <c r="K35" s="10">
        <v>-82860.02</v>
      </c>
      <c r="L35" s="10">
        <v>-82695.19</v>
      </c>
      <c r="N35" s="1">
        <f t="shared" si="17"/>
        <v>39204</v>
      </c>
      <c r="O35" s="25">
        <f>IFERROR(VLOOKUP($N35,'Depr Rate % NS'!A:B,2,FALSE),0)</f>
        <v>15</v>
      </c>
      <c r="Q35" s="57">
        <v>15</v>
      </c>
      <c r="R35" s="50">
        <f>IFERROR(VLOOKUP(N35,'Depr Rate % NS'!D:E,2,FALSE),0)</f>
        <v>0</v>
      </c>
      <c r="S35" s="87">
        <f>IFERROR(VLOOKUP($N35,'Depr Rate % NS'!$D:$G,3,FALSE),0)</f>
        <v>3.9</v>
      </c>
      <c r="T35" s="88">
        <f>IFERROR(VLOOKUP($N35,'Depr Rate % NS'!$D:$G,4,FALSE),0)</f>
        <v>59.3</v>
      </c>
      <c r="U35" s="53">
        <f>ROUND(((100-Q35-T35)/S35)/100,3)</f>
        <v>6.6000000000000003E-2</v>
      </c>
      <c r="V35" s="53">
        <f t="shared" si="18"/>
        <v>-3.7999999999999992E-2</v>
      </c>
      <c r="X35" s="7">
        <f t="shared" si="19"/>
        <v>0</v>
      </c>
      <c r="Y35" s="7">
        <f t="shared" si="20"/>
        <v>0</v>
      </c>
      <c r="Z35" s="10">
        <f t="shared" si="21"/>
        <v>0</v>
      </c>
    </row>
    <row r="36" spans="1:26" x14ac:dyDescent="0.25">
      <c r="B36" s="1">
        <v>39212</v>
      </c>
      <c r="C36" s="29">
        <v>92791.83</v>
      </c>
      <c r="D36" s="10">
        <v>6012.98</v>
      </c>
      <c r="E36" s="10">
        <v>5101.4500000000007</v>
      </c>
      <c r="F36" s="10">
        <v>143644.07000000004</v>
      </c>
      <c r="G36" s="10">
        <v>-153121.47</v>
      </c>
      <c r="H36" s="10">
        <v>15582.270000000011</v>
      </c>
      <c r="I36" s="10">
        <v>27249.770000000008</v>
      </c>
      <c r="J36" s="10">
        <v>11600.980000000001</v>
      </c>
      <c r="K36" s="10">
        <v>-123881.08</v>
      </c>
      <c r="L36" s="10">
        <v>24980.800000000061</v>
      </c>
      <c r="N36" s="1">
        <f t="shared" si="17"/>
        <v>39212</v>
      </c>
      <c r="O36" s="25">
        <f>IFERROR(VLOOKUP($N36,'Depr Rate % NS'!A:B,2,FALSE),0)</f>
        <v>15</v>
      </c>
      <c r="Q36" s="57">
        <v>15</v>
      </c>
      <c r="R36" s="50">
        <f>IFERROR(VLOOKUP(N36,'Depr Rate % NS'!D:E,2,FALSE),0)</f>
        <v>2886718.0200000014</v>
      </c>
      <c r="S36" s="87">
        <f>IFERROR(VLOOKUP($N36,'Depr Rate % NS'!$D:$G,3,FALSE),0)</f>
        <v>5.2</v>
      </c>
      <c r="T36" s="88">
        <f>IFERROR(VLOOKUP($N36,'Depr Rate % NS'!$D:$G,4,FALSE),0)</f>
        <v>50.57</v>
      </c>
      <c r="U36" s="53">
        <f t="shared" ref="U36" si="22">ROUND(((100-Q36-T36)/S36)/100,3)</f>
        <v>6.6000000000000003E-2</v>
      </c>
      <c r="V36" s="53">
        <f t="shared" si="18"/>
        <v>-2.8999999999999998E-2</v>
      </c>
      <c r="X36" s="7">
        <f t="shared" si="19"/>
        <v>83714.822580000036</v>
      </c>
      <c r="Y36" s="7">
        <f t="shared" si="20"/>
        <v>18885.772000000004</v>
      </c>
      <c r="Z36" s="10">
        <f t="shared" si="21"/>
        <v>64829.050580000032</v>
      </c>
    </row>
    <row r="37" spans="1:26" x14ac:dyDescent="0.25">
      <c r="B37" s="1">
        <v>39213</v>
      </c>
      <c r="C37" s="29">
        <v>-857.46000000000015</v>
      </c>
      <c r="D37" s="10">
        <v>1499.32</v>
      </c>
      <c r="E37" s="10">
        <v>1960.0300000000002</v>
      </c>
      <c r="F37" s="10">
        <v>49166.229999999989</v>
      </c>
      <c r="G37" s="10">
        <v>-54854.31</v>
      </c>
      <c r="H37" s="10">
        <v>6390.5799999999981</v>
      </c>
      <c r="I37" s="10">
        <v>84303.8</v>
      </c>
      <c r="J37" s="10">
        <v>8035.6100000000006</v>
      </c>
      <c r="K37" s="10">
        <v>-42285.1</v>
      </c>
      <c r="L37" s="10">
        <v>53358.69999999999</v>
      </c>
      <c r="N37" s="1">
        <f t="shared" si="17"/>
        <v>39213</v>
      </c>
      <c r="O37" s="25">
        <f>IFERROR(VLOOKUP($N37,'Depr Rate % NS'!A:B,2,FALSE),0)</f>
        <v>10</v>
      </c>
      <c r="Q37" s="57">
        <v>10</v>
      </c>
      <c r="R37" s="50">
        <f>IFERROR(VLOOKUP(N37,'Depr Rate % NS'!D:E,2,FALSE),0)</f>
        <v>770868.77999999991</v>
      </c>
      <c r="S37" s="87">
        <f>IFERROR(VLOOKUP($N37,'Depr Rate % NS'!$D:$G,3,FALSE),0)</f>
        <v>4.4000000000000004</v>
      </c>
      <c r="T37" s="88">
        <f>IFERROR(VLOOKUP($N37,'Depr Rate % NS'!$D:$G,4,FALSE),0)</f>
        <v>73.52</v>
      </c>
      <c r="U37" s="53">
        <f>ROUND(((100-Q37-T37)/S37)/100,3)</f>
        <v>3.6999999999999998E-2</v>
      </c>
      <c r="V37" s="53">
        <f t="shared" si="18"/>
        <v>-2.3E-2</v>
      </c>
      <c r="X37" s="7">
        <f t="shared" si="19"/>
        <v>17729.981939999998</v>
      </c>
      <c r="Y37" s="7">
        <f t="shared" si="20"/>
        <v>-617.23800000000188</v>
      </c>
      <c r="Z37" s="10">
        <f t="shared" si="21"/>
        <v>18347.219939999999</v>
      </c>
    </row>
    <row r="38" spans="1:26" x14ac:dyDescent="0.25">
      <c r="B38" s="1">
        <v>39214</v>
      </c>
      <c r="C38" s="29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24804.78</v>
      </c>
      <c r="J38" s="10">
        <v>-1709.8</v>
      </c>
      <c r="K38" s="10">
        <v>-15895.429999999998</v>
      </c>
      <c r="L38" s="10">
        <v>7199.5500000000011</v>
      </c>
      <c r="N38" s="1">
        <f t="shared" si="17"/>
        <v>39214</v>
      </c>
      <c r="O38" s="25">
        <f>IFERROR(VLOOKUP($N38,'Depr Rate % NS'!A:B,2,FALSE),0)</f>
        <v>15</v>
      </c>
      <c r="Q38" s="57">
        <v>15</v>
      </c>
      <c r="R38" s="50">
        <f>IFERROR(VLOOKUP(N38,'Depr Rate % NS'!D:E,2,FALSE),0)</f>
        <v>0</v>
      </c>
      <c r="S38" s="87">
        <f>IFERROR(VLOOKUP($N38,'Depr Rate % NS'!$D:$G,3,FALSE),0)</f>
        <v>5.9</v>
      </c>
      <c r="T38" s="88">
        <f>IFERROR(VLOOKUP($N38,'Depr Rate % NS'!$D:$G,4,FALSE),0)</f>
        <v>65.59</v>
      </c>
      <c r="U38" s="53">
        <f>ROUND(((100-Q38-T38)/S38)/100,3)</f>
        <v>3.3000000000000002E-2</v>
      </c>
      <c r="V38" s="53">
        <f t="shared" si="18"/>
        <v>-2.5000000000000001E-2</v>
      </c>
      <c r="X38" s="7">
        <f t="shared" si="19"/>
        <v>0</v>
      </c>
      <c r="Y38" s="7">
        <f t="shared" si="20"/>
        <v>0</v>
      </c>
      <c r="Z38" s="10">
        <f t="shared" si="21"/>
        <v>0</v>
      </c>
    </row>
    <row r="39" spans="1:26" ht="15.75" thickBot="1" x14ac:dyDescent="0.3">
      <c r="A39" t="s">
        <v>560</v>
      </c>
      <c r="C39" s="29">
        <v>694000.57000000007</v>
      </c>
      <c r="D39" s="10">
        <v>386431.60000000003</v>
      </c>
      <c r="E39" s="10">
        <v>24403.13</v>
      </c>
      <c r="F39" s="10">
        <v>1625441.56</v>
      </c>
      <c r="G39" s="10">
        <v>-526027.47999999975</v>
      </c>
      <c r="H39" s="10">
        <v>-173604.37000000002</v>
      </c>
      <c r="I39" s="10">
        <v>-18859.690000000031</v>
      </c>
      <c r="J39" s="10">
        <v>186514.62</v>
      </c>
      <c r="K39" s="10">
        <v>238415.72999999989</v>
      </c>
      <c r="L39" s="10">
        <v>2436715.6700000009</v>
      </c>
      <c r="X39" s="54">
        <f>SUM(X33:X38)</f>
        <v>1966513.1547600005</v>
      </c>
      <c r="Y39" s="54">
        <f t="shared" ref="Y39:Z39" si="23">SUM(Y33:Y38)</f>
        <v>440849.87600000005</v>
      </c>
      <c r="Z39" s="54">
        <f t="shared" si="23"/>
        <v>1525663.2787600006</v>
      </c>
    </row>
    <row r="40" spans="1:26" ht="15.75" thickTop="1" x14ac:dyDescent="0.25">
      <c r="A40" t="s">
        <v>429</v>
      </c>
      <c r="C40" s="29">
        <v>-28660960.190000005</v>
      </c>
      <c r="D40" s="10">
        <v>-22050352.870000001</v>
      </c>
      <c r="E40" s="10">
        <v>-33329796.759999998</v>
      </c>
      <c r="F40" s="10">
        <v>-20946005.829999994</v>
      </c>
      <c r="G40" s="10">
        <v>-19843660.329999994</v>
      </c>
      <c r="H40" s="10">
        <v>-6772173.5300000012</v>
      </c>
      <c r="I40" s="10">
        <v>-2508893.2399999998</v>
      </c>
      <c r="J40" s="10">
        <v>-9489086.2899999991</v>
      </c>
      <c r="K40" s="10">
        <v>-12858961.75</v>
      </c>
      <c r="L40" s="10">
        <v>-156459890.78999999</v>
      </c>
    </row>
    <row r="41" spans="1:26" ht="15.75" thickBot="1" x14ac:dyDescent="0.3">
      <c r="X41" s="54">
        <f>SUM(X39,X32,X29,X16)</f>
        <v>-29174044.365989998</v>
      </c>
      <c r="Y41" s="54">
        <f t="shared" ref="Y41:Z41" si="24">SUM(Y39,Y32,Y29,Y16)</f>
        <v>-24930756.247999996</v>
      </c>
      <c r="Z41" s="54">
        <f t="shared" si="24"/>
        <v>-4243288.1179899983</v>
      </c>
    </row>
    <row r="42" spans="1:26" ht="15.75" thickTop="1" x14ac:dyDescent="0.25"/>
  </sheetData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F16D-F1F4-4575-9D5B-4F5289E74DFB}">
  <sheetPr>
    <tabColor rgb="FF92D050"/>
  </sheetPr>
  <dimension ref="A1:V153"/>
  <sheetViews>
    <sheetView view="pageBreakPreview" zoomScaleNormal="100" zoomScaleSheetLayoutView="100" workbookViewId="0">
      <pane ySplit="11" topLeftCell="A44" activePane="bottomLeft" state="frozen"/>
      <selection activeCell="E117" sqref="E117"/>
      <selection pane="bottomLeft" activeCell="S35" sqref="S35"/>
    </sheetView>
  </sheetViews>
  <sheetFormatPr defaultRowHeight="12.75" x14ac:dyDescent="0.2"/>
  <cols>
    <col min="1" max="1" width="8.42578125" style="89" bestFit="1" customWidth="1"/>
    <col min="2" max="2" width="5.140625" style="60" customWidth="1"/>
    <col min="3" max="3" width="21" style="60" bestFit="1" customWidth="1"/>
    <col min="4" max="4" width="1.85546875" style="60" customWidth="1"/>
    <col min="5" max="6" width="8.5703125" style="89" customWidth="1"/>
    <col min="7" max="7" width="1.85546875" style="60" customWidth="1"/>
    <col min="8" max="9" width="8.5703125" style="89" customWidth="1"/>
    <col min="10" max="10" width="1.85546875" style="60" customWidth="1"/>
    <col min="11" max="12" width="8.5703125" style="89" customWidth="1"/>
    <col min="13" max="13" width="1.85546875" style="60" customWidth="1"/>
    <col min="14" max="15" width="8.5703125" style="89" customWidth="1"/>
    <col min="16" max="16" width="0.85546875" style="89" customWidth="1"/>
    <col min="17" max="17" width="1.140625" style="89" customWidth="1"/>
    <col min="18" max="19" width="8.5703125" style="89" customWidth="1"/>
    <col min="20" max="16384" width="9.140625" style="60"/>
  </cols>
  <sheetData>
    <row r="1" spans="1:19" ht="16.5" x14ac:dyDescent="0.25">
      <c r="A1" s="181" t="s">
        <v>469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16.5" x14ac:dyDescent="0.25">
      <c r="A2" s="181" t="s">
        <v>470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6.5" x14ac:dyDescent="0.25">
      <c r="A3" s="181" t="s">
        <v>561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x14ac:dyDescent="0.2">
      <c r="A4" s="60"/>
    </row>
    <row r="5" spans="1:19" x14ac:dyDescent="0.2">
      <c r="A5" s="60"/>
    </row>
    <row r="6" spans="1:19" x14ac:dyDescent="0.2">
      <c r="A6" s="60"/>
    </row>
    <row r="7" spans="1:19" ht="13.5" thickBot="1" x14ac:dyDescent="0.25">
      <c r="A7" s="60"/>
      <c r="D7" s="61"/>
      <c r="E7" s="182" t="s">
        <v>471</v>
      </c>
      <c r="F7" s="182"/>
      <c r="G7" s="182"/>
      <c r="H7" s="182"/>
      <c r="I7" s="182"/>
      <c r="J7" s="182"/>
      <c r="K7" s="182"/>
      <c r="L7" s="182"/>
      <c r="M7" s="61"/>
      <c r="N7" s="182" t="s">
        <v>472</v>
      </c>
      <c r="O7" s="182"/>
      <c r="P7" s="182"/>
      <c r="Q7" s="182"/>
      <c r="R7" s="182"/>
      <c r="S7" s="182"/>
    </row>
    <row r="8" spans="1:19" x14ac:dyDescent="0.2">
      <c r="A8" s="60"/>
    </row>
    <row r="9" spans="1:19" x14ac:dyDescent="0.2">
      <c r="C9" s="92"/>
      <c r="D9" s="92"/>
      <c r="E9" s="178" t="s">
        <v>473</v>
      </c>
      <c r="F9" s="178"/>
      <c r="G9" s="92"/>
      <c r="H9" s="178" t="s">
        <v>474</v>
      </c>
      <c r="I9" s="178"/>
      <c r="J9" s="92"/>
      <c r="K9" s="178" t="s">
        <v>475</v>
      </c>
      <c r="L9" s="178"/>
      <c r="M9" s="92"/>
      <c r="N9" s="178">
        <v>2011</v>
      </c>
      <c r="O9" s="178"/>
      <c r="P9" s="92"/>
      <c r="Q9" s="62"/>
      <c r="R9" s="183">
        <v>44562</v>
      </c>
      <c r="S9" s="183"/>
    </row>
    <row r="10" spans="1:19" x14ac:dyDescent="0.2">
      <c r="A10" s="92" t="s">
        <v>1</v>
      </c>
      <c r="B10" s="92"/>
      <c r="C10" s="92"/>
      <c r="D10" s="92"/>
      <c r="E10" s="185" t="s">
        <v>476</v>
      </c>
      <c r="F10" s="185"/>
      <c r="G10" s="92"/>
      <c r="H10" s="185" t="s">
        <v>477</v>
      </c>
      <c r="I10" s="185"/>
      <c r="J10" s="92"/>
      <c r="K10" s="185" t="s">
        <v>478</v>
      </c>
      <c r="L10" s="185"/>
      <c r="M10" s="92"/>
      <c r="N10" s="178" t="s">
        <v>479</v>
      </c>
      <c r="O10" s="178"/>
      <c r="P10" s="92"/>
      <c r="Q10" s="62"/>
      <c r="R10" s="178" t="s">
        <v>562</v>
      </c>
      <c r="S10" s="178"/>
    </row>
    <row r="11" spans="1:19" ht="13.5" thickBot="1" x14ac:dyDescent="0.25">
      <c r="A11" s="91" t="s">
        <v>480</v>
      </c>
      <c r="B11" s="93" t="s">
        <v>481</v>
      </c>
      <c r="C11" s="63"/>
      <c r="D11" s="92"/>
      <c r="E11" s="179">
        <v>42736</v>
      </c>
      <c r="F11" s="179"/>
      <c r="G11" s="92"/>
      <c r="H11" s="179">
        <v>40242</v>
      </c>
      <c r="I11" s="179"/>
      <c r="J11" s="92"/>
      <c r="K11" s="179">
        <v>42735</v>
      </c>
      <c r="L11" s="179"/>
      <c r="M11" s="92"/>
      <c r="N11" s="180" t="s">
        <v>482</v>
      </c>
      <c r="O11" s="180"/>
      <c r="P11" s="92"/>
      <c r="Q11" s="62"/>
      <c r="R11" s="180" t="s">
        <v>563</v>
      </c>
      <c r="S11" s="180"/>
    </row>
    <row r="12" spans="1:19" ht="15.75" thickTop="1" x14ac:dyDescent="0.25">
      <c r="B12" s="94"/>
      <c r="E12" s="64"/>
      <c r="F12" s="64"/>
      <c r="H12" s="64"/>
      <c r="I12" s="64"/>
      <c r="K12" s="64"/>
      <c r="L12" s="64"/>
      <c r="N12" s="65"/>
      <c r="O12" s="65"/>
      <c r="P12" s="92"/>
      <c r="Q12" s="62"/>
      <c r="R12" s="65"/>
      <c r="S12" s="65"/>
    </row>
    <row r="13" spans="1:19" x14ac:dyDescent="0.2">
      <c r="B13" s="95" t="s">
        <v>483</v>
      </c>
      <c r="C13" s="77"/>
      <c r="Q13" s="66"/>
    </row>
    <row r="14" spans="1:19" ht="15" x14ac:dyDescent="0.25">
      <c r="B14" s="94"/>
      <c r="Q14" s="66"/>
    </row>
    <row r="15" spans="1:19" x14ac:dyDescent="0.2">
      <c r="A15" s="67" t="s">
        <v>62</v>
      </c>
      <c r="B15" s="96" t="s">
        <v>484</v>
      </c>
      <c r="E15" s="68" t="s">
        <v>427</v>
      </c>
      <c r="F15" s="68" t="s">
        <v>428</v>
      </c>
      <c r="H15" s="68" t="s">
        <v>427</v>
      </c>
      <c r="I15" s="68" t="s">
        <v>428</v>
      </c>
      <c r="K15" s="68" t="s">
        <v>427</v>
      </c>
      <c r="L15" s="68" t="s">
        <v>428</v>
      </c>
      <c r="N15" s="68" t="s">
        <v>427</v>
      </c>
      <c r="O15" s="68" t="s">
        <v>428</v>
      </c>
      <c r="Q15" s="66"/>
      <c r="R15" s="68" t="s">
        <v>427</v>
      </c>
      <c r="S15" s="68" t="s">
        <v>428</v>
      </c>
    </row>
    <row r="16" spans="1:19" ht="15" x14ac:dyDescent="0.25">
      <c r="A16" s="92"/>
      <c r="B16" s="94"/>
      <c r="C16" s="60" t="s">
        <v>485</v>
      </c>
      <c r="E16" s="69">
        <v>2.2999999999999998</v>
      </c>
      <c r="F16" s="69">
        <v>3.52</v>
      </c>
      <c r="H16" s="69">
        <v>1.47</v>
      </c>
      <c r="I16" s="69">
        <v>3.17</v>
      </c>
      <c r="K16" s="70">
        <v>0.4</v>
      </c>
      <c r="L16" s="70">
        <v>4.0999999999999996</v>
      </c>
      <c r="N16" s="70">
        <v>1.8</v>
      </c>
      <c r="O16" s="70">
        <v>4.0999999999999996</v>
      </c>
      <c r="P16" s="70"/>
      <c r="Q16" s="71"/>
      <c r="R16" s="70">
        <v>1.7</v>
      </c>
      <c r="S16" s="70">
        <v>4</v>
      </c>
    </row>
    <row r="17" spans="1:22" ht="15" x14ac:dyDescent="0.25">
      <c r="A17" s="92"/>
      <c r="B17" s="94"/>
      <c r="C17" s="60" t="s">
        <v>486</v>
      </c>
      <c r="E17" s="184">
        <v>80</v>
      </c>
      <c r="F17" s="184"/>
      <c r="H17" s="184">
        <v>80</v>
      </c>
      <c r="I17" s="184"/>
      <c r="K17" s="72">
        <v>22.8</v>
      </c>
      <c r="L17" s="72">
        <v>63.1</v>
      </c>
      <c r="N17" s="90">
        <v>25</v>
      </c>
      <c r="O17" s="90">
        <v>57</v>
      </c>
      <c r="Q17" s="66"/>
      <c r="R17" s="73">
        <v>25</v>
      </c>
      <c r="S17" s="73">
        <v>60</v>
      </c>
    </row>
    <row r="18" spans="1:22" ht="15" x14ac:dyDescent="0.25">
      <c r="A18" s="92"/>
      <c r="B18" s="94"/>
      <c r="C18" s="60" t="s">
        <v>487</v>
      </c>
      <c r="E18" s="90">
        <v>10.19</v>
      </c>
      <c r="F18" s="90">
        <v>20.93</v>
      </c>
      <c r="H18" s="90">
        <v>3.5</v>
      </c>
      <c r="I18" s="90">
        <v>75.5</v>
      </c>
      <c r="K18" s="72">
        <v>1.5</v>
      </c>
      <c r="L18" s="72">
        <v>36.6</v>
      </c>
      <c r="N18" s="90">
        <v>21</v>
      </c>
      <c r="O18" s="90">
        <v>37</v>
      </c>
      <c r="Q18" s="66"/>
      <c r="R18" s="70">
        <v>15.1</v>
      </c>
      <c r="S18" s="70">
        <v>25</v>
      </c>
    </row>
    <row r="19" spans="1:22" ht="15" x14ac:dyDescent="0.25">
      <c r="A19" s="92"/>
      <c r="B19" s="94"/>
      <c r="C19" s="60" t="s">
        <v>488</v>
      </c>
      <c r="E19" s="184">
        <v>-1</v>
      </c>
      <c r="F19" s="184"/>
      <c r="H19" s="184">
        <v>-7.5</v>
      </c>
      <c r="I19" s="184"/>
      <c r="K19" s="89">
        <v>0.3</v>
      </c>
      <c r="L19" s="89">
        <v>6.4</v>
      </c>
      <c r="N19" s="90">
        <v>0</v>
      </c>
      <c r="O19" s="90">
        <v>-5</v>
      </c>
      <c r="Q19" s="66"/>
      <c r="R19" s="89">
        <v>-1</v>
      </c>
      <c r="S19" s="89">
        <v>-2</v>
      </c>
    </row>
    <row r="20" spans="1:22" ht="15" x14ac:dyDescent="0.25">
      <c r="A20" s="92"/>
      <c r="B20" s="94"/>
      <c r="C20" s="60" t="s">
        <v>489</v>
      </c>
      <c r="N20" s="89">
        <v>6.07</v>
      </c>
      <c r="O20" s="89">
        <v>58.12</v>
      </c>
      <c r="Q20" s="66"/>
      <c r="R20" s="89">
        <v>25.75</v>
      </c>
      <c r="S20" s="89">
        <v>65.55</v>
      </c>
    </row>
    <row r="21" spans="1:22" ht="15" x14ac:dyDescent="0.25">
      <c r="B21" s="94"/>
      <c r="C21" s="60" t="s">
        <v>490</v>
      </c>
      <c r="E21" s="184" t="s">
        <v>491</v>
      </c>
      <c r="F21" s="184"/>
      <c r="H21" s="184" t="s">
        <v>492</v>
      </c>
      <c r="I21" s="184"/>
      <c r="K21" s="74"/>
      <c r="N21" s="184" t="s">
        <v>493</v>
      </c>
      <c r="O21" s="184"/>
      <c r="Q21" s="66"/>
      <c r="R21" s="184" t="s">
        <v>493</v>
      </c>
      <c r="S21" s="184"/>
    </row>
    <row r="22" spans="1:22" ht="15" x14ac:dyDescent="0.25">
      <c r="B22" s="94"/>
      <c r="Q22" s="66"/>
      <c r="V22" s="94"/>
    </row>
    <row r="23" spans="1:22" x14ac:dyDescent="0.2">
      <c r="A23" s="67" t="s">
        <v>99</v>
      </c>
      <c r="B23" s="97" t="s">
        <v>494</v>
      </c>
      <c r="Q23" s="66"/>
    </row>
    <row r="24" spans="1:22" ht="15" x14ac:dyDescent="0.25">
      <c r="A24" s="92"/>
      <c r="B24" s="94"/>
      <c r="C24" s="60" t="s">
        <v>485</v>
      </c>
      <c r="E24" s="69">
        <v>1.89</v>
      </c>
      <c r="F24" s="69">
        <v>8.25</v>
      </c>
      <c r="H24" s="69">
        <v>0.87</v>
      </c>
      <c r="I24" s="69">
        <v>4.79</v>
      </c>
      <c r="K24" s="70">
        <v>0.4</v>
      </c>
      <c r="L24" s="70">
        <v>4.0999999999999996</v>
      </c>
      <c r="N24" s="70">
        <v>2.5</v>
      </c>
      <c r="O24" s="70">
        <v>4.3</v>
      </c>
      <c r="P24" s="70"/>
      <c r="Q24" s="71"/>
      <c r="R24" s="70">
        <v>3.1</v>
      </c>
      <c r="S24" s="70">
        <v>5.2</v>
      </c>
    </row>
    <row r="25" spans="1:22" ht="15" x14ac:dyDescent="0.25">
      <c r="A25" s="92"/>
      <c r="B25" s="94"/>
      <c r="C25" s="60" t="s">
        <v>486</v>
      </c>
      <c r="E25" s="184">
        <v>50</v>
      </c>
      <c r="F25" s="184"/>
      <c r="H25" s="184">
        <v>48</v>
      </c>
      <c r="I25" s="184"/>
      <c r="K25" s="72">
        <v>21.4</v>
      </c>
      <c r="L25" s="72">
        <v>51.7</v>
      </c>
      <c r="N25" s="90">
        <v>23</v>
      </c>
      <c r="O25" s="90">
        <v>41</v>
      </c>
      <c r="Q25" s="66"/>
      <c r="R25" s="89">
        <v>24</v>
      </c>
      <c r="S25" s="89">
        <v>42</v>
      </c>
    </row>
    <row r="26" spans="1:22" ht="15" x14ac:dyDescent="0.25">
      <c r="A26" s="92"/>
      <c r="B26" s="94"/>
      <c r="C26" s="60" t="s">
        <v>487</v>
      </c>
      <c r="E26" s="184">
        <v>19.309999999999999</v>
      </c>
      <c r="F26" s="184"/>
      <c r="H26" s="90">
        <v>3.4</v>
      </c>
      <c r="I26" s="90">
        <v>23.6</v>
      </c>
      <c r="K26" s="72">
        <v>1.5</v>
      </c>
      <c r="L26" s="72">
        <v>31.1</v>
      </c>
      <c r="N26" s="90">
        <v>19.2</v>
      </c>
      <c r="O26" s="90">
        <v>25</v>
      </c>
      <c r="Q26" s="66"/>
      <c r="R26" s="89">
        <v>14.1</v>
      </c>
      <c r="S26" s="89">
        <v>22</v>
      </c>
    </row>
    <row r="27" spans="1:22" ht="15" x14ac:dyDescent="0.25">
      <c r="A27" s="92"/>
      <c r="B27" s="94"/>
      <c r="C27" s="60" t="s">
        <v>488</v>
      </c>
      <c r="E27" s="90">
        <v>-2</v>
      </c>
      <c r="F27" s="90">
        <v>-4</v>
      </c>
      <c r="H27" s="184">
        <v>-21</v>
      </c>
      <c r="I27" s="184"/>
      <c r="K27" s="89">
        <v>0.3</v>
      </c>
      <c r="L27" s="89">
        <v>6.4</v>
      </c>
      <c r="N27" s="90">
        <v>-2</v>
      </c>
      <c r="O27" s="90">
        <v>-12</v>
      </c>
      <c r="Q27" s="66"/>
      <c r="R27" s="89">
        <v>-3</v>
      </c>
      <c r="S27" s="89">
        <v>-5</v>
      </c>
    </row>
    <row r="28" spans="1:22" ht="15" x14ac:dyDescent="0.25">
      <c r="A28" s="92"/>
      <c r="B28" s="94"/>
      <c r="C28" s="60" t="s">
        <v>489</v>
      </c>
      <c r="N28" s="89">
        <v>6.57</v>
      </c>
      <c r="O28" s="89">
        <v>46.3</v>
      </c>
      <c r="Q28" s="66"/>
      <c r="R28" s="89">
        <v>4.28</v>
      </c>
      <c r="S28" s="89">
        <v>42.98</v>
      </c>
    </row>
    <row r="29" spans="1:22" ht="15" x14ac:dyDescent="0.25">
      <c r="A29" s="92"/>
      <c r="B29" s="94"/>
      <c r="C29" s="60" t="s">
        <v>490</v>
      </c>
      <c r="E29" s="186" t="s">
        <v>495</v>
      </c>
      <c r="F29" s="186"/>
      <c r="H29" s="184" t="s">
        <v>495</v>
      </c>
      <c r="I29" s="184"/>
      <c r="K29" s="74"/>
      <c r="N29" s="184" t="s">
        <v>493</v>
      </c>
      <c r="O29" s="184"/>
      <c r="Q29" s="66"/>
      <c r="R29" s="184" t="s">
        <v>493</v>
      </c>
      <c r="S29" s="184"/>
    </row>
    <row r="30" spans="1:22" ht="15" x14ac:dyDescent="0.25">
      <c r="A30" s="92"/>
      <c r="B30" s="94"/>
      <c r="E30" s="90"/>
      <c r="F30" s="90"/>
      <c r="Q30" s="66"/>
    </row>
    <row r="31" spans="1:22" x14ac:dyDescent="0.2">
      <c r="A31" s="67" t="s">
        <v>100</v>
      </c>
      <c r="B31" s="97" t="s">
        <v>496</v>
      </c>
      <c r="Q31" s="66"/>
    </row>
    <row r="32" spans="1:22" ht="15" x14ac:dyDescent="0.25">
      <c r="A32" s="92"/>
      <c r="B32" s="94"/>
      <c r="C32" s="60" t="s">
        <v>485</v>
      </c>
      <c r="E32" s="70">
        <v>1.77</v>
      </c>
      <c r="F32" s="70">
        <v>4.97</v>
      </c>
      <c r="H32" s="69">
        <v>1.64</v>
      </c>
      <c r="I32" s="69">
        <v>8.19</v>
      </c>
      <c r="K32" s="70">
        <v>0.4</v>
      </c>
      <c r="L32" s="70">
        <v>4.0999999999999996</v>
      </c>
      <c r="N32" s="70">
        <v>2.2999999999999998</v>
      </c>
      <c r="O32" s="70">
        <v>3.8</v>
      </c>
      <c r="P32" s="70"/>
      <c r="Q32" s="71"/>
      <c r="R32" s="70">
        <v>3.1</v>
      </c>
      <c r="S32" s="70">
        <v>5.8</v>
      </c>
    </row>
    <row r="33" spans="1:19" ht="15" x14ac:dyDescent="0.25">
      <c r="A33" s="92"/>
      <c r="B33" s="94"/>
      <c r="C33" s="60" t="s">
        <v>486</v>
      </c>
      <c r="E33" s="184">
        <v>55</v>
      </c>
      <c r="F33" s="184"/>
      <c r="H33" s="184">
        <v>55</v>
      </c>
      <c r="I33" s="184"/>
      <c r="K33" s="72">
        <v>13.1</v>
      </c>
      <c r="L33" s="72">
        <v>62.6</v>
      </c>
      <c r="N33" s="90">
        <v>30</v>
      </c>
      <c r="O33" s="90">
        <v>45</v>
      </c>
      <c r="Q33" s="66"/>
      <c r="R33" s="90">
        <v>27</v>
      </c>
      <c r="S33" s="90">
        <v>43</v>
      </c>
    </row>
    <row r="34" spans="1:19" ht="15" x14ac:dyDescent="0.25">
      <c r="A34" s="92"/>
      <c r="B34" s="94"/>
      <c r="C34" s="60" t="s">
        <v>487</v>
      </c>
      <c r="E34" s="90">
        <v>9.8699999999999992</v>
      </c>
      <c r="F34" s="90">
        <v>19.7</v>
      </c>
      <c r="H34" s="90">
        <v>3.5</v>
      </c>
      <c r="I34" s="90">
        <v>21.1</v>
      </c>
      <c r="K34" s="72">
        <v>1.5</v>
      </c>
      <c r="L34" s="72">
        <v>32.200000000000003</v>
      </c>
      <c r="N34" s="90">
        <v>18.3</v>
      </c>
      <c r="O34" s="90">
        <v>33</v>
      </c>
      <c r="Q34" s="66"/>
      <c r="R34" s="89">
        <v>13.2</v>
      </c>
      <c r="S34" s="89">
        <v>24</v>
      </c>
    </row>
    <row r="35" spans="1:19" ht="15" x14ac:dyDescent="0.25">
      <c r="A35" s="92"/>
      <c r="B35" s="94"/>
      <c r="C35" s="60" t="s">
        <v>488</v>
      </c>
      <c r="E35" s="184">
        <v>-1</v>
      </c>
      <c r="F35" s="184"/>
      <c r="H35" s="184">
        <v>-5.6</v>
      </c>
      <c r="I35" s="184"/>
      <c r="K35" s="89">
        <v>0.3</v>
      </c>
      <c r="L35" s="89">
        <v>6.4</v>
      </c>
      <c r="N35" s="89">
        <v>-4</v>
      </c>
      <c r="O35" s="89">
        <v>-7</v>
      </c>
      <c r="Q35" s="66"/>
      <c r="R35" s="89">
        <v>-6</v>
      </c>
      <c r="S35" s="89">
        <v>-6</v>
      </c>
    </row>
    <row r="36" spans="1:19" ht="15" x14ac:dyDescent="0.25">
      <c r="A36" s="92"/>
      <c r="B36" s="94"/>
      <c r="C36" s="60" t="s">
        <v>489</v>
      </c>
      <c r="N36" s="89">
        <v>20.27</v>
      </c>
      <c r="O36" s="89">
        <v>41.07</v>
      </c>
      <c r="Q36" s="66"/>
      <c r="R36" s="89">
        <v>29.68</v>
      </c>
      <c r="S36" s="89">
        <v>47.88</v>
      </c>
    </row>
    <row r="37" spans="1:19" ht="15" x14ac:dyDescent="0.25">
      <c r="A37" s="92"/>
      <c r="B37" s="94"/>
      <c r="C37" s="60" t="s">
        <v>490</v>
      </c>
      <c r="E37" s="184" t="s">
        <v>497</v>
      </c>
      <c r="F37" s="184"/>
      <c r="H37" s="184" t="s">
        <v>498</v>
      </c>
      <c r="I37" s="184"/>
      <c r="K37" s="74"/>
      <c r="N37" s="184" t="s">
        <v>493</v>
      </c>
      <c r="O37" s="184"/>
      <c r="Q37" s="66"/>
      <c r="R37" s="184" t="s">
        <v>493</v>
      </c>
      <c r="S37" s="184"/>
    </row>
    <row r="38" spans="1:19" ht="15" x14ac:dyDescent="0.25">
      <c r="A38" s="92"/>
      <c r="B38" s="94"/>
      <c r="Q38" s="66"/>
    </row>
    <row r="39" spans="1:19" x14ac:dyDescent="0.2">
      <c r="A39" s="67" t="s">
        <v>101</v>
      </c>
      <c r="B39" s="97" t="s">
        <v>499</v>
      </c>
      <c r="Q39" s="66"/>
    </row>
    <row r="40" spans="1:19" ht="15" x14ac:dyDescent="0.25">
      <c r="A40" s="92"/>
      <c r="B40" s="94"/>
      <c r="C40" s="60" t="s">
        <v>485</v>
      </c>
      <c r="E40" s="90">
        <v>1.8</v>
      </c>
      <c r="F40" s="69">
        <v>4.92</v>
      </c>
      <c r="H40" s="69">
        <v>1.45</v>
      </c>
      <c r="I40" s="69">
        <v>6.95</v>
      </c>
      <c r="K40" s="70">
        <v>0.4</v>
      </c>
      <c r="L40" s="70">
        <v>4.0999999999999996</v>
      </c>
      <c r="N40" s="89">
        <v>3.1</v>
      </c>
      <c r="O40" s="89">
        <v>4.8</v>
      </c>
      <c r="Q40" s="66"/>
      <c r="R40" s="89">
        <v>2.4</v>
      </c>
      <c r="S40" s="70">
        <v>5</v>
      </c>
    </row>
    <row r="41" spans="1:19" ht="15" x14ac:dyDescent="0.25">
      <c r="A41" s="92"/>
      <c r="B41" s="94"/>
      <c r="C41" s="60" t="s">
        <v>486</v>
      </c>
      <c r="E41" s="184">
        <v>65</v>
      </c>
      <c r="F41" s="184"/>
      <c r="H41" s="184">
        <v>65</v>
      </c>
      <c r="I41" s="184"/>
      <c r="K41" s="72">
        <v>10.1</v>
      </c>
      <c r="L41" s="72">
        <v>60.8</v>
      </c>
      <c r="N41" s="90">
        <v>22</v>
      </c>
      <c r="O41" s="90">
        <v>34</v>
      </c>
      <c r="Q41" s="66"/>
      <c r="R41" s="89">
        <v>24</v>
      </c>
      <c r="S41" s="89">
        <v>41</v>
      </c>
    </row>
    <row r="42" spans="1:19" ht="15" x14ac:dyDescent="0.25">
      <c r="A42" s="92"/>
      <c r="B42" s="94"/>
      <c r="C42" s="60" t="s">
        <v>487</v>
      </c>
      <c r="E42" s="186" t="s">
        <v>500</v>
      </c>
      <c r="F42" s="186"/>
      <c r="H42" s="90">
        <v>3.5</v>
      </c>
      <c r="I42" s="90">
        <v>21.8</v>
      </c>
      <c r="K42" s="72">
        <v>1.5</v>
      </c>
      <c r="L42" s="72">
        <v>34.799999999999997</v>
      </c>
      <c r="N42" s="90">
        <v>14.5</v>
      </c>
      <c r="O42" s="90">
        <v>24</v>
      </c>
      <c r="Q42" s="66"/>
      <c r="R42" s="89">
        <v>13.2</v>
      </c>
      <c r="S42" s="89">
        <v>22</v>
      </c>
    </row>
    <row r="43" spans="1:19" ht="15" x14ac:dyDescent="0.25">
      <c r="A43" s="92"/>
      <c r="B43" s="94"/>
      <c r="C43" s="60" t="s">
        <v>488</v>
      </c>
      <c r="E43" s="90">
        <v>-2</v>
      </c>
      <c r="F43" s="90">
        <v>-3</v>
      </c>
      <c r="H43" s="184">
        <v>-3.2</v>
      </c>
      <c r="I43" s="184"/>
      <c r="K43" s="89">
        <v>0.3</v>
      </c>
      <c r="L43" s="89">
        <v>6.4</v>
      </c>
      <c r="N43" s="90">
        <v>-3</v>
      </c>
      <c r="O43" s="90">
        <v>-12</v>
      </c>
      <c r="Q43" s="66"/>
      <c r="R43" s="89">
        <v>-3</v>
      </c>
      <c r="S43" s="89">
        <v>-5</v>
      </c>
    </row>
    <row r="44" spans="1:19" ht="15" x14ac:dyDescent="0.25">
      <c r="A44" s="92"/>
      <c r="B44" s="94"/>
      <c r="C44" s="60" t="s">
        <v>489</v>
      </c>
      <c r="N44" s="89">
        <v>7.22</v>
      </c>
      <c r="O44" s="89">
        <v>53.64</v>
      </c>
      <c r="Q44" s="66"/>
      <c r="R44" s="89">
        <v>28.28</v>
      </c>
      <c r="S44" s="89">
        <v>62.54</v>
      </c>
    </row>
    <row r="45" spans="1:19" ht="15" x14ac:dyDescent="0.25">
      <c r="A45" s="92"/>
      <c r="B45" s="94"/>
      <c r="C45" s="60" t="s">
        <v>490</v>
      </c>
      <c r="E45" s="184" t="s">
        <v>495</v>
      </c>
      <c r="F45" s="184"/>
      <c r="H45" s="184" t="s">
        <v>498</v>
      </c>
      <c r="I45" s="184"/>
      <c r="K45" s="74"/>
      <c r="N45" s="184" t="s">
        <v>493</v>
      </c>
      <c r="O45" s="184"/>
      <c r="Q45" s="66"/>
      <c r="R45" s="184" t="s">
        <v>493</v>
      </c>
      <c r="S45" s="184"/>
    </row>
    <row r="46" spans="1:19" ht="15" x14ac:dyDescent="0.25">
      <c r="A46" s="92"/>
      <c r="B46" s="94"/>
      <c r="Q46" s="66"/>
    </row>
    <row r="47" spans="1:19" x14ac:dyDescent="0.2">
      <c r="A47" s="67" t="s">
        <v>90</v>
      </c>
      <c r="B47" s="97" t="s">
        <v>501</v>
      </c>
      <c r="Q47" s="66"/>
    </row>
    <row r="48" spans="1:19" ht="15" x14ac:dyDescent="0.25">
      <c r="B48" s="94"/>
      <c r="C48" s="60" t="s">
        <v>485</v>
      </c>
      <c r="E48" s="69">
        <v>1.68</v>
      </c>
      <c r="F48" s="69">
        <v>5.08</v>
      </c>
      <c r="H48" s="69">
        <v>2.6</v>
      </c>
      <c r="I48" s="69">
        <v>5.14</v>
      </c>
      <c r="K48" s="70">
        <v>0.4</v>
      </c>
      <c r="L48" s="70">
        <v>4.0999999999999996</v>
      </c>
      <c r="N48" s="89">
        <v>2.5</v>
      </c>
      <c r="O48" s="89">
        <v>4.2</v>
      </c>
      <c r="Q48" s="66"/>
      <c r="R48" s="89">
        <v>0.6</v>
      </c>
      <c r="S48" s="70">
        <v>4</v>
      </c>
    </row>
    <row r="49" spans="1:19" ht="15" x14ac:dyDescent="0.25">
      <c r="B49" s="94"/>
      <c r="C49" s="60" t="s">
        <v>486</v>
      </c>
      <c r="E49" s="184">
        <v>65</v>
      </c>
      <c r="F49" s="184"/>
      <c r="H49" s="184">
        <v>36</v>
      </c>
      <c r="I49" s="184"/>
      <c r="K49" s="72">
        <v>8.8000000000000007</v>
      </c>
      <c r="L49" s="72">
        <v>47.5</v>
      </c>
      <c r="N49" s="90">
        <v>25</v>
      </c>
      <c r="O49" s="90">
        <v>41</v>
      </c>
      <c r="Q49" s="66"/>
      <c r="R49" s="89">
        <v>25</v>
      </c>
      <c r="S49" s="89">
        <v>56</v>
      </c>
    </row>
    <row r="50" spans="1:19" ht="15" x14ac:dyDescent="0.25">
      <c r="B50" s="94"/>
      <c r="C50" s="60" t="s">
        <v>487</v>
      </c>
      <c r="E50" s="90">
        <v>10.02</v>
      </c>
      <c r="F50" s="90">
        <v>19.78</v>
      </c>
      <c r="H50" s="90">
        <v>3.4</v>
      </c>
      <c r="I50" s="90">
        <v>33.9</v>
      </c>
      <c r="K50" s="72">
        <v>1.5</v>
      </c>
      <c r="L50" s="72">
        <v>29.2</v>
      </c>
      <c r="N50" s="90">
        <v>10.4</v>
      </c>
      <c r="O50" s="90">
        <v>30</v>
      </c>
      <c r="Q50" s="66"/>
      <c r="R50" s="89">
        <v>11.6</v>
      </c>
      <c r="S50" s="89">
        <v>25</v>
      </c>
    </row>
    <row r="51" spans="1:19" ht="15" x14ac:dyDescent="0.25">
      <c r="B51" s="94"/>
      <c r="C51" s="60" t="s">
        <v>488</v>
      </c>
      <c r="E51" s="184">
        <v>-1</v>
      </c>
      <c r="F51" s="184"/>
      <c r="H51" s="184">
        <v>-4.4000000000000004</v>
      </c>
      <c r="I51" s="184"/>
      <c r="K51" s="89">
        <v>0.3</v>
      </c>
      <c r="L51" s="89">
        <v>6.4</v>
      </c>
      <c r="N51" s="89">
        <v>-1</v>
      </c>
      <c r="O51" s="89">
        <v>-13</v>
      </c>
      <c r="Q51" s="66"/>
      <c r="R51" s="89">
        <v>-1</v>
      </c>
      <c r="S51" s="89">
        <v>-2</v>
      </c>
    </row>
    <row r="52" spans="1:19" ht="15" x14ac:dyDescent="0.25">
      <c r="B52" s="94"/>
      <c r="C52" s="60" t="s">
        <v>489</v>
      </c>
      <c r="N52" s="89">
        <v>6.07</v>
      </c>
      <c r="O52" s="89">
        <v>78.3</v>
      </c>
      <c r="Q52" s="66"/>
      <c r="R52" s="89">
        <v>30.34</v>
      </c>
      <c r="S52" s="89">
        <v>88.65</v>
      </c>
    </row>
    <row r="53" spans="1:19" ht="15" x14ac:dyDescent="0.25">
      <c r="B53" s="94"/>
      <c r="C53" s="60" t="s">
        <v>490</v>
      </c>
      <c r="E53" s="184" t="s">
        <v>497</v>
      </c>
      <c r="F53" s="184"/>
      <c r="H53" s="184" t="s">
        <v>502</v>
      </c>
      <c r="I53" s="184"/>
      <c r="N53" s="184" t="s">
        <v>503</v>
      </c>
      <c r="O53" s="184"/>
      <c r="Q53" s="66"/>
      <c r="R53" s="184" t="s">
        <v>503</v>
      </c>
      <c r="S53" s="184"/>
    </row>
    <row r="54" spans="1:19" ht="15" x14ac:dyDescent="0.25">
      <c r="B54" s="94"/>
      <c r="Q54" s="66"/>
    </row>
    <row r="55" spans="1:19" x14ac:dyDescent="0.2">
      <c r="B55" s="95" t="s">
        <v>564</v>
      </c>
      <c r="C55" s="77"/>
      <c r="Q55" s="66"/>
    </row>
    <row r="56" spans="1:19" ht="15" x14ac:dyDescent="0.25">
      <c r="B56" s="94"/>
      <c r="Q56" s="66"/>
    </row>
    <row r="57" spans="1:19" x14ac:dyDescent="0.2">
      <c r="A57" s="67" t="s">
        <v>94</v>
      </c>
      <c r="B57" s="96" t="s">
        <v>484</v>
      </c>
      <c r="Q57" s="66"/>
    </row>
    <row r="58" spans="1:19" ht="15" x14ac:dyDescent="0.25">
      <c r="A58" s="92"/>
      <c r="B58" s="94"/>
      <c r="C58" s="60" t="s">
        <v>485</v>
      </c>
      <c r="E58" s="69">
        <v>2.0299999999999998</v>
      </c>
      <c r="F58" s="69">
        <v>2.99</v>
      </c>
      <c r="H58" s="69">
        <v>0.36</v>
      </c>
      <c r="I58" s="69">
        <v>6.38</v>
      </c>
      <c r="K58" s="70">
        <v>4</v>
      </c>
      <c r="L58" s="70">
        <v>5.7</v>
      </c>
      <c r="N58" s="89">
        <v>2.2000000000000002</v>
      </c>
      <c r="O58" s="89">
        <v>3.3</v>
      </c>
      <c r="Q58" s="66"/>
      <c r="R58" s="89">
        <v>2.6</v>
      </c>
      <c r="S58" s="89">
        <v>5.0999999999999996</v>
      </c>
    </row>
    <row r="59" spans="1:19" ht="15" x14ac:dyDescent="0.25">
      <c r="A59" s="92"/>
      <c r="B59" s="94"/>
      <c r="C59" s="60" t="s">
        <v>486</v>
      </c>
      <c r="E59" s="184">
        <v>80</v>
      </c>
      <c r="F59" s="184"/>
      <c r="H59" s="184">
        <v>55</v>
      </c>
      <c r="I59" s="184"/>
      <c r="K59" s="72">
        <v>17.7</v>
      </c>
      <c r="L59" s="72">
        <v>33.6</v>
      </c>
      <c r="N59" s="90">
        <v>35</v>
      </c>
      <c r="O59" s="90">
        <v>45</v>
      </c>
      <c r="Q59" s="66"/>
      <c r="R59" s="89">
        <v>33</v>
      </c>
      <c r="S59" s="89">
        <v>40</v>
      </c>
    </row>
    <row r="60" spans="1:19" ht="15" x14ac:dyDescent="0.25">
      <c r="A60" s="92"/>
      <c r="B60" s="94"/>
      <c r="C60" s="60" t="s">
        <v>487</v>
      </c>
      <c r="E60" s="90">
        <v>15.13</v>
      </c>
      <c r="F60" s="90">
        <v>36.880000000000003</v>
      </c>
      <c r="H60" s="90">
        <v>6.1</v>
      </c>
      <c r="I60" s="90">
        <v>26.5</v>
      </c>
      <c r="K60" s="72">
        <v>13.4</v>
      </c>
      <c r="L60" s="72">
        <v>26.5</v>
      </c>
      <c r="N60" s="90">
        <v>26</v>
      </c>
      <c r="O60" s="90">
        <v>37</v>
      </c>
      <c r="Q60" s="66"/>
      <c r="R60" s="89">
        <v>15.5</v>
      </c>
      <c r="S60" s="89">
        <v>35</v>
      </c>
    </row>
    <row r="61" spans="1:19" ht="15" x14ac:dyDescent="0.25">
      <c r="A61" s="92"/>
      <c r="B61" s="94"/>
      <c r="C61" s="60" t="s">
        <v>488</v>
      </c>
      <c r="E61" s="184">
        <v>-2</v>
      </c>
      <c r="F61" s="184"/>
      <c r="H61" s="184">
        <v>0</v>
      </c>
      <c r="I61" s="184"/>
      <c r="K61" s="89">
        <v>0.1</v>
      </c>
      <c r="L61" s="89">
        <v>1.8</v>
      </c>
      <c r="N61" s="89">
        <v>0</v>
      </c>
      <c r="O61" s="89">
        <v>-2</v>
      </c>
      <c r="Q61" s="66"/>
      <c r="R61" s="89">
        <v>0</v>
      </c>
      <c r="S61" s="89">
        <v>-2</v>
      </c>
    </row>
    <row r="62" spans="1:19" ht="15" x14ac:dyDescent="0.25">
      <c r="A62" s="92"/>
      <c r="B62" s="94"/>
      <c r="C62" s="60" t="s">
        <v>489</v>
      </c>
      <c r="N62" s="89">
        <v>0</v>
      </c>
      <c r="O62" s="89">
        <v>35.1</v>
      </c>
      <c r="Q62" s="66"/>
      <c r="R62" s="89">
        <v>0</v>
      </c>
      <c r="S62" s="89">
        <v>50.57</v>
      </c>
    </row>
    <row r="63" spans="1:19" ht="15" x14ac:dyDescent="0.25">
      <c r="A63" s="92"/>
      <c r="B63" s="94"/>
      <c r="C63" s="60" t="s">
        <v>490</v>
      </c>
      <c r="E63" s="184" t="s">
        <v>491</v>
      </c>
      <c r="F63" s="184"/>
      <c r="H63" s="184" t="s">
        <v>492</v>
      </c>
      <c r="I63" s="184"/>
      <c r="N63" s="184" t="s">
        <v>503</v>
      </c>
      <c r="O63" s="184"/>
      <c r="Q63" s="66"/>
      <c r="R63" s="184" t="s">
        <v>493</v>
      </c>
      <c r="S63" s="184"/>
    </row>
    <row r="64" spans="1:19" ht="15" x14ac:dyDescent="0.25">
      <c r="A64" s="92"/>
      <c r="B64" s="94"/>
      <c r="Q64" s="66"/>
    </row>
    <row r="65" spans="1:19" x14ac:dyDescent="0.2">
      <c r="A65" s="67" t="s">
        <v>95</v>
      </c>
      <c r="B65" s="97" t="s">
        <v>504</v>
      </c>
      <c r="Q65" s="66"/>
    </row>
    <row r="66" spans="1:19" ht="15" x14ac:dyDescent="0.25">
      <c r="A66" s="92"/>
      <c r="B66" s="94"/>
      <c r="C66" s="60" t="s">
        <v>485</v>
      </c>
      <c r="E66" s="69">
        <v>1.84</v>
      </c>
      <c r="F66" s="69">
        <v>4.21</v>
      </c>
      <c r="H66" s="69">
        <v>2.76</v>
      </c>
      <c r="I66" s="69">
        <v>10.01</v>
      </c>
      <c r="K66" s="70">
        <v>4</v>
      </c>
      <c r="L66" s="70">
        <v>5.7</v>
      </c>
      <c r="N66" s="70">
        <v>2.5</v>
      </c>
      <c r="O66" s="70">
        <v>3.7</v>
      </c>
      <c r="P66" s="70"/>
      <c r="Q66" s="71"/>
      <c r="R66" s="70">
        <v>2.6</v>
      </c>
      <c r="S66" s="70">
        <v>4.3</v>
      </c>
    </row>
    <row r="67" spans="1:19" ht="15" x14ac:dyDescent="0.25">
      <c r="A67" s="92"/>
      <c r="B67" s="94"/>
      <c r="C67" s="60" t="s">
        <v>486</v>
      </c>
      <c r="E67" s="184">
        <v>50</v>
      </c>
      <c r="F67" s="184"/>
      <c r="H67" s="184">
        <v>30</v>
      </c>
      <c r="I67" s="184"/>
      <c r="K67" s="72">
        <v>18.399999999999999</v>
      </c>
      <c r="L67" s="72">
        <v>34.4</v>
      </c>
      <c r="N67" s="90">
        <v>28</v>
      </c>
      <c r="O67" s="90">
        <v>41</v>
      </c>
      <c r="Q67" s="66"/>
      <c r="R67" s="89">
        <v>28</v>
      </c>
      <c r="S67" s="89">
        <v>42</v>
      </c>
    </row>
    <row r="68" spans="1:19" ht="15" x14ac:dyDescent="0.25">
      <c r="A68" s="92"/>
      <c r="B68" s="94"/>
      <c r="C68" s="60" t="s">
        <v>487</v>
      </c>
      <c r="E68" s="90">
        <v>14.37</v>
      </c>
      <c r="F68" s="90">
        <v>33.89</v>
      </c>
      <c r="H68" s="90">
        <v>5.9</v>
      </c>
      <c r="I68" s="90">
        <v>23</v>
      </c>
      <c r="K68" s="72">
        <v>13.2</v>
      </c>
      <c r="L68" s="72">
        <v>27.1</v>
      </c>
      <c r="N68" s="90">
        <v>19.3</v>
      </c>
      <c r="O68" s="90">
        <v>35</v>
      </c>
      <c r="Q68" s="66"/>
      <c r="R68" s="89">
        <v>14.8</v>
      </c>
      <c r="S68" s="89">
        <v>35</v>
      </c>
    </row>
    <row r="69" spans="1:19" ht="15" x14ac:dyDescent="0.25">
      <c r="A69" s="92"/>
      <c r="B69" s="94"/>
      <c r="C69" s="60" t="s">
        <v>488</v>
      </c>
      <c r="E69" s="184">
        <v>-3</v>
      </c>
      <c r="F69" s="184"/>
      <c r="H69" s="184">
        <v>-2.6</v>
      </c>
      <c r="I69" s="184"/>
      <c r="K69" s="89">
        <v>0.1</v>
      </c>
      <c r="L69" s="89">
        <v>1.8</v>
      </c>
      <c r="N69" s="89">
        <v>0</v>
      </c>
      <c r="O69" s="89">
        <v>-7</v>
      </c>
      <c r="Q69" s="66"/>
      <c r="R69" s="89">
        <v>0</v>
      </c>
      <c r="S69" s="89">
        <v>-5</v>
      </c>
    </row>
    <row r="70" spans="1:19" ht="15" x14ac:dyDescent="0.25">
      <c r="A70" s="92"/>
      <c r="B70" s="94"/>
      <c r="C70" s="60" t="s">
        <v>489</v>
      </c>
      <c r="N70" s="89">
        <v>0</v>
      </c>
      <c r="O70" s="89">
        <v>42.29</v>
      </c>
      <c r="Q70" s="66"/>
      <c r="R70" s="89">
        <v>0</v>
      </c>
      <c r="S70" s="89">
        <v>44.69</v>
      </c>
    </row>
    <row r="71" spans="1:19" ht="15" x14ac:dyDescent="0.25">
      <c r="A71" s="92"/>
      <c r="B71" s="94"/>
      <c r="C71" s="60" t="s">
        <v>490</v>
      </c>
      <c r="E71" s="184" t="s">
        <v>505</v>
      </c>
      <c r="F71" s="184"/>
      <c r="H71" s="184" t="s">
        <v>497</v>
      </c>
      <c r="I71" s="184"/>
      <c r="N71" s="184" t="s">
        <v>506</v>
      </c>
      <c r="O71" s="184"/>
      <c r="Q71" s="66"/>
      <c r="R71" s="184" t="s">
        <v>506</v>
      </c>
      <c r="S71" s="184"/>
    </row>
    <row r="72" spans="1:19" ht="15" x14ac:dyDescent="0.25">
      <c r="A72" s="92"/>
      <c r="B72" s="94"/>
      <c r="Q72" s="66"/>
    </row>
    <row r="73" spans="1:19" x14ac:dyDescent="0.2">
      <c r="A73" s="67" t="s">
        <v>96</v>
      </c>
      <c r="B73" s="97" t="s">
        <v>507</v>
      </c>
      <c r="Q73" s="66"/>
    </row>
    <row r="74" spans="1:19" ht="15" x14ac:dyDescent="0.25">
      <c r="A74" s="92"/>
      <c r="B74" s="94"/>
      <c r="C74" s="60" t="s">
        <v>485</v>
      </c>
      <c r="E74" s="69">
        <v>2.56</v>
      </c>
      <c r="F74" s="69">
        <v>7.96</v>
      </c>
      <c r="H74" s="69">
        <v>0.75</v>
      </c>
      <c r="I74" s="69">
        <v>9.24</v>
      </c>
      <c r="K74" s="70">
        <v>4</v>
      </c>
      <c r="L74" s="70">
        <v>5.7</v>
      </c>
      <c r="N74" s="70">
        <v>2.2000000000000002</v>
      </c>
      <c r="O74" s="70">
        <v>4.5999999999999996</v>
      </c>
      <c r="P74" s="70"/>
      <c r="Q74" s="71"/>
      <c r="R74" s="70">
        <v>2.7</v>
      </c>
      <c r="S74" s="70">
        <v>6.2</v>
      </c>
    </row>
    <row r="75" spans="1:19" ht="15" x14ac:dyDescent="0.25">
      <c r="A75" s="92"/>
      <c r="B75" s="94"/>
      <c r="C75" s="60" t="s">
        <v>486</v>
      </c>
      <c r="E75" s="184">
        <v>50</v>
      </c>
      <c r="F75" s="184"/>
      <c r="H75" s="184">
        <v>25</v>
      </c>
      <c r="I75" s="184"/>
      <c r="K75" s="72">
        <v>16.100000000000001</v>
      </c>
      <c r="L75" s="72">
        <v>27.1</v>
      </c>
      <c r="N75" s="90">
        <v>24</v>
      </c>
      <c r="O75" s="90">
        <v>47</v>
      </c>
      <c r="Q75" s="66"/>
      <c r="R75" s="89">
        <v>25</v>
      </c>
      <c r="S75" s="89">
        <v>35</v>
      </c>
    </row>
    <row r="76" spans="1:19" ht="15" x14ac:dyDescent="0.25">
      <c r="A76" s="92"/>
      <c r="B76" s="94"/>
      <c r="C76" s="60" t="s">
        <v>487</v>
      </c>
      <c r="E76" s="90">
        <v>15.28</v>
      </c>
      <c r="F76" s="90">
        <v>33.03</v>
      </c>
      <c r="H76" s="90">
        <v>5.3</v>
      </c>
      <c r="I76" s="90">
        <v>20.7</v>
      </c>
      <c r="K76" s="72">
        <v>4.5</v>
      </c>
      <c r="L76" s="72">
        <v>20.399999999999999</v>
      </c>
      <c r="N76" s="90">
        <v>12.9</v>
      </c>
      <c r="O76" s="90">
        <v>35</v>
      </c>
      <c r="Q76" s="66"/>
      <c r="R76" s="89">
        <v>13.1</v>
      </c>
      <c r="S76" s="89">
        <v>35</v>
      </c>
    </row>
    <row r="77" spans="1:19" ht="15" x14ac:dyDescent="0.25">
      <c r="A77" s="92"/>
      <c r="B77" s="94"/>
      <c r="C77" s="60" t="s">
        <v>488</v>
      </c>
      <c r="E77" s="184">
        <v>-3</v>
      </c>
      <c r="F77" s="184"/>
      <c r="H77" s="184">
        <v>-3.1</v>
      </c>
      <c r="I77" s="184"/>
      <c r="K77" s="89">
        <v>0.1</v>
      </c>
      <c r="L77" s="89">
        <v>1.8</v>
      </c>
      <c r="N77" s="89">
        <v>0</v>
      </c>
      <c r="O77" s="89">
        <v>-11</v>
      </c>
      <c r="Q77" s="66"/>
      <c r="R77" s="89">
        <v>0</v>
      </c>
      <c r="S77" s="89">
        <v>-7</v>
      </c>
    </row>
    <row r="78" spans="1:19" ht="15" x14ac:dyDescent="0.25">
      <c r="A78" s="92"/>
      <c r="B78" s="94"/>
      <c r="C78" s="60" t="s">
        <v>489</v>
      </c>
      <c r="N78" s="89">
        <v>0</v>
      </c>
      <c r="O78" s="89">
        <v>49.44</v>
      </c>
      <c r="Q78" s="66"/>
      <c r="R78" s="89">
        <v>0</v>
      </c>
      <c r="S78" s="89">
        <v>51.1</v>
      </c>
    </row>
    <row r="79" spans="1:19" ht="15" x14ac:dyDescent="0.25">
      <c r="A79" s="92"/>
      <c r="B79" s="94"/>
      <c r="C79" s="60" t="s">
        <v>490</v>
      </c>
      <c r="E79" s="184" t="s">
        <v>508</v>
      </c>
      <c r="F79" s="184"/>
      <c r="H79" s="184" t="s">
        <v>509</v>
      </c>
      <c r="I79" s="184"/>
      <c r="N79" s="184" t="s">
        <v>493</v>
      </c>
      <c r="O79" s="184"/>
      <c r="Q79" s="66"/>
      <c r="R79" s="184" t="s">
        <v>493</v>
      </c>
      <c r="S79" s="184"/>
    </row>
    <row r="80" spans="1:19" ht="15" x14ac:dyDescent="0.25">
      <c r="A80" s="92"/>
      <c r="B80" s="94"/>
      <c r="Q80" s="66"/>
    </row>
    <row r="81" spans="1:19" x14ac:dyDescent="0.2">
      <c r="A81" s="67" t="s">
        <v>510</v>
      </c>
      <c r="B81" s="97" t="s">
        <v>511</v>
      </c>
      <c r="Q81" s="66"/>
    </row>
    <row r="82" spans="1:19" ht="15" x14ac:dyDescent="0.25">
      <c r="A82" s="92"/>
      <c r="B82" s="94"/>
      <c r="C82" s="60" t="s">
        <v>485</v>
      </c>
      <c r="E82" s="90">
        <v>2.2400000000000002</v>
      </c>
      <c r="F82" s="90">
        <v>11.81</v>
      </c>
      <c r="H82" s="75"/>
      <c r="I82" s="75"/>
      <c r="K82" s="75"/>
      <c r="L82" s="75"/>
      <c r="N82" s="75"/>
      <c r="O82" s="75"/>
      <c r="Q82" s="66"/>
      <c r="R82" s="75"/>
      <c r="S82" s="75"/>
    </row>
    <row r="83" spans="1:19" ht="15" x14ac:dyDescent="0.25">
      <c r="A83" s="92"/>
      <c r="B83" s="94"/>
      <c r="C83" s="60" t="s">
        <v>486</v>
      </c>
      <c r="E83" s="184">
        <v>9</v>
      </c>
      <c r="F83" s="184"/>
      <c r="H83" s="75"/>
      <c r="I83" s="75"/>
      <c r="K83" s="75"/>
      <c r="L83" s="75"/>
      <c r="N83" s="75"/>
      <c r="O83" s="75"/>
      <c r="Q83" s="66"/>
      <c r="R83" s="75"/>
      <c r="S83" s="75"/>
    </row>
    <row r="84" spans="1:19" ht="15" x14ac:dyDescent="0.25">
      <c r="A84" s="92"/>
      <c r="B84" s="94"/>
      <c r="C84" s="60" t="s">
        <v>487</v>
      </c>
      <c r="E84" s="90">
        <v>5.5</v>
      </c>
      <c r="F84" s="90">
        <v>19.16</v>
      </c>
      <c r="H84" s="75"/>
      <c r="I84" s="75"/>
      <c r="K84" s="75"/>
      <c r="L84" s="75"/>
      <c r="N84" s="75"/>
      <c r="O84" s="75"/>
      <c r="Q84" s="66"/>
      <c r="R84" s="75"/>
      <c r="S84" s="75"/>
    </row>
    <row r="85" spans="1:19" ht="15" x14ac:dyDescent="0.25">
      <c r="A85" s="92"/>
      <c r="B85" s="94"/>
      <c r="C85" s="60" t="s">
        <v>488</v>
      </c>
      <c r="E85" s="90">
        <v>29</v>
      </c>
      <c r="F85" s="90">
        <v>35</v>
      </c>
      <c r="H85" s="75"/>
      <c r="I85" s="75"/>
      <c r="K85" s="75"/>
      <c r="L85" s="75"/>
      <c r="N85" s="75"/>
      <c r="O85" s="75"/>
      <c r="Q85" s="66"/>
      <c r="R85" s="75"/>
      <c r="S85" s="75"/>
    </row>
    <row r="86" spans="1:19" ht="15" x14ac:dyDescent="0.25">
      <c r="A86" s="92"/>
      <c r="B86" s="94"/>
      <c r="C86" s="60" t="s">
        <v>489</v>
      </c>
      <c r="H86" s="75"/>
      <c r="I86" s="75"/>
      <c r="K86" s="75"/>
      <c r="L86" s="75"/>
      <c r="N86" s="75"/>
      <c r="O86" s="75"/>
      <c r="Q86" s="66"/>
      <c r="R86" s="75"/>
      <c r="S86" s="75"/>
    </row>
    <row r="87" spans="1:19" ht="15" x14ac:dyDescent="0.25">
      <c r="A87" s="92"/>
      <c r="B87" s="94"/>
      <c r="C87" s="60" t="s">
        <v>490</v>
      </c>
      <c r="E87" s="184" t="s">
        <v>512</v>
      </c>
      <c r="F87" s="184"/>
      <c r="H87" s="75"/>
      <c r="I87" s="75"/>
      <c r="K87" s="75"/>
      <c r="L87" s="75"/>
      <c r="N87" s="75"/>
      <c r="O87" s="75"/>
      <c r="Q87" s="66"/>
      <c r="R87" s="75"/>
      <c r="S87" s="75"/>
    </row>
    <row r="88" spans="1:19" ht="15" x14ac:dyDescent="0.25">
      <c r="A88" s="92"/>
      <c r="B88" s="94"/>
      <c r="Q88" s="66"/>
    </row>
    <row r="89" spans="1:19" x14ac:dyDescent="0.2">
      <c r="A89" s="67" t="s">
        <v>513</v>
      </c>
      <c r="B89" s="97" t="s">
        <v>514</v>
      </c>
      <c r="Q89" s="66"/>
    </row>
    <row r="90" spans="1:19" ht="15" x14ac:dyDescent="0.25">
      <c r="A90" s="92"/>
      <c r="B90" s="94"/>
      <c r="C90" s="60" t="s">
        <v>485</v>
      </c>
      <c r="E90" s="90">
        <v>2.13</v>
      </c>
      <c r="F90" s="90">
        <v>3.93</v>
      </c>
      <c r="H90" s="90">
        <v>0.77</v>
      </c>
      <c r="I90" s="90">
        <v>6.47</v>
      </c>
      <c r="K90" s="70">
        <v>4</v>
      </c>
      <c r="L90" s="70">
        <v>5.7</v>
      </c>
      <c r="N90" s="75"/>
      <c r="O90" s="75"/>
      <c r="Q90" s="66"/>
      <c r="R90" s="75"/>
      <c r="S90" s="75"/>
    </row>
    <row r="91" spans="1:19" ht="15" x14ac:dyDescent="0.25">
      <c r="A91" s="92"/>
      <c r="B91" s="94"/>
      <c r="C91" s="60" t="s">
        <v>486</v>
      </c>
      <c r="E91" s="184">
        <v>60</v>
      </c>
      <c r="F91" s="184"/>
      <c r="H91" s="184">
        <v>55</v>
      </c>
      <c r="I91" s="184"/>
      <c r="K91" s="72">
        <v>20</v>
      </c>
      <c r="L91" s="72">
        <v>43.1</v>
      </c>
      <c r="N91" s="75"/>
      <c r="O91" s="75"/>
      <c r="Q91" s="66"/>
      <c r="R91" s="75"/>
      <c r="S91" s="75"/>
    </row>
    <row r="92" spans="1:19" ht="15" x14ac:dyDescent="0.25">
      <c r="A92" s="92"/>
      <c r="B92" s="94"/>
      <c r="C92" s="60" t="s">
        <v>487</v>
      </c>
      <c r="E92" s="90">
        <v>14.8</v>
      </c>
      <c r="F92" s="90">
        <v>35.9</v>
      </c>
      <c r="H92" s="90">
        <v>6.3</v>
      </c>
      <c r="I92" s="90">
        <v>25.8</v>
      </c>
      <c r="K92" s="72">
        <v>4.5</v>
      </c>
      <c r="L92" s="72">
        <v>27.1</v>
      </c>
      <c r="N92" s="75"/>
      <c r="O92" s="75"/>
      <c r="Q92" s="66"/>
      <c r="R92" s="75"/>
      <c r="S92" s="75"/>
    </row>
    <row r="93" spans="1:19" ht="15" x14ac:dyDescent="0.25">
      <c r="A93" s="92"/>
      <c r="B93" s="94"/>
      <c r="C93" s="60" t="s">
        <v>488</v>
      </c>
      <c r="E93" s="184">
        <v>-3</v>
      </c>
      <c r="F93" s="184"/>
      <c r="H93" s="184">
        <v>-1</v>
      </c>
      <c r="I93" s="184"/>
      <c r="K93" s="89">
        <v>0.1</v>
      </c>
      <c r="L93" s="89">
        <v>1.8</v>
      </c>
      <c r="N93" s="75"/>
      <c r="O93" s="75"/>
      <c r="Q93" s="66"/>
      <c r="R93" s="75"/>
      <c r="S93" s="75"/>
    </row>
    <row r="94" spans="1:19" ht="15" x14ac:dyDescent="0.25">
      <c r="A94" s="92"/>
      <c r="B94" s="94"/>
      <c r="C94" s="60" t="s">
        <v>489</v>
      </c>
      <c r="N94" s="75"/>
      <c r="O94" s="75"/>
      <c r="Q94" s="66"/>
      <c r="R94" s="75"/>
      <c r="S94" s="75"/>
    </row>
    <row r="95" spans="1:19" ht="15" x14ac:dyDescent="0.25">
      <c r="A95" s="92"/>
      <c r="B95" s="94"/>
      <c r="C95" s="60" t="s">
        <v>490</v>
      </c>
      <c r="E95" s="184" t="s">
        <v>491</v>
      </c>
      <c r="F95" s="184"/>
      <c r="H95" s="184" t="s">
        <v>505</v>
      </c>
      <c r="I95" s="184"/>
      <c r="N95" s="75"/>
      <c r="O95" s="75"/>
      <c r="Q95" s="66"/>
      <c r="R95" s="75"/>
      <c r="S95" s="75"/>
    </row>
    <row r="96" spans="1:19" ht="15" x14ac:dyDescent="0.25">
      <c r="A96" s="92"/>
      <c r="B96" s="94"/>
      <c r="Q96" s="66"/>
    </row>
    <row r="97" spans="1:19" x14ac:dyDescent="0.2">
      <c r="A97" s="67" t="s">
        <v>97</v>
      </c>
      <c r="B97" s="97" t="s">
        <v>499</v>
      </c>
      <c r="Q97" s="66"/>
    </row>
    <row r="98" spans="1:19" ht="15" x14ac:dyDescent="0.25">
      <c r="A98" s="92"/>
      <c r="B98" s="94"/>
      <c r="C98" s="60" t="s">
        <v>485</v>
      </c>
      <c r="E98" s="69">
        <v>1.69</v>
      </c>
      <c r="F98" s="69">
        <v>3.71</v>
      </c>
      <c r="H98" s="69">
        <v>2.15</v>
      </c>
      <c r="I98" s="69">
        <v>7.9</v>
      </c>
      <c r="K98" s="70">
        <v>4</v>
      </c>
      <c r="L98" s="70">
        <v>5.7</v>
      </c>
      <c r="N98" s="70">
        <v>2.8</v>
      </c>
      <c r="O98" s="70">
        <v>4.2</v>
      </c>
      <c r="P98" s="70"/>
      <c r="Q98" s="71"/>
      <c r="R98" s="70">
        <v>2.5</v>
      </c>
      <c r="S98" s="70">
        <v>4.0999999999999996</v>
      </c>
    </row>
    <row r="99" spans="1:19" ht="15" x14ac:dyDescent="0.25">
      <c r="A99" s="92"/>
      <c r="B99" s="94"/>
      <c r="C99" s="60" t="s">
        <v>486</v>
      </c>
      <c r="E99" s="184">
        <v>50</v>
      </c>
      <c r="F99" s="184"/>
      <c r="H99" s="184">
        <v>50</v>
      </c>
      <c r="I99" s="184"/>
      <c r="K99" s="72">
        <v>18.600000000000001</v>
      </c>
      <c r="L99" s="72">
        <v>36</v>
      </c>
      <c r="N99" s="90">
        <v>26</v>
      </c>
      <c r="O99" s="90">
        <v>36</v>
      </c>
      <c r="Q99" s="66"/>
      <c r="R99" s="89">
        <v>29</v>
      </c>
      <c r="S99" s="89">
        <v>37</v>
      </c>
    </row>
    <row r="100" spans="1:19" ht="15" x14ac:dyDescent="0.25">
      <c r="A100" s="92"/>
      <c r="B100" s="94"/>
      <c r="C100" s="60" t="s">
        <v>487</v>
      </c>
      <c r="E100" s="90">
        <v>14.42</v>
      </c>
      <c r="F100" s="90">
        <v>35.46</v>
      </c>
      <c r="H100" s="90">
        <v>6.2</v>
      </c>
      <c r="I100" s="90">
        <v>25.5</v>
      </c>
      <c r="K100" s="72">
        <v>4.5</v>
      </c>
      <c r="L100" s="72">
        <v>26.9</v>
      </c>
      <c r="N100" s="90">
        <v>16.3</v>
      </c>
      <c r="O100" s="90">
        <v>35</v>
      </c>
      <c r="Q100" s="66"/>
      <c r="R100" s="89">
        <v>13.1</v>
      </c>
      <c r="S100" s="89">
        <v>35</v>
      </c>
    </row>
    <row r="101" spans="1:19" ht="15" x14ac:dyDescent="0.25">
      <c r="A101" s="92"/>
      <c r="B101" s="94"/>
      <c r="C101" s="60" t="s">
        <v>488</v>
      </c>
      <c r="E101" s="184">
        <v>-2</v>
      </c>
      <c r="F101" s="184"/>
      <c r="H101" s="184">
        <v>-3.6</v>
      </c>
      <c r="I101" s="184"/>
      <c r="K101" s="89">
        <v>0.1</v>
      </c>
      <c r="L101" s="89">
        <v>1.8</v>
      </c>
      <c r="N101" s="89">
        <v>0</v>
      </c>
      <c r="O101" s="89">
        <v>-11</v>
      </c>
      <c r="Q101" s="66"/>
      <c r="R101" s="89">
        <v>0</v>
      </c>
      <c r="S101" s="89">
        <v>-5</v>
      </c>
    </row>
    <row r="102" spans="1:19" ht="15" x14ac:dyDescent="0.25">
      <c r="A102" s="92"/>
      <c r="B102" s="94"/>
      <c r="C102" s="60" t="s">
        <v>489</v>
      </c>
      <c r="N102" s="89">
        <v>0</v>
      </c>
      <c r="O102" s="89">
        <v>46.51</v>
      </c>
      <c r="Q102" s="66"/>
      <c r="R102" s="89">
        <v>0</v>
      </c>
      <c r="S102" s="89">
        <v>62.13</v>
      </c>
    </row>
    <row r="103" spans="1:19" ht="15" x14ac:dyDescent="0.25">
      <c r="A103" s="92"/>
      <c r="B103" s="94"/>
      <c r="C103" s="60" t="s">
        <v>490</v>
      </c>
      <c r="E103" s="184" t="s">
        <v>515</v>
      </c>
      <c r="F103" s="184"/>
      <c r="H103" s="184" t="s">
        <v>516</v>
      </c>
      <c r="I103" s="184"/>
      <c r="N103" s="184" t="s">
        <v>493</v>
      </c>
      <c r="O103" s="184"/>
      <c r="Q103" s="66"/>
      <c r="R103" s="184" t="s">
        <v>493</v>
      </c>
      <c r="S103" s="184"/>
    </row>
    <row r="104" spans="1:19" ht="15" x14ac:dyDescent="0.25">
      <c r="A104" s="92"/>
      <c r="B104" s="94"/>
      <c r="Q104" s="66"/>
    </row>
    <row r="105" spans="1:19" x14ac:dyDescent="0.2">
      <c r="A105" s="67" t="s">
        <v>98</v>
      </c>
      <c r="B105" s="97" t="s">
        <v>501</v>
      </c>
      <c r="Q105" s="66"/>
    </row>
    <row r="106" spans="1:19" ht="15" x14ac:dyDescent="0.25">
      <c r="B106" s="94"/>
      <c r="C106" s="60" t="s">
        <v>485</v>
      </c>
      <c r="E106" s="69" t="s">
        <v>517</v>
      </c>
      <c r="F106" s="69">
        <v>3.68</v>
      </c>
      <c r="H106" s="69">
        <v>1.04</v>
      </c>
      <c r="I106" s="69">
        <v>12.87</v>
      </c>
      <c r="K106" s="70">
        <v>4</v>
      </c>
      <c r="L106" s="70">
        <v>5.7</v>
      </c>
      <c r="N106" s="70">
        <v>2.4</v>
      </c>
      <c r="O106" s="70">
        <v>4.3</v>
      </c>
      <c r="P106" s="70"/>
      <c r="Q106" s="71"/>
      <c r="R106" s="70">
        <v>1.7</v>
      </c>
      <c r="S106" s="70">
        <v>5.6</v>
      </c>
    </row>
    <row r="107" spans="1:19" ht="15" x14ac:dyDescent="0.25">
      <c r="B107" s="94"/>
      <c r="C107" s="60" t="s">
        <v>486</v>
      </c>
      <c r="E107" s="184">
        <v>50</v>
      </c>
      <c r="F107" s="184"/>
      <c r="H107" s="184">
        <v>45</v>
      </c>
      <c r="I107" s="184"/>
      <c r="K107" s="72">
        <v>16.600000000000001</v>
      </c>
      <c r="L107" s="72">
        <v>30.1</v>
      </c>
      <c r="N107" s="90">
        <v>30</v>
      </c>
      <c r="O107" s="90">
        <v>43</v>
      </c>
      <c r="Q107" s="66"/>
      <c r="R107" s="89">
        <v>29</v>
      </c>
      <c r="S107" s="89">
        <v>40</v>
      </c>
    </row>
    <row r="108" spans="1:19" ht="15" x14ac:dyDescent="0.25">
      <c r="B108" s="94"/>
      <c r="C108" s="60" t="s">
        <v>487</v>
      </c>
      <c r="E108" s="90" t="s">
        <v>518</v>
      </c>
      <c r="F108" s="90">
        <v>33.74</v>
      </c>
      <c r="H108" s="90">
        <v>6.2</v>
      </c>
      <c r="I108" s="90">
        <v>39</v>
      </c>
      <c r="K108" s="72">
        <v>13.2</v>
      </c>
      <c r="L108" s="72">
        <v>25.5</v>
      </c>
      <c r="N108" s="90">
        <v>19.3</v>
      </c>
      <c r="O108" s="90">
        <v>35</v>
      </c>
      <c r="Q108" s="66"/>
      <c r="R108" s="89">
        <v>15.5</v>
      </c>
      <c r="S108" s="89">
        <v>35</v>
      </c>
    </row>
    <row r="109" spans="1:19" ht="15" x14ac:dyDescent="0.25">
      <c r="B109" s="94"/>
      <c r="C109" s="60" t="s">
        <v>488</v>
      </c>
      <c r="E109" s="184">
        <v>-2</v>
      </c>
      <c r="F109" s="184"/>
      <c r="H109" s="184">
        <v>-3.5</v>
      </c>
      <c r="I109" s="184"/>
      <c r="K109" s="89">
        <v>0.1</v>
      </c>
      <c r="L109" s="89">
        <v>1.8</v>
      </c>
      <c r="N109" s="89">
        <v>0</v>
      </c>
      <c r="O109" s="89">
        <v>-8</v>
      </c>
      <c r="Q109" s="66"/>
      <c r="R109" s="89">
        <v>0</v>
      </c>
      <c r="S109" s="89">
        <v>-2</v>
      </c>
    </row>
    <row r="110" spans="1:19" ht="15" x14ac:dyDescent="0.25">
      <c r="B110" s="94"/>
      <c r="C110" s="60" t="s">
        <v>489</v>
      </c>
      <c r="N110" s="89">
        <v>0</v>
      </c>
      <c r="O110" s="89">
        <v>39.979999999999997</v>
      </c>
      <c r="Q110" s="66"/>
      <c r="R110" s="89">
        <v>0</v>
      </c>
      <c r="S110" s="89">
        <v>67.98</v>
      </c>
    </row>
    <row r="111" spans="1:19" ht="15" x14ac:dyDescent="0.25">
      <c r="B111" s="94"/>
      <c r="C111" s="60" t="s">
        <v>490</v>
      </c>
      <c r="E111" s="184" t="s">
        <v>516</v>
      </c>
      <c r="F111" s="184"/>
      <c r="H111" s="184" t="s">
        <v>505</v>
      </c>
      <c r="I111" s="184"/>
      <c r="N111" s="184" t="s">
        <v>493</v>
      </c>
      <c r="O111" s="184"/>
      <c r="Q111" s="66"/>
      <c r="R111" s="184" t="s">
        <v>493</v>
      </c>
      <c r="S111" s="184"/>
    </row>
    <row r="112" spans="1:19" ht="15" x14ac:dyDescent="0.25">
      <c r="B112" s="94"/>
      <c r="Q112" s="66"/>
    </row>
    <row r="113" spans="1:19" x14ac:dyDescent="0.2">
      <c r="B113" s="95" t="s">
        <v>519</v>
      </c>
      <c r="C113" s="77"/>
      <c r="Q113" s="66"/>
    </row>
    <row r="114" spans="1:19" ht="15" x14ac:dyDescent="0.25">
      <c r="A114" s="76"/>
      <c r="B114" s="94"/>
      <c r="Q114" s="66"/>
    </row>
    <row r="115" spans="1:19" x14ac:dyDescent="0.2">
      <c r="A115" s="67" t="s">
        <v>94</v>
      </c>
      <c r="B115" s="96" t="s">
        <v>484</v>
      </c>
      <c r="Q115" s="66"/>
    </row>
    <row r="116" spans="1:19" ht="15" x14ac:dyDescent="0.25">
      <c r="A116" s="92"/>
      <c r="B116" s="94"/>
      <c r="C116" s="60" t="s">
        <v>485</v>
      </c>
      <c r="E116" s="90">
        <v>2.99</v>
      </c>
      <c r="F116" s="90">
        <v>3.51</v>
      </c>
      <c r="H116" s="75"/>
      <c r="I116" s="75"/>
      <c r="K116" s="75"/>
      <c r="L116" s="75"/>
      <c r="N116" s="184">
        <v>3.3</v>
      </c>
      <c r="O116" s="184"/>
      <c r="Q116" s="66"/>
      <c r="R116" s="184">
        <v>3.3</v>
      </c>
      <c r="S116" s="184"/>
    </row>
    <row r="117" spans="1:19" ht="15" x14ac:dyDescent="0.25">
      <c r="A117" s="92"/>
      <c r="B117" s="94"/>
      <c r="C117" s="60" t="s">
        <v>486</v>
      </c>
      <c r="E117" s="184">
        <v>30</v>
      </c>
      <c r="F117" s="184"/>
      <c r="H117" s="75"/>
      <c r="I117" s="75"/>
      <c r="K117" s="75"/>
      <c r="L117" s="75"/>
      <c r="N117" s="184">
        <v>30</v>
      </c>
      <c r="O117" s="184"/>
      <c r="Q117" s="66"/>
      <c r="R117" s="184">
        <v>30</v>
      </c>
      <c r="S117" s="184"/>
    </row>
    <row r="118" spans="1:19" ht="15" x14ac:dyDescent="0.25">
      <c r="A118" s="92"/>
      <c r="B118" s="94"/>
      <c r="C118" s="60" t="s">
        <v>487</v>
      </c>
      <c r="E118" s="90">
        <v>21.52</v>
      </c>
      <c r="F118" s="90">
        <v>28.53</v>
      </c>
      <c r="H118" s="75"/>
      <c r="I118" s="75"/>
      <c r="K118" s="75"/>
      <c r="L118" s="75"/>
      <c r="N118" s="184">
        <v>30</v>
      </c>
      <c r="O118" s="184"/>
      <c r="Q118" s="66"/>
      <c r="R118" s="184">
        <v>29</v>
      </c>
      <c r="S118" s="184"/>
    </row>
    <row r="119" spans="1:19" ht="15" x14ac:dyDescent="0.25">
      <c r="A119" s="92"/>
      <c r="B119" s="94"/>
      <c r="C119" s="60" t="s">
        <v>488</v>
      </c>
      <c r="E119" s="184">
        <v>-2</v>
      </c>
      <c r="F119" s="184"/>
      <c r="H119" s="75"/>
      <c r="I119" s="75"/>
      <c r="K119" s="75"/>
      <c r="L119" s="75"/>
      <c r="N119" s="184">
        <v>0</v>
      </c>
      <c r="O119" s="184"/>
      <c r="Q119" s="66"/>
      <c r="R119" s="184">
        <v>0</v>
      </c>
      <c r="S119" s="184"/>
    </row>
    <row r="120" spans="1:19" ht="15" x14ac:dyDescent="0.25">
      <c r="A120" s="92"/>
      <c r="B120" s="94"/>
      <c r="C120" s="60" t="s">
        <v>489</v>
      </c>
      <c r="H120" s="75"/>
      <c r="I120" s="75"/>
      <c r="K120" s="75"/>
      <c r="L120" s="75"/>
      <c r="N120" s="184">
        <v>0</v>
      </c>
      <c r="O120" s="184"/>
      <c r="Q120" s="66"/>
      <c r="R120" s="184">
        <v>3.38</v>
      </c>
      <c r="S120" s="184"/>
    </row>
    <row r="121" spans="1:19" ht="15" x14ac:dyDescent="0.25">
      <c r="A121" s="92"/>
      <c r="B121" s="94"/>
      <c r="C121" s="60" t="s">
        <v>490</v>
      </c>
      <c r="E121" s="184" t="s">
        <v>520</v>
      </c>
      <c r="F121" s="184"/>
      <c r="H121" s="75"/>
      <c r="I121" s="75"/>
      <c r="K121" s="75"/>
      <c r="L121" s="75"/>
      <c r="N121" s="184" t="s">
        <v>520</v>
      </c>
      <c r="O121" s="184"/>
      <c r="Q121" s="66"/>
      <c r="R121" s="184" t="s">
        <v>520</v>
      </c>
      <c r="S121" s="184"/>
    </row>
    <row r="122" spans="1:19" ht="15" x14ac:dyDescent="0.25">
      <c r="A122" s="92"/>
      <c r="B122" s="94"/>
      <c r="H122" s="75"/>
      <c r="I122" s="75"/>
      <c r="K122" s="75"/>
      <c r="L122" s="75"/>
      <c r="Q122" s="66"/>
    </row>
    <row r="123" spans="1:19" x14ac:dyDescent="0.2">
      <c r="A123" s="67" t="s">
        <v>96</v>
      </c>
      <c r="B123" s="97" t="s">
        <v>507</v>
      </c>
      <c r="H123" s="75"/>
      <c r="I123" s="75"/>
      <c r="K123" s="75"/>
      <c r="L123" s="75"/>
      <c r="Q123" s="66"/>
    </row>
    <row r="124" spans="1:19" ht="15" x14ac:dyDescent="0.25">
      <c r="A124" s="92"/>
      <c r="B124" s="94"/>
      <c r="C124" s="60" t="s">
        <v>485</v>
      </c>
      <c r="E124" s="90" t="s">
        <v>521</v>
      </c>
      <c r="F124" s="90">
        <v>3.38</v>
      </c>
      <c r="H124" s="75"/>
      <c r="I124" s="75"/>
      <c r="K124" s="75"/>
      <c r="L124" s="75"/>
      <c r="N124" s="184">
        <v>3.3</v>
      </c>
      <c r="O124" s="184"/>
      <c r="Q124" s="66"/>
      <c r="R124" s="184">
        <v>3.3</v>
      </c>
      <c r="S124" s="184"/>
    </row>
    <row r="125" spans="1:19" ht="15" x14ac:dyDescent="0.25">
      <c r="A125" s="92"/>
      <c r="B125" s="94"/>
      <c r="C125" s="60" t="s">
        <v>486</v>
      </c>
      <c r="E125" s="184">
        <v>30</v>
      </c>
      <c r="F125" s="184"/>
      <c r="H125" s="75"/>
      <c r="I125" s="75"/>
      <c r="K125" s="75"/>
      <c r="L125" s="75"/>
      <c r="N125" s="184">
        <v>30</v>
      </c>
      <c r="O125" s="184"/>
      <c r="Q125" s="66"/>
      <c r="R125" s="184">
        <v>30</v>
      </c>
      <c r="S125" s="184"/>
    </row>
    <row r="126" spans="1:19" ht="15" x14ac:dyDescent="0.25">
      <c r="A126" s="92"/>
      <c r="B126" s="94"/>
      <c r="C126" s="60" t="s">
        <v>487</v>
      </c>
      <c r="E126" s="90" t="s">
        <v>522</v>
      </c>
      <c r="F126" s="90">
        <v>28.53</v>
      </c>
      <c r="H126" s="75"/>
      <c r="I126" s="75"/>
      <c r="K126" s="75"/>
      <c r="L126" s="75"/>
      <c r="N126" s="184">
        <v>30</v>
      </c>
      <c r="O126" s="184"/>
      <c r="Q126" s="66"/>
      <c r="R126" s="184">
        <v>29</v>
      </c>
      <c r="S126" s="184"/>
    </row>
    <row r="127" spans="1:19" ht="15" x14ac:dyDescent="0.25">
      <c r="A127" s="92"/>
      <c r="B127" s="94"/>
      <c r="C127" s="60" t="s">
        <v>488</v>
      </c>
      <c r="E127" s="184">
        <v>-3</v>
      </c>
      <c r="F127" s="184"/>
      <c r="H127" s="75"/>
      <c r="I127" s="75"/>
      <c r="K127" s="75"/>
      <c r="L127" s="75"/>
      <c r="N127" s="184">
        <v>0</v>
      </c>
      <c r="O127" s="184"/>
      <c r="Q127" s="66"/>
      <c r="R127" s="184">
        <v>0</v>
      </c>
      <c r="S127" s="184"/>
    </row>
    <row r="128" spans="1:19" ht="15" x14ac:dyDescent="0.25">
      <c r="A128" s="92"/>
      <c r="B128" s="94"/>
      <c r="C128" s="60" t="s">
        <v>489</v>
      </c>
      <c r="H128" s="75"/>
      <c r="I128" s="75"/>
      <c r="K128" s="75"/>
      <c r="L128" s="75"/>
      <c r="N128" s="184">
        <v>0</v>
      </c>
      <c r="O128" s="184"/>
      <c r="Q128" s="66"/>
      <c r="R128" s="184">
        <v>4.1100000000000003</v>
      </c>
      <c r="S128" s="184"/>
    </row>
    <row r="129" spans="1:19" ht="15" x14ac:dyDescent="0.25">
      <c r="A129" s="92"/>
      <c r="B129" s="94"/>
      <c r="C129" s="60" t="s">
        <v>490</v>
      </c>
      <c r="E129" s="184" t="s">
        <v>520</v>
      </c>
      <c r="F129" s="184"/>
      <c r="H129" s="75"/>
      <c r="I129" s="75"/>
      <c r="K129" s="75"/>
      <c r="L129" s="75"/>
      <c r="N129" s="184" t="s">
        <v>520</v>
      </c>
      <c r="O129" s="184"/>
      <c r="Q129" s="66"/>
      <c r="R129" s="184" t="s">
        <v>520</v>
      </c>
      <c r="S129" s="184"/>
    </row>
    <row r="130" spans="1:19" ht="15" x14ac:dyDescent="0.25">
      <c r="A130" s="92"/>
      <c r="B130" s="94"/>
      <c r="H130" s="75"/>
      <c r="I130" s="75"/>
      <c r="K130" s="75"/>
      <c r="L130" s="75"/>
      <c r="Q130" s="66"/>
    </row>
    <row r="131" spans="1:19" x14ac:dyDescent="0.2">
      <c r="A131" s="67" t="s">
        <v>97</v>
      </c>
      <c r="B131" s="97" t="s">
        <v>499</v>
      </c>
      <c r="H131" s="75"/>
      <c r="I131" s="75"/>
      <c r="K131" s="75"/>
      <c r="L131" s="75"/>
      <c r="Q131" s="66"/>
    </row>
    <row r="132" spans="1:19" ht="15" x14ac:dyDescent="0.25">
      <c r="A132" s="92"/>
      <c r="B132" s="94"/>
      <c r="C132" s="60" t="s">
        <v>485</v>
      </c>
      <c r="E132" s="90">
        <v>2.98</v>
      </c>
      <c r="F132" s="90">
        <v>3.68</v>
      </c>
      <c r="H132" s="75"/>
      <c r="I132" s="75"/>
      <c r="K132" s="75"/>
      <c r="L132" s="75"/>
      <c r="N132" s="184">
        <v>3.3</v>
      </c>
      <c r="O132" s="184"/>
      <c r="Q132" s="66"/>
      <c r="R132" s="184">
        <v>3.3</v>
      </c>
      <c r="S132" s="184"/>
    </row>
    <row r="133" spans="1:19" ht="15" x14ac:dyDescent="0.25">
      <c r="A133" s="92"/>
      <c r="B133" s="94"/>
      <c r="C133" s="60" t="s">
        <v>486</v>
      </c>
      <c r="E133" s="184">
        <v>30</v>
      </c>
      <c r="F133" s="184"/>
      <c r="H133" s="75"/>
      <c r="I133" s="75"/>
      <c r="K133" s="75"/>
      <c r="L133" s="75"/>
      <c r="N133" s="184">
        <v>30</v>
      </c>
      <c r="O133" s="184"/>
      <c r="Q133" s="66"/>
      <c r="R133" s="184">
        <v>30</v>
      </c>
      <c r="S133" s="184"/>
    </row>
    <row r="134" spans="1:19" ht="15" x14ac:dyDescent="0.25">
      <c r="A134" s="92"/>
      <c r="B134" s="94"/>
      <c r="C134" s="60" t="s">
        <v>487</v>
      </c>
      <c r="E134" s="90">
        <v>21.52</v>
      </c>
      <c r="F134" s="90">
        <v>28.53</v>
      </c>
      <c r="H134" s="75"/>
      <c r="I134" s="75"/>
      <c r="K134" s="75"/>
      <c r="L134" s="75"/>
      <c r="N134" s="184">
        <v>30</v>
      </c>
      <c r="O134" s="184"/>
      <c r="Q134" s="66"/>
      <c r="R134" s="184">
        <v>29</v>
      </c>
      <c r="S134" s="184"/>
    </row>
    <row r="135" spans="1:19" ht="15" x14ac:dyDescent="0.25">
      <c r="A135" s="92"/>
      <c r="B135" s="94"/>
      <c r="C135" s="60" t="s">
        <v>488</v>
      </c>
      <c r="E135" s="184">
        <v>-2</v>
      </c>
      <c r="F135" s="184"/>
      <c r="H135" s="75"/>
      <c r="I135" s="75"/>
      <c r="K135" s="75"/>
      <c r="L135" s="75"/>
      <c r="N135" s="184">
        <v>0</v>
      </c>
      <c r="O135" s="184"/>
      <c r="Q135" s="66"/>
      <c r="R135" s="184">
        <v>0</v>
      </c>
      <c r="S135" s="184"/>
    </row>
    <row r="136" spans="1:19" ht="15" x14ac:dyDescent="0.25">
      <c r="A136" s="92"/>
      <c r="B136" s="94"/>
      <c r="C136" s="60" t="s">
        <v>489</v>
      </c>
      <c r="H136" s="75"/>
      <c r="I136" s="75"/>
      <c r="K136" s="75"/>
      <c r="L136" s="75"/>
      <c r="N136" s="184">
        <v>0</v>
      </c>
      <c r="O136" s="184"/>
      <c r="Q136" s="66"/>
      <c r="R136" s="184">
        <v>3.91</v>
      </c>
      <c r="S136" s="184"/>
    </row>
    <row r="137" spans="1:19" ht="15" x14ac:dyDescent="0.25">
      <c r="A137" s="92"/>
      <c r="B137" s="94"/>
      <c r="C137" s="60" t="s">
        <v>490</v>
      </c>
      <c r="E137" s="184" t="s">
        <v>520</v>
      </c>
      <c r="F137" s="184"/>
      <c r="H137" s="75"/>
      <c r="I137" s="75"/>
      <c r="K137" s="75"/>
      <c r="L137" s="75"/>
      <c r="N137" s="184" t="s">
        <v>520</v>
      </c>
      <c r="O137" s="184"/>
      <c r="Q137" s="66"/>
      <c r="R137" s="184" t="s">
        <v>520</v>
      </c>
      <c r="S137" s="184"/>
    </row>
    <row r="138" spans="1:19" ht="15" x14ac:dyDescent="0.25">
      <c r="A138" s="92"/>
      <c r="B138" s="94"/>
      <c r="H138" s="75"/>
      <c r="I138" s="75"/>
      <c r="K138" s="75"/>
      <c r="L138" s="75"/>
      <c r="Q138" s="66"/>
    </row>
    <row r="139" spans="1:19" x14ac:dyDescent="0.2">
      <c r="A139" s="67" t="s">
        <v>98</v>
      </c>
      <c r="B139" s="97" t="s">
        <v>501</v>
      </c>
      <c r="H139" s="75"/>
      <c r="I139" s="75"/>
      <c r="K139" s="75"/>
      <c r="L139" s="75"/>
      <c r="Q139" s="66"/>
    </row>
    <row r="140" spans="1:19" ht="15" x14ac:dyDescent="0.25">
      <c r="B140" s="94"/>
      <c r="C140" s="60" t="s">
        <v>485</v>
      </c>
      <c r="E140" s="184">
        <v>2.84</v>
      </c>
      <c r="F140" s="184"/>
      <c r="H140" s="75"/>
      <c r="I140" s="75"/>
      <c r="K140" s="75"/>
      <c r="L140" s="75"/>
      <c r="N140" s="184">
        <v>3.3</v>
      </c>
      <c r="O140" s="184"/>
      <c r="Q140" s="66"/>
      <c r="R140" s="184">
        <v>3.3</v>
      </c>
      <c r="S140" s="184"/>
    </row>
    <row r="141" spans="1:19" ht="15" x14ac:dyDescent="0.25">
      <c r="B141" s="94"/>
      <c r="C141" s="60" t="s">
        <v>486</v>
      </c>
      <c r="E141" s="184">
        <v>30</v>
      </c>
      <c r="F141" s="184"/>
      <c r="H141" s="75"/>
      <c r="I141" s="75"/>
      <c r="K141" s="75"/>
      <c r="L141" s="75"/>
      <c r="N141" s="184">
        <v>30</v>
      </c>
      <c r="O141" s="184"/>
      <c r="Q141" s="66"/>
      <c r="R141" s="184">
        <v>30</v>
      </c>
      <c r="S141" s="184"/>
    </row>
    <row r="142" spans="1:19" ht="15" x14ac:dyDescent="0.25">
      <c r="B142" s="94"/>
      <c r="C142" s="60" t="s">
        <v>487</v>
      </c>
      <c r="E142" s="184">
        <v>27.48</v>
      </c>
      <c r="F142" s="184"/>
      <c r="H142" s="75"/>
      <c r="I142" s="75"/>
      <c r="K142" s="75"/>
      <c r="L142" s="75"/>
      <c r="N142" s="184">
        <v>30</v>
      </c>
      <c r="O142" s="184"/>
      <c r="Q142" s="66"/>
      <c r="R142" s="184">
        <v>30</v>
      </c>
      <c r="S142" s="184"/>
    </row>
    <row r="143" spans="1:19" ht="15" x14ac:dyDescent="0.25">
      <c r="B143" s="94"/>
      <c r="C143" s="60" t="s">
        <v>488</v>
      </c>
      <c r="E143" s="184">
        <v>-2</v>
      </c>
      <c r="F143" s="184"/>
      <c r="H143" s="75"/>
      <c r="I143" s="75"/>
      <c r="K143" s="75"/>
      <c r="L143" s="75"/>
      <c r="N143" s="184">
        <v>0</v>
      </c>
      <c r="O143" s="184"/>
      <c r="Q143" s="66"/>
      <c r="R143" s="184">
        <v>0</v>
      </c>
      <c r="S143" s="184"/>
    </row>
    <row r="144" spans="1:19" ht="15" x14ac:dyDescent="0.25">
      <c r="B144" s="94"/>
      <c r="C144" s="60" t="s">
        <v>489</v>
      </c>
      <c r="H144" s="75"/>
      <c r="I144" s="75"/>
      <c r="K144" s="75"/>
      <c r="L144" s="75"/>
      <c r="N144" s="184">
        <v>0</v>
      </c>
      <c r="O144" s="184"/>
      <c r="Q144" s="66"/>
      <c r="R144" s="184">
        <v>0</v>
      </c>
      <c r="S144" s="184"/>
    </row>
    <row r="145" spans="1:19" ht="15" x14ac:dyDescent="0.25">
      <c r="B145" s="94"/>
      <c r="C145" s="60" t="s">
        <v>490</v>
      </c>
      <c r="E145" s="184" t="s">
        <v>520</v>
      </c>
      <c r="F145" s="184"/>
      <c r="H145" s="75"/>
      <c r="I145" s="75"/>
      <c r="K145" s="75"/>
      <c r="L145" s="75"/>
      <c r="N145" s="184" t="s">
        <v>520</v>
      </c>
      <c r="O145" s="184"/>
      <c r="Q145" s="66"/>
      <c r="R145" s="184" t="s">
        <v>520</v>
      </c>
      <c r="S145" s="184"/>
    </row>
    <row r="146" spans="1:19" ht="15" x14ac:dyDescent="0.25">
      <c r="A146" s="92"/>
      <c r="B146" s="94"/>
      <c r="H146" s="75"/>
      <c r="I146" s="75"/>
      <c r="K146" s="75"/>
      <c r="L146" s="75"/>
      <c r="Q146" s="66"/>
    </row>
    <row r="147" spans="1:19" x14ac:dyDescent="0.2">
      <c r="A147" s="67">
        <v>348</v>
      </c>
      <c r="B147" s="97" t="s">
        <v>565</v>
      </c>
      <c r="E147" s="75"/>
      <c r="F147" s="75"/>
      <c r="H147" s="75"/>
      <c r="I147" s="75"/>
      <c r="K147" s="75"/>
      <c r="L147" s="75"/>
      <c r="Q147" s="66"/>
    </row>
    <row r="148" spans="1:19" ht="15" x14ac:dyDescent="0.25">
      <c r="B148" s="94"/>
      <c r="C148" s="60" t="s">
        <v>485</v>
      </c>
      <c r="E148" s="75"/>
      <c r="F148" s="75"/>
      <c r="H148" s="75"/>
      <c r="I148" s="75"/>
      <c r="K148" s="75"/>
      <c r="L148" s="75"/>
      <c r="N148" s="184">
        <v>10</v>
      </c>
      <c r="O148" s="184"/>
      <c r="Q148" s="66"/>
      <c r="R148" s="184">
        <v>10</v>
      </c>
      <c r="S148" s="184"/>
    </row>
    <row r="149" spans="1:19" ht="15" x14ac:dyDescent="0.25">
      <c r="B149" s="94"/>
      <c r="C149" s="60" t="s">
        <v>486</v>
      </c>
      <c r="E149" s="75"/>
      <c r="F149" s="75"/>
      <c r="H149" s="75"/>
      <c r="I149" s="75"/>
      <c r="K149" s="75"/>
      <c r="L149" s="75"/>
      <c r="N149" s="184">
        <v>10</v>
      </c>
      <c r="O149" s="184"/>
      <c r="Q149" s="66"/>
      <c r="R149" s="184">
        <v>10</v>
      </c>
      <c r="S149" s="184"/>
    </row>
    <row r="150" spans="1:19" ht="15" x14ac:dyDescent="0.25">
      <c r="B150" s="94"/>
      <c r="C150" s="60" t="s">
        <v>487</v>
      </c>
      <c r="E150" s="75"/>
      <c r="F150" s="75"/>
      <c r="H150" s="75"/>
      <c r="I150" s="75"/>
      <c r="K150" s="75"/>
      <c r="L150" s="75"/>
      <c r="N150" s="184">
        <v>10</v>
      </c>
      <c r="O150" s="184"/>
      <c r="Q150" s="66"/>
      <c r="R150" s="184">
        <v>10</v>
      </c>
      <c r="S150" s="184"/>
    </row>
    <row r="151" spans="1:19" ht="15" x14ac:dyDescent="0.25">
      <c r="B151" s="94"/>
      <c r="C151" s="60" t="s">
        <v>488</v>
      </c>
      <c r="E151" s="75"/>
      <c r="F151" s="75"/>
      <c r="H151" s="75"/>
      <c r="I151" s="75"/>
      <c r="K151" s="75"/>
      <c r="L151" s="75"/>
      <c r="N151" s="184">
        <v>0</v>
      </c>
      <c r="O151" s="184"/>
      <c r="Q151" s="66"/>
      <c r="R151" s="184">
        <v>0</v>
      </c>
      <c r="S151" s="184"/>
    </row>
    <row r="152" spans="1:19" ht="15" x14ac:dyDescent="0.25">
      <c r="B152" s="94"/>
      <c r="C152" s="60" t="s">
        <v>489</v>
      </c>
      <c r="E152" s="75"/>
      <c r="F152" s="75"/>
      <c r="H152" s="75"/>
      <c r="I152" s="75"/>
      <c r="K152" s="75"/>
      <c r="L152" s="75"/>
      <c r="N152" s="184">
        <v>0</v>
      </c>
      <c r="O152" s="184"/>
      <c r="Q152" s="66"/>
      <c r="R152" s="184">
        <v>0</v>
      </c>
      <c r="S152" s="184"/>
    </row>
    <row r="153" spans="1:19" ht="15" x14ac:dyDescent="0.25">
      <c r="B153" s="94"/>
      <c r="C153" s="60" t="s">
        <v>490</v>
      </c>
      <c r="E153" s="75"/>
      <c r="F153" s="75"/>
      <c r="H153" s="75"/>
      <c r="I153" s="75"/>
      <c r="K153" s="75"/>
      <c r="L153" s="75"/>
      <c r="N153" s="184" t="s">
        <v>520</v>
      </c>
      <c r="O153" s="184"/>
      <c r="Q153" s="66"/>
      <c r="R153" s="184" t="s">
        <v>520</v>
      </c>
      <c r="S153" s="184"/>
    </row>
  </sheetData>
  <mergeCells count="182">
    <mergeCell ref="N151:O151"/>
    <mergeCell ref="R151:S151"/>
    <mergeCell ref="N152:O152"/>
    <mergeCell ref="R152:S152"/>
    <mergeCell ref="N153:O153"/>
    <mergeCell ref="R153:S153"/>
    <mergeCell ref="N148:O148"/>
    <mergeCell ref="R148:S148"/>
    <mergeCell ref="N149:O149"/>
    <mergeCell ref="R149:S149"/>
    <mergeCell ref="N150:O150"/>
    <mergeCell ref="R150:S150"/>
    <mergeCell ref="E143:F143"/>
    <mergeCell ref="N143:O143"/>
    <mergeCell ref="R143:S143"/>
    <mergeCell ref="N144:O144"/>
    <mergeCell ref="R144:S144"/>
    <mergeCell ref="E145:F145"/>
    <mergeCell ref="N145:O145"/>
    <mergeCell ref="R145:S145"/>
    <mergeCell ref="E141:F141"/>
    <mergeCell ref="N141:O141"/>
    <mergeCell ref="R141:S141"/>
    <mergeCell ref="E142:F142"/>
    <mergeCell ref="N142:O142"/>
    <mergeCell ref="R142:S142"/>
    <mergeCell ref="N136:O136"/>
    <mergeCell ref="R136:S136"/>
    <mergeCell ref="E137:F137"/>
    <mergeCell ref="N137:O137"/>
    <mergeCell ref="R137:S137"/>
    <mergeCell ref="E140:F140"/>
    <mergeCell ref="N140:O140"/>
    <mergeCell ref="R140:S140"/>
    <mergeCell ref="E133:F133"/>
    <mergeCell ref="N133:O133"/>
    <mergeCell ref="R133:S133"/>
    <mergeCell ref="N134:O134"/>
    <mergeCell ref="R134:S134"/>
    <mergeCell ref="E135:F135"/>
    <mergeCell ref="N135:O135"/>
    <mergeCell ref="R135:S135"/>
    <mergeCell ref="N128:O128"/>
    <mergeCell ref="R128:S128"/>
    <mergeCell ref="E129:F129"/>
    <mergeCell ref="N129:O129"/>
    <mergeCell ref="R129:S129"/>
    <mergeCell ref="N132:O132"/>
    <mergeCell ref="R132:S132"/>
    <mergeCell ref="E125:F125"/>
    <mergeCell ref="N125:O125"/>
    <mergeCell ref="R125:S125"/>
    <mergeCell ref="N126:O126"/>
    <mergeCell ref="R126:S126"/>
    <mergeCell ref="E127:F127"/>
    <mergeCell ref="N127:O127"/>
    <mergeCell ref="R127:S127"/>
    <mergeCell ref="N120:O120"/>
    <mergeCell ref="R120:S120"/>
    <mergeCell ref="E121:F121"/>
    <mergeCell ref="N121:O121"/>
    <mergeCell ref="R121:S121"/>
    <mergeCell ref="N124:O124"/>
    <mergeCell ref="R124:S124"/>
    <mergeCell ref="E117:F117"/>
    <mergeCell ref="N117:O117"/>
    <mergeCell ref="R117:S117"/>
    <mergeCell ref="N118:O118"/>
    <mergeCell ref="R118:S118"/>
    <mergeCell ref="E119:F119"/>
    <mergeCell ref="N119:O119"/>
    <mergeCell ref="R119:S119"/>
    <mergeCell ref="E111:F111"/>
    <mergeCell ref="H111:I111"/>
    <mergeCell ref="N111:O111"/>
    <mergeCell ref="R111:S111"/>
    <mergeCell ref="N116:O116"/>
    <mergeCell ref="R116:S116"/>
    <mergeCell ref="N103:O103"/>
    <mergeCell ref="R103:S103"/>
    <mergeCell ref="E107:F107"/>
    <mergeCell ref="H107:I107"/>
    <mergeCell ref="E109:F109"/>
    <mergeCell ref="H109:I109"/>
    <mergeCell ref="E99:F99"/>
    <mergeCell ref="H99:I99"/>
    <mergeCell ref="E101:F101"/>
    <mergeCell ref="H101:I101"/>
    <mergeCell ref="E103:F103"/>
    <mergeCell ref="H103:I103"/>
    <mergeCell ref="E91:F91"/>
    <mergeCell ref="H91:I91"/>
    <mergeCell ref="E93:F93"/>
    <mergeCell ref="H93:I93"/>
    <mergeCell ref="E95:F95"/>
    <mergeCell ref="H95:I95"/>
    <mergeCell ref="E79:F79"/>
    <mergeCell ref="H79:I79"/>
    <mergeCell ref="N79:O79"/>
    <mergeCell ref="R79:S79"/>
    <mergeCell ref="E83:F83"/>
    <mergeCell ref="E87:F87"/>
    <mergeCell ref="N71:O71"/>
    <mergeCell ref="R71:S71"/>
    <mergeCell ref="E75:F75"/>
    <mergeCell ref="H75:I75"/>
    <mergeCell ref="E77:F77"/>
    <mergeCell ref="H77:I77"/>
    <mergeCell ref="E67:F67"/>
    <mergeCell ref="H67:I67"/>
    <mergeCell ref="E69:F69"/>
    <mergeCell ref="H69:I69"/>
    <mergeCell ref="E71:F71"/>
    <mergeCell ref="H71:I71"/>
    <mergeCell ref="E61:F61"/>
    <mergeCell ref="H61:I61"/>
    <mergeCell ref="E63:F63"/>
    <mergeCell ref="H63:I63"/>
    <mergeCell ref="N63:O63"/>
    <mergeCell ref="R63:S63"/>
    <mergeCell ref="E53:F53"/>
    <mergeCell ref="H53:I53"/>
    <mergeCell ref="N53:O53"/>
    <mergeCell ref="R53:S53"/>
    <mergeCell ref="E59:F59"/>
    <mergeCell ref="H59:I59"/>
    <mergeCell ref="N45:O45"/>
    <mergeCell ref="R45:S45"/>
    <mergeCell ref="E49:F49"/>
    <mergeCell ref="H49:I49"/>
    <mergeCell ref="E51:F51"/>
    <mergeCell ref="H51:I51"/>
    <mergeCell ref="E41:F41"/>
    <mergeCell ref="H41:I41"/>
    <mergeCell ref="E42:F42"/>
    <mergeCell ref="H43:I43"/>
    <mergeCell ref="E45:F45"/>
    <mergeCell ref="H45:I45"/>
    <mergeCell ref="E35:F35"/>
    <mergeCell ref="H35:I35"/>
    <mergeCell ref="E37:F37"/>
    <mergeCell ref="H37:I37"/>
    <mergeCell ref="N37:O37"/>
    <mergeCell ref="R37:S37"/>
    <mergeCell ref="E29:F29"/>
    <mergeCell ref="H29:I29"/>
    <mergeCell ref="N29:O29"/>
    <mergeCell ref="R29:S29"/>
    <mergeCell ref="E33:F33"/>
    <mergeCell ref="H33:I33"/>
    <mergeCell ref="N21:O21"/>
    <mergeCell ref="R21:S21"/>
    <mergeCell ref="E25:F25"/>
    <mergeCell ref="H25:I25"/>
    <mergeCell ref="E26:F26"/>
    <mergeCell ref="H27:I27"/>
    <mergeCell ref="E17:F17"/>
    <mergeCell ref="H17:I17"/>
    <mergeCell ref="E19:F19"/>
    <mergeCell ref="H19:I19"/>
    <mergeCell ref="E21:F21"/>
    <mergeCell ref="H21:I21"/>
    <mergeCell ref="E10:F10"/>
    <mergeCell ref="H10:I10"/>
    <mergeCell ref="K10:L10"/>
    <mergeCell ref="N10:O10"/>
    <mergeCell ref="R10:S10"/>
    <mergeCell ref="E11:F11"/>
    <mergeCell ref="H11:I11"/>
    <mergeCell ref="K11:L11"/>
    <mergeCell ref="N11:O11"/>
    <mergeCell ref="R11:S11"/>
    <mergeCell ref="A1:S1"/>
    <mergeCell ref="A2:S2"/>
    <mergeCell ref="A3:S3"/>
    <mergeCell ref="E7:L7"/>
    <mergeCell ref="N7:S7"/>
    <mergeCell ref="E9:F9"/>
    <mergeCell ref="H9:I9"/>
    <mergeCell ref="K9:L9"/>
    <mergeCell ref="N9:O9"/>
    <mergeCell ref="R9:S9"/>
  </mergeCells>
  <printOptions horizontalCentered="1"/>
  <pageMargins left="0.75" right="0.5" top="0.75" bottom="0.25" header="0" footer="0"/>
  <pageSetup scale="69" fitToHeight="2" orientation="portrait" blackAndWhite="1" r:id="rId1"/>
  <rowBreaks count="1" manualBreakCount="1">
    <brk id="79" max="18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516D-2F08-4CC1-A9BC-64144615BDCB}">
  <sheetPr>
    <tabColor rgb="FF92D050"/>
  </sheetPr>
  <dimension ref="A1:N65471"/>
  <sheetViews>
    <sheetView zoomScaleNormal="100" workbookViewId="0">
      <pane xSplit="4" ySplit="11" topLeftCell="E96" activePane="bottomRight" state="frozen"/>
      <selection activeCell="E117" sqref="E117:F117"/>
      <selection pane="topRight" activeCell="E117" sqref="E117:F117"/>
      <selection pane="bottomLeft" activeCell="E117" sqref="E117:F117"/>
      <selection pane="bottomRight" activeCell="E117" sqref="E117:F117"/>
    </sheetView>
  </sheetViews>
  <sheetFormatPr defaultRowHeight="12.75" x14ac:dyDescent="0.2"/>
  <cols>
    <col min="1" max="1" width="7.7109375" style="100" customWidth="1"/>
    <col min="2" max="2" width="4.7109375" style="100" customWidth="1"/>
    <col min="3" max="3" width="20.5703125" style="100" bestFit="1" customWidth="1"/>
    <col min="4" max="4" width="1.7109375" style="100" customWidth="1"/>
    <col min="5" max="5" width="14.28515625" style="117" customWidth="1"/>
    <col min="6" max="6" width="1.7109375" style="117" customWidth="1"/>
    <col min="7" max="7" width="15.85546875" style="117" bestFit="1" customWidth="1"/>
    <col min="8" max="8" width="1.7109375" style="117" customWidth="1"/>
    <col min="9" max="9" width="16.28515625" style="117" bestFit="1" customWidth="1"/>
    <col min="10" max="10" width="2.85546875" style="100" customWidth="1"/>
    <col min="11" max="11" width="14.140625" style="100" customWidth="1"/>
    <col min="12" max="13" width="0.85546875" style="100" customWidth="1"/>
    <col min="14" max="14" width="14.140625" style="100" customWidth="1"/>
    <col min="15" max="16384" width="9.140625" style="60"/>
  </cols>
  <sheetData>
    <row r="1" spans="1:14" ht="16.5" x14ac:dyDescent="0.25">
      <c r="A1" s="98" t="s">
        <v>469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6.5" x14ac:dyDescent="0.25">
      <c r="A2" s="98" t="s">
        <v>470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6.5" x14ac:dyDescent="0.25">
      <c r="A3" s="98" t="s">
        <v>561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7" spans="1:14" ht="13.5" thickBot="1" x14ac:dyDescent="0.25">
      <c r="D7" s="101"/>
      <c r="E7" s="102" t="s">
        <v>471</v>
      </c>
      <c r="F7" s="103"/>
      <c r="G7" s="103"/>
      <c r="H7" s="103"/>
      <c r="I7" s="103"/>
      <c r="J7" s="101"/>
      <c r="K7" s="104" t="s">
        <v>472</v>
      </c>
      <c r="L7" s="104"/>
      <c r="M7" s="104"/>
      <c r="N7" s="105"/>
    </row>
    <row r="9" spans="1:14" x14ac:dyDescent="0.2">
      <c r="A9" s="106"/>
      <c r="B9" s="106"/>
      <c r="C9" s="106"/>
      <c r="D9" s="106"/>
      <c r="E9" s="106" t="s">
        <v>473</v>
      </c>
      <c r="F9" s="106"/>
      <c r="G9" s="106" t="s">
        <v>474</v>
      </c>
      <c r="H9" s="106"/>
      <c r="I9" s="106" t="s">
        <v>475</v>
      </c>
      <c r="J9" s="106"/>
      <c r="K9" s="107">
        <v>2011</v>
      </c>
      <c r="L9" s="108"/>
      <c r="M9" s="106"/>
      <c r="N9" s="109">
        <v>44562</v>
      </c>
    </row>
    <row r="10" spans="1:14" x14ac:dyDescent="0.2">
      <c r="A10" s="106" t="s">
        <v>1</v>
      </c>
      <c r="B10" s="106"/>
      <c r="C10" s="106"/>
      <c r="D10" s="106"/>
      <c r="E10" s="110" t="s">
        <v>476</v>
      </c>
      <c r="F10" s="111"/>
      <c r="G10" s="110" t="s">
        <v>477</v>
      </c>
      <c r="H10" s="111"/>
      <c r="I10" s="110" t="s">
        <v>478</v>
      </c>
      <c r="J10" s="106"/>
      <c r="K10" s="106" t="s">
        <v>479</v>
      </c>
      <c r="L10" s="108"/>
      <c r="M10" s="106"/>
      <c r="N10" s="106" t="s">
        <v>562</v>
      </c>
    </row>
    <row r="11" spans="1:14" ht="13.5" thickBot="1" x14ac:dyDescent="0.25">
      <c r="A11" s="112" t="s">
        <v>480</v>
      </c>
      <c r="B11" s="93" t="s">
        <v>481</v>
      </c>
      <c r="C11" s="113"/>
      <c r="D11" s="106"/>
      <c r="E11" s="114">
        <v>42736</v>
      </c>
      <c r="F11" s="106"/>
      <c r="G11" s="114">
        <v>40242</v>
      </c>
      <c r="H11" s="106"/>
      <c r="I11" s="114">
        <v>42735</v>
      </c>
      <c r="J11" s="106"/>
      <c r="K11" s="112" t="s">
        <v>482</v>
      </c>
      <c r="L11" s="108"/>
      <c r="M11" s="106"/>
      <c r="N11" s="112" t="s">
        <v>563</v>
      </c>
    </row>
    <row r="12" spans="1:14" ht="15.75" thickTop="1" x14ac:dyDescent="0.25">
      <c r="A12" s="115"/>
      <c r="B12" s="94"/>
      <c r="E12" s="116"/>
      <c r="G12" s="116"/>
      <c r="I12" s="116"/>
      <c r="K12" s="118"/>
      <c r="L12" s="108"/>
      <c r="M12" s="106"/>
      <c r="N12" s="118"/>
    </row>
    <row r="13" spans="1:14" x14ac:dyDescent="0.2">
      <c r="A13" s="115"/>
      <c r="B13" s="95" t="s">
        <v>566</v>
      </c>
      <c r="C13" s="119"/>
      <c r="L13" s="108"/>
      <c r="M13" s="106"/>
    </row>
    <row r="14" spans="1:14" ht="15" x14ac:dyDescent="0.25">
      <c r="A14" s="115"/>
      <c r="B14" s="94"/>
      <c r="L14" s="120"/>
    </row>
    <row r="15" spans="1:14" x14ac:dyDescent="0.2">
      <c r="A15" s="121">
        <v>35001</v>
      </c>
      <c r="B15" s="122" t="s">
        <v>567</v>
      </c>
      <c r="E15" s="123"/>
      <c r="G15" s="124"/>
      <c r="I15" s="124"/>
      <c r="L15" s="120"/>
    </row>
    <row r="16" spans="1:14" ht="15" x14ac:dyDescent="0.25">
      <c r="A16" s="121"/>
      <c r="B16" s="94"/>
      <c r="C16" s="100" t="s">
        <v>485</v>
      </c>
      <c r="E16" s="125">
        <v>1.3</v>
      </c>
      <c r="F16" s="125"/>
      <c r="G16" s="125">
        <v>1.22</v>
      </c>
      <c r="H16" s="125"/>
      <c r="I16" s="125">
        <v>1.6</v>
      </c>
      <c r="J16" s="126"/>
      <c r="K16" s="126">
        <v>1.3</v>
      </c>
      <c r="L16" s="127"/>
      <c r="M16" s="126"/>
      <c r="N16" s="128">
        <v>1.3</v>
      </c>
    </row>
    <row r="17" spans="1:14" ht="15" x14ac:dyDescent="0.25">
      <c r="A17" s="121"/>
      <c r="B17" s="94"/>
      <c r="C17" s="100" t="s">
        <v>486</v>
      </c>
      <c r="E17" s="129">
        <v>75</v>
      </c>
      <c r="F17" s="129"/>
      <c r="G17" s="129">
        <v>75</v>
      </c>
      <c r="H17" s="129"/>
      <c r="I17" s="129">
        <v>65</v>
      </c>
      <c r="J17" s="130"/>
      <c r="K17" s="130">
        <v>75</v>
      </c>
      <c r="L17" s="131"/>
      <c r="M17" s="130"/>
      <c r="N17" s="132">
        <v>75</v>
      </c>
    </row>
    <row r="18" spans="1:14" ht="15" x14ac:dyDescent="0.25">
      <c r="A18" s="121"/>
      <c r="B18" s="94"/>
      <c r="C18" s="100" t="s">
        <v>487</v>
      </c>
      <c r="E18" s="125">
        <v>58</v>
      </c>
      <c r="F18" s="125"/>
      <c r="G18" s="125">
        <v>53</v>
      </c>
      <c r="H18" s="125"/>
      <c r="I18" s="125">
        <v>34</v>
      </c>
      <c r="J18" s="126"/>
      <c r="K18" s="126">
        <v>51</v>
      </c>
      <c r="L18" s="127"/>
      <c r="M18" s="126"/>
      <c r="N18" s="128">
        <v>50.650435000000002</v>
      </c>
    </row>
    <row r="19" spans="1:14" ht="15" x14ac:dyDescent="0.25">
      <c r="A19" s="121"/>
      <c r="B19" s="94"/>
      <c r="C19" s="100" t="s">
        <v>488</v>
      </c>
      <c r="E19" s="129">
        <v>0</v>
      </c>
      <c r="F19" s="129"/>
      <c r="G19" s="129">
        <v>0</v>
      </c>
      <c r="H19" s="129"/>
      <c r="I19" s="129">
        <v>0</v>
      </c>
      <c r="J19" s="130"/>
      <c r="K19" s="130">
        <v>0</v>
      </c>
      <c r="L19" s="131"/>
      <c r="M19" s="130"/>
      <c r="N19" s="132">
        <v>0</v>
      </c>
    </row>
    <row r="20" spans="1:14" ht="15" x14ac:dyDescent="0.25">
      <c r="A20" s="121"/>
      <c r="B20" s="94"/>
      <c r="C20" s="100" t="s">
        <v>489</v>
      </c>
      <c r="E20" s="133">
        <v>22.67</v>
      </c>
      <c r="F20" s="133"/>
      <c r="G20" s="133">
        <v>35.5</v>
      </c>
      <c r="H20" s="133"/>
      <c r="I20" s="133">
        <v>46.63</v>
      </c>
      <c r="J20" s="134"/>
      <c r="K20" s="134">
        <v>32.659999999999997</v>
      </c>
      <c r="L20" s="135"/>
      <c r="M20" s="134"/>
      <c r="N20" s="136">
        <v>35.520000000000003</v>
      </c>
    </row>
    <row r="21" spans="1:14" ht="15" x14ac:dyDescent="0.25">
      <c r="A21" s="121"/>
      <c r="B21" s="94"/>
      <c r="C21" s="100" t="s">
        <v>490</v>
      </c>
      <c r="E21" s="137" t="s">
        <v>523</v>
      </c>
      <c r="F21" s="137"/>
      <c r="G21" s="137" t="s">
        <v>524</v>
      </c>
      <c r="H21" s="137"/>
      <c r="I21" s="137" t="s">
        <v>525</v>
      </c>
      <c r="J21" s="138"/>
      <c r="K21" s="139" t="s">
        <v>520</v>
      </c>
      <c r="L21" s="140"/>
      <c r="M21" s="139"/>
      <c r="N21" s="141" t="s">
        <v>520</v>
      </c>
    </row>
    <row r="22" spans="1:14" ht="15" x14ac:dyDescent="0.25">
      <c r="A22" s="121"/>
      <c r="B22" s="94"/>
      <c r="E22" s="142"/>
      <c r="F22" s="142"/>
      <c r="G22" s="142"/>
      <c r="H22" s="142"/>
      <c r="I22" s="142"/>
      <c r="J22" s="143"/>
      <c r="K22" s="144"/>
      <c r="L22" s="145"/>
      <c r="M22" s="144"/>
      <c r="N22" s="146"/>
    </row>
    <row r="23" spans="1:14" x14ac:dyDescent="0.2">
      <c r="A23" s="121">
        <v>35200</v>
      </c>
      <c r="B23" s="122" t="s">
        <v>546</v>
      </c>
      <c r="L23" s="120"/>
      <c r="N23" s="147"/>
    </row>
    <row r="24" spans="1:14" ht="15" x14ac:dyDescent="0.25">
      <c r="A24" s="121"/>
      <c r="B24" s="94"/>
      <c r="C24" s="100" t="s">
        <v>485</v>
      </c>
      <c r="E24" s="125">
        <v>1.9</v>
      </c>
      <c r="F24" s="125"/>
      <c r="G24" s="125">
        <v>1.4</v>
      </c>
      <c r="H24" s="125"/>
      <c r="I24" s="125">
        <v>2</v>
      </c>
      <c r="J24" s="126"/>
      <c r="K24" s="126">
        <v>1.7</v>
      </c>
      <c r="L24" s="127"/>
      <c r="M24" s="126"/>
      <c r="N24" s="128">
        <v>1.8</v>
      </c>
    </row>
    <row r="25" spans="1:14" ht="15" x14ac:dyDescent="0.25">
      <c r="A25" s="121"/>
      <c r="B25" s="94"/>
      <c r="C25" s="100" t="s">
        <v>486</v>
      </c>
      <c r="E25" s="129">
        <v>60</v>
      </c>
      <c r="F25" s="129"/>
      <c r="G25" s="129">
        <v>75</v>
      </c>
      <c r="H25" s="129"/>
      <c r="I25" s="129">
        <v>55</v>
      </c>
      <c r="J25" s="130"/>
      <c r="K25" s="130">
        <v>60</v>
      </c>
      <c r="L25" s="131"/>
      <c r="M25" s="130"/>
      <c r="N25" s="132">
        <v>60</v>
      </c>
    </row>
    <row r="26" spans="1:14" ht="15" x14ac:dyDescent="0.25">
      <c r="A26" s="121"/>
      <c r="B26" s="94"/>
      <c r="C26" s="100" t="s">
        <v>487</v>
      </c>
      <c r="E26" s="125">
        <v>47</v>
      </c>
      <c r="F26" s="125"/>
      <c r="G26" s="125">
        <v>57</v>
      </c>
      <c r="H26" s="125"/>
      <c r="I26" s="125">
        <v>36</v>
      </c>
      <c r="J26" s="126"/>
      <c r="K26" s="126">
        <v>52</v>
      </c>
      <c r="L26" s="127"/>
      <c r="M26" s="126"/>
      <c r="N26" s="128">
        <v>48.317287</v>
      </c>
    </row>
    <row r="27" spans="1:14" ht="15" x14ac:dyDescent="0.25">
      <c r="A27" s="121"/>
      <c r="B27" s="94"/>
      <c r="C27" s="100" t="s">
        <v>488</v>
      </c>
      <c r="E27" s="129">
        <v>-15</v>
      </c>
      <c r="F27" s="129"/>
      <c r="G27" s="129">
        <v>-15</v>
      </c>
      <c r="H27" s="129"/>
      <c r="I27" s="129">
        <v>-5</v>
      </c>
      <c r="J27" s="130"/>
      <c r="K27" s="130">
        <v>-5</v>
      </c>
      <c r="L27" s="131"/>
      <c r="M27" s="130"/>
      <c r="N27" s="132">
        <v>-5</v>
      </c>
    </row>
    <row r="28" spans="1:14" ht="15" x14ac:dyDescent="0.25">
      <c r="A28" s="121"/>
      <c r="B28" s="94"/>
      <c r="C28" s="100" t="s">
        <v>489</v>
      </c>
      <c r="E28" s="133">
        <v>24.92</v>
      </c>
      <c r="F28" s="133"/>
      <c r="G28" s="133">
        <v>32.74</v>
      </c>
      <c r="H28" s="133"/>
      <c r="I28" s="133">
        <v>32.9</v>
      </c>
      <c r="J28" s="134"/>
      <c r="K28" s="134">
        <v>14.67</v>
      </c>
      <c r="L28" s="135"/>
      <c r="M28" s="134"/>
      <c r="N28" s="136">
        <v>20.81</v>
      </c>
    </row>
    <row r="29" spans="1:14" ht="15" x14ac:dyDescent="0.25">
      <c r="A29" s="121"/>
      <c r="B29" s="94"/>
      <c r="C29" s="100" t="s">
        <v>490</v>
      </c>
      <c r="E29" s="137" t="s">
        <v>524</v>
      </c>
      <c r="F29" s="137"/>
      <c r="G29" s="137" t="s">
        <v>515</v>
      </c>
      <c r="H29" s="137"/>
      <c r="I29" s="137" t="s">
        <v>524</v>
      </c>
      <c r="J29" s="138"/>
      <c r="K29" s="139" t="s">
        <v>524</v>
      </c>
      <c r="L29" s="140"/>
      <c r="M29" s="139"/>
      <c r="N29" s="141" t="s">
        <v>524</v>
      </c>
    </row>
    <row r="30" spans="1:14" ht="15" x14ac:dyDescent="0.25">
      <c r="A30" s="121"/>
      <c r="B30" s="94"/>
      <c r="E30" s="142"/>
      <c r="F30" s="142"/>
      <c r="G30" s="142"/>
      <c r="H30" s="142"/>
      <c r="I30" s="142"/>
      <c r="J30" s="143"/>
      <c r="K30" s="144"/>
      <c r="L30" s="145"/>
      <c r="M30" s="144"/>
      <c r="N30" s="146"/>
    </row>
    <row r="31" spans="1:14" x14ac:dyDescent="0.2">
      <c r="A31" s="121">
        <v>35300</v>
      </c>
      <c r="B31" s="122" t="s">
        <v>568</v>
      </c>
      <c r="L31" s="120"/>
      <c r="N31" s="147"/>
    </row>
    <row r="32" spans="1:14" ht="15" x14ac:dyDescent="0.25">
      <c r="A32" s="121"/>
      <c r="B32" s="94"/>
      <c r="C32" s="100" t="s">
        <v>485</v>
      </c>
      <c r="E32" s="125">
        <v>2.6</v>
      </c>
      <c r="F32" s="125"/>
      <c r="G32" s="125">
        <v>1.8</v>
      </c>
      <c r="H32" s="125"/>
      <c r="I32" s="125">
        <v>2.2999999999999998</v>
      </c>
      <c r="J32" s="126"/>
      <c r="K32" s="126">
        <v>2.2999999999999998</v>
      </c>
      <c r="L32" s="127"/>
      <c r="M32" s="126"/>
      <c r="N32" s="128">
        <v>2.4</v>
      </c>
    </row>
    <row r="33" spans="1:14" ht="15" x14ac:dyDescent="0.25">
      <c r="A33" s="121"/>
      <c r="B33" s="94"/>
      <c r="C33" s="100" t="s">
        <v>486</v>
      </c>
      <c r="E33" s="129">
        <v>40</v>
      </c>
      <c r="F33" s="129"/>
      <c r="G33" s="129">
        <v>53</v>
      </c>
      <c r="H33" s="129"/>
      <c r="I33" s="129">
        <v>40</v>
      </c>
      <c r="J33" s="130"/>
      <c r="K33" s="130">
        <v>45</v>
      </c>
      <c r="L33" s="131"/>
      <c r="M33" s="130"/>
      <c r="N33" s="132">
        <v>45</v>
      </c>
    </row>
    <row r="34" spans="1:14" ht="15" x14ac:dyDescent="0.25">
      <c r="A34" s="121"/>
      <c r="B34" s="94"/>
      <c r="C34" s="100" t="s">
        <v>487</v>
      </c>
      <c r="E34" s="125">
        <v>29</v>
      </c>
      <c r="F34" s="125"/>
      <c r="G34" s="125">
        <v>43</v>
      </c>
      <c r="H34" s="125"/>
      <c r="I34" s="125">
        <v>35</v>
      </c>
      <c r="J34" s="126"/>
      <c r="K34" s="126">
        <v>35</v>
      </c>
      <c r="L34" s="127"/>
      <c r="M34" s="126"/>
      <c r="N34" s="128">
        <v>35.121234000000001</v>
      </c>
    </row>
    <row r="35" spans="1:14" ht="15" x14ac:dyDescent="0.25">
      <c r="A35" s="121"/>
      <c r="B35" s="94"/>
      <c r="C35" s="100" t="s">
        <v>488</v>
      </c>
      <c r="E35" s="129">
        <v>-2</v>
      </c>
      <c r="F35" s="129"/>
      <c r="G35" s="129">
        <v>0</v>
      </c>
      <c r="H35" s="129"/>
      <c r="I35" s="129">
        <v>-10</v>
      </c>
      <c r="J35" s="130"/>
      <c r="K35" s="130">
        <v>-5</v>
      </c>
      <c r="L35" s="131"/>
      <c r="M35" s="130"/>
      <c r="N35" s="132">
        <v>-5</v>
      </c>
    </row>
    <row r="36" spans="1:14" ht="15" x14ac:dyDescent="0.25">
      <c r="A36" s="121"/>
      <c r="B36" s="94"/>
      <c r="C36" s="100" t="s">
        <v>489</v>
      </c>
      <c r="E36" s="133">
        <v>28.05</v>
      </c>
      <c r="F36" s="133"/>
      <c r="G36" s="133">
        <v>22</v>
      </c>
      <c r="H36" s="133"/>
      <c r="I36" s="133">
        <v>24.56</v>
      </c>
      <c r="J36" s="134"/>
      <c r="K36" s="134">
        <v>25.16</v>
      </c>
      <c r="L36" s="135"/>
      <c r="M36" s="134"/>
      <c r="N36" s="136">
        <v>21.69</v>
      </c>
    </row>
    <row r="37" spans="1:14" ht="15" x14ac:dyDescent="0.25">
      <c r="A37" s="121"/>
      <c r="B37" s="94"/>
      <c r="C37" s="100" t="s">
        <v>490</v>
      </c>
      <c r="E37" s="137" t="s">
        <v>505</v>
      </c>
      <c r="F37" s="137"/>
      <c r="G37" s="137" t="s">
        <v>497</v>
      </c>
      <c r="H37" s="137"/>
      <c r="I37" s="137" t="s">
        <v>495</v>
      </c>
      <c r="J37" s="138"/>
      <c r="K37" s="139" t="s">
        <v>495</v>
      </c>
      <c r="L37" s="140"/>
      <c r="M37" s="139"/>
      <c r="N37" s="141" t="s">
        <v>495</v>
      </c>
    </row>
    <row r="38" spans="1:14" ht="15" x14ac:dyDescent="0.25">
      <c r="A38" s="121"/>
      <c r="B38" s="94"/>
      <c r="E38" s="142"/>
      <c r="F38" s="142"/>
      <c r="G38" s="142"/>
      <c r="H38" s="142"/>
      <c r="I38" s="142"/>
      <c r="J38" s="143"/>
      <c r="K38" s="144"/>
      <c r="L38" s="145"/>
      <c r="M38" s="144"/>
      <c r="N38" s="146"/>
    </row>
    <row r="39" spans="1:14" x14ac:dyDescent="0.2">
      <c r="A39" s="121">
        <v>35400</v>
      </c>
      <c r="B39" s="122" t="s">
        <v>569</v>
      </c>
      <c r="L39" s="120"/>
      <c r="N39" s="147"/>
    </row>
    <row r="40" spans="1:14" ht="15" x14ac:dyDescent="0.25">
      <c r="A40" s="121"/>
      <c r="B40" s="94"/>
      <c r="C40" s="100" t="s">
        <v>485</v>
      </c>
      <c r="E40" s="125">
        <v>2.2000000000000002</v>
      </c>
      <c r="F40" s="125"/>
      <c r="G40" s="125">
        <v>1.3</v>
      </c>
      <c r="H40" s="125"/>
      <c r="I40" s="125">
        <v>2.2999999999999998</v>
      </c>
      <c r="J40" s="126"/>
      <c r="K40" s="126">
        <v>2.2999999999999998</v>
      </c>
      <c r="L40" s="127"/>
      <c r="M40" s="126"/>
      <c r="N40" s="128">
        <v>2.8</v>
      </c>
    </row>
    <row r="41" spans="1:14" ht="15" x14ac:dyDescent="0.25">
      <c r="A41" s="121"/>
      <c r="B41" s="94"/>
      <c r="C41" s="100" t="s">
        <v>486</v>
      </c>
      <c r="E41" s="129">
        <v>52</v>
      </c>
      <c r="F41" s="129"/>
      <c r="G41" s="129">
        <v>65</v>
      </c>
      <c r="H41" s="129"/>
      <c r="I41" s="129">
        <v>55</v>
      </c>
      <c r="J41" s="130"/>
      <c r="K41" s="130">
        <v>50</v>
      </c>
      <c r="L41" s="131"/>
      <c r="M41" s="130"/>
      <c r="N41" s="132">
        <v>55</v>
      </c>
    </row>
    <row r="42" spans="1:14" ht="15" x14ac:dyDescent="0.25">
      <c r="A42" s="121"/>
      <c r="B42" s="94"/>
      <c r="C42" s="100" t="s">
        <v>487</v>
      </c>
      <c r="E42" s="125">
        <v>34</v>
      </c>
      <c r="F42" s="125"/>
      <c r="G42" s="125">
        <v>31</v>
      </c>
      <c r="H42" s="125"/>
      <c r="I42" s="125">
        <v>27</v>
      </c>
      <c r="J42" s="126"/>
      <c r="K42" s="126">
        <v>10.4</v>
      </c>
      <c r="L42" s="127"/>
      <c r="M42" s="126"/>
      <c r="N42" s="128">
        <v>8.7302269999999993</v>
      </c>
    </row>
    <row r="43" spans="1:14" ht="15" x14ac:dyDescent="0.25">
      <c r="A43" s="121"/>
      <c r="B43" s="94"/>
      <c r="C43" s="100" t="s">
        <v>488</v>
      </c>
      <c r="E43" s="129">
        <v>-15</v>
      </c>
      <c r="F43" s="129"/>
      <c r="G43" s="129">
        <v>-25</v>
      </c>
      <c r="H43" s="129"/>
      <c r="I43" s="129">
        <v>-25</v>
      </c>
      <c r="J43" s="130"/>
      <c r="K43" s="130">
        <v>-15</v>
      </c>
      <c r="L43" s="131"/>
      <c r="M43" s="130"/>
      <c r="N43" s="132">
        <v>-15</v>
      </c>
    </row>
    <row r="44" spans="1:14" ht="15" x14ac:dyDescent="0.25">
      <c r="A44" s="121"/>
      <c r="B44" s="94"/>
      <c r="C44" s="100" t="s">
        <v>489</v>
      </c>
      <c r="E44" s="133">
        <v>39.81</v>
      </c>
      <c r="F44" s="133"/>
      <c r="G44" s="133">
        <v>84.19</v>
      </c>
      <c r="H44" s="133"/>
      <c r="I44" s="133">
        <v>58.49</v>
      </c>
      <c r="J44" s="134"/>
      <c r="K44" s="134">
        <v>91.17</v>
      </c>
      <c r="L44" s="135"/>
      <c r="M44" s="134"/>
      <c r="N44" s="136">
        <v>90.72</v>
      </c>
    </row>
    <row r="45" spans="1:14" ht="15" x14ac:dyDescent="0.25">
      <c r="A45" s="121"/>
      <c r="B45" s="94"/>
      <c r="C45" s="100" t="s">
        <v>490</v>
      </c>
      <c r="E45" s="137" t="s">
        <v>525</v>
      </c>
      <c r="F45" s="137"/>
      <c r="G45" s="137" t="s">
        <v>524</v>
      </c>
      <c r="H45" s="137"/>
      <c r="I45" s="137" t="s">
        <v>526</v>
      </c>
      <c r="J45" s="138"/>
      <c r="K45" s="139" t="s">
        <v>525</v>
      </c>
      <c r="L45" s="140"/>
      <c r="M45" s="139"/>
      <c r="N45" s="141" t="s">
        <v>525</v>
      </c>
    </row>
    <row r="46" spans="1:14" ht="15" x14ac:dyDescent="0.25">
      <c r="A46" s="121"/>
      <c r="B46" s="94"/>
      <c r="E46" s="142"/>
      <c r="F46" s="142"/>
      <c r="G46" s="142"/>
      <c r="H46" s="142"/>
      <c r="I46" s="142"/>
      <c r="J46" s="143"/>
      <c r="K46" s="144"/>
      <c r="L46" s="145"/>
      <c r="M46" s="144"/>
      <c r="N46" s="146"/>
    </row>
    <row r="47" spans="1:14" x14ac:dyDescent="0.2">
      <c r="A47" s="121">
        <v>35500</v>
      </c>
      <c r="B47" s="122" t="s">
        <v>570</v>
      </c>
      <c r="L47" s="120"/>
      <c r="N47" s="147"/>
    </row>
    <row r="48" spans="1:14" ht="15" x14ac:dyDescent="0.25">
      <c r="A48" s="121"/>
      <c r="B48" s="94"/>
      <c r="C48" s="100" t="s">
        <v>485</v>
      </c>
      <c r="E48" s="125">
        <v>3.4</v>
      </c>
      <c r="F48" s="125"/>
      <c r="G48" s="125">
        <v>3.3</v>
      </c>
      <c r="H48" s="125"/>
      <c r="I48" s="125">
        <v>3.6</v>
      </c>
      <c r="J48" s="126"/>
      <c r="K48" s="126">
        <v>3.6</v>
      </c>
      <c r="L48" s="127"/>
      <c r="M48" s="126"/>
      <c r="N48" s="128">
        <v>3.6</v>
      </c>
    </row>
    <row r="49" spans="1:14" ht="15" x14ac:dyDescent="0.25">
      <c r="A49" s="121"/>
      <c r="B49" s="94"/>
      <c r="C49" s="100" t="s">
        <v>486</v>
      </c>
      <c r="E49" s="129">
        <v>44</v>
      </c>
      <c r="F49" s="129"/>
      <c r="G49" s="129">
        <v>38</v>
      </c>
      <c r="H49" s="129"/>
      <c r="I49" s="129">
        <v>40</v>
      </c>
      <c r="J49" s="130"/>
      <c r="K49" s="130">
        <v>38</v>
      </c>
      <c r="L49" s="131"/>
      <c r="M49" s="130"/>
      <c r="N49" s="132">
        <v>40</v>
      </c>
    </row>
    <row r="50" spans="1:14" ht="15" x14ac:dyDescent="0.25">
      <c r="A50" s="121"/>
      <c r="B50" s="94"/>
      <c r="C50" s="100" t="s">
        <v>487</v>
      </c>
      <c r="E50" s="125">
        <v>29</v>
      </c>
      <c r="F50" s="125"/>
      <c r="G50" s="125">
        <v>29</v>
      </c>
      <c r="H50" s="125"/>
      <c r="I50" s="125">
        <v>30</v>
      </c>
      <c r="J50" s="126"/>
      <c r="K50" s="126">
        <v>29</v>
      </c>
      <c r="L50" s="127"/>
      <c r="M50" s="126"/>
      <c r="N50" s="128">
        <v>31.409998000000002</v>
      </c>
    </row>
    <row r="51" spans="1:14" ht="15" x14ac:dyDescent="0.25">
      <c r="A51" s="121"/>
      <c r="B51" s="94"/>
      <c r="C51" s="100" t="s">
        <v>488</v>
      </c>
      <c r="E51" s="129">
        <v>-50</v>
      </c>
      <c r="F51" s="129"/>
      <c r="G51" s="129">
        <v>-25</v>
      </c>
      <c r="H51" s="129"/>
      <c r="I51" s="129">
        <v>-75</v>
      </c>
      <c r="J51" s="130"/>
      <c r="K51" s="130">
        <v>-40</v>
      </c>
      <c r="L51" s="131"/>
      <c r="M51" s="130"/>
      <c r="N51" s="132">
        <v>-40</v>
      </c>
    </row>
    <row r="52" spans="1:14" ht="15" x14ac:dyDescent="0.25">
      <c r="A52" s="121"/>
      <c r="B52" s="94"/>
      <c r="C52" s="100" t="s">
        <v>489</v>
      </c>
      <c r="E52" s="133">
        <v>45.7</v>
      </c>
      <c r="F52" s="133"/>
      <c r="G52" s="133">
        <v>30.46</v>
      </c>
      <c r="H52" s="133"/>
      <c r="I52" s="133">
        <v>31.7</v>
      </c>
      <c r="J52" s="134"/>
      <c r="K52" s="134">
        <v>35.76</v>
      </c>
      <c r="L52" s="135"/>
      <c r="M52" s="134"/>
      <c r="N52" s="136">
        <v>27.89</v>
      </c>
    </row>
    <row r="53" spans="1:14" ht="15" x14ac:dyDescent="0.25">
      <c r="A53" s="121"/>
      <c r="B53" s="94"/>
      <c r="C53" s="100" t="s">
        <v>490</v>
      </c>
      <c r="E53" s="137" t="s">
        <v>491</v>
      </c>
      <c r="F53" s="137"/>
      <c r="G53" s="137" t="s">
        <v>491</v>
      </c>
      <c r="H53" s="137"/>
      <c r="I53" s="137" t="s">
        <v>498</v>
      </c>
      <c r="J53" s="138"/>
      <c r="K53" s="139" t="s">
        <v>491</v>
      </c>
      <c r="L53" s="140"/>
      <c r="M53" s="139"/>
      <c r="N53" s="141" t="s">
        <v>491</v>
      </c>
    </row>
    <row r="54" spans="1:14" ht="15" x14ac:dyDescent="0.25">
      <c r="A54" s="121"/>
      <c r="B54" s="94"/>
      <c r="E54" s="142"/>
      <c r="F54" s="142"/>
      <c r="G54" s="142"/>
      <c r="H54" s="142"/>
      <c r="I54" s="142"/>
      <c r="J54" s="143"/>
      <c r="K54" s="144"/>
      <c r="L54" s="145"/>
      <c r="M54" s="144"/>
      <c r="N54" s="146"/>
    </row>
    <row r="55" spans="1:14" x14ac:dyDescent="0.2">
      <c r="A55" s="121">
        <v>35600</v>
      </c>
      <c r="B55" s="122" t="s">
        <v>571</v>
      </c>
      <c r="L55" s="120"/>
      <c r="N55" s="147"/>
    </row>
    <row r="56" spans="1:14" ht="15" x14ac:dyDescent="0.25">
      <c r="A56" s="121"/>
      <c r="B56" s="94"/>
      <c r="C56" s="100" t="s">
        <v>485</v>
      </c>
      <c r="E56" s="125">
        <v>3.2</v>
      </c>
      <c r="F56" s="125"/>
      <c r="G56" s="125">
        <v>1.9</v>
      </c>
      <c r="H56" s="125"/>
      <c r="I56" s="125">
        <v>2.5</v>
      </c>
      <c r="J56" s="126"/>
      <c r="K56" s="126">
        <v>2.8</v>
      </c>
      <c r="L56" s="127"/>
      <c r="M56" s="126"/>
      <c r="N56" s="128">
        <v>3.3</v>
      </c>
    </row>
    <row r="57" spans="1:14" ht="15" x14ac:dyDescent="0.25">
      <c r="A57" s="121"/>
      <c r="B57" s="94"/>
      <c r="C57" s="100" t="s">
        <v>486</v>
      </c>
      <c r="E57" s="129">
        <v>47</v>
      </c>
      <c r="F57" s="129"/>
      <c r="G57" s="129">
        <v>55</v>
      </c>
      <c r="H57" s="129"/>
      <c r="I57" s="129">
        <v>50</v>
      </c>
      <c r="J57" s="130"/>
      <c r="K57" s="130">
        <v>50</v>
      </c>
      <c r="L57" s="131"/>
      <c r="M57" s="130"/>
      <c r="N57" s="132">
        <v>50</v>
      </c>
    </row>
    <row r="58" spans="1:14" ht="15" x14ac:dyDescent="0.25">
      <c r="A58" s="121"/>
      <c r="B58" s="94"/>
      <c r="C58" s="100" t="s">
        <v>487</v>
      </c>
      <c r="E58" s="125">
        <v>35</v>
      </c>
      <c r="F58" s="125"/>
      <c r="G58" s="125">
        <v>43</v>
      </c>
      <c r="H58" s="125"/>
      <c r="I58" s="125">
        <v>50</v>
      </c>
      <c r="J58" s="126"/>
      <c r="K58" s="126">
        <v>40</v>
      </c>
      <c r="L58" s="127"/>
      <c r="M58" s="126"/>
      <c r="N58" s="128">
        <v>37.162478999999998</v>
      </c>
    </row>
    <row r="59" spans="1:14" ht="15" x14ac:dyDescent="0.25">
      <c r="A59" s="121"/>
      <c r="B59" s="94"/>
      <c r="C59" s="100" t="s">
        <v>488</v>
      </c>
      <c r="E59" s="129">
        <v>-50</v>
      </c>
      <c r="F59" s="129"/>
      <c r="G59" s="129">
        <v>-20</v>
      </c>
      <c r="H59" s="129"/>
      <c r="I59" s="129">
        <v>-30</v>
      </c>
      <c r="J59" s="130"/>
      <c r="K59" s="130">
        <v>-40</v>
      </c>
      <c r="L59" s="131"/>
      <c r="M59" s="130"/>
      <c r="N59" s="132">
        <v>-40</v>
      </c>
    </row>
    <row r="60" spans="1:14" ht="15" x14ac:dyDescent="0.25">
      <c r="A60" s="121"/>
      <c r="B60" s="94"/>
      <c r="C60" s="100" t="s">
        <v>489</v>
      </c>
      <c r="E60" s="133">
        <v>38.299999999999997</v>
      </c>
      <c r="F60" s="133"/>
      <c r="G60" s="133">
        <v>39.369999999999997</v>
      </c>
      <c r="H60" s="133"/>
      <c r="I60" s="133">
        <v>35.770000000000003</v>
      </c>
      <c r="J60" s="134"/>
      <c r="K60" s="134">
        <v>29.91</v>
      </c>
      <c r="L60" s="135"/>
      <c r="M60" s="134"/>
      <c r="N60" s="136">
        <v>16.920000000000002</v>
      </c>
    </row>
    <row r="61" spans="1:14" ht="15" x14ac:dyDescent="0.25">
      <c r="A61" s="121"/>
      <c r="B61" s="94"/>
      <c r="C61" s="100" t="s">
        <v>490</v>
      </c>
      <c r="E61" s="137" t="s">
        <v>505</v>
      </c>
      <c r="F61" s="137"/>
      <c r="G61" s="137" t="s">
        <v>505</v>
      </c>
      <c r="H61" s="137"/>
      <c r="I61" s="137" t="s">
        <v>508</v>
      </c>
      <c r="J61" s="138"/>
      <c r="K61" s="139" t="s">
        <v>491</v>
      </c>
      <c r="L61" s="140"/>
      <c r="M61" s="139"/>
      <c r="N61" s="141" t="s">
        <v>491</v>
      </c>
    </row>
    <row r="62" spans="1:14" ht="15" x14ac:dyDescent="0.25">
      <c r="A62" s="121"/>
      <c r="B62" s="94"/>
      <c r="E62" s="142"/>
      <c r="F62" s="142"/>
      <c r="G62" s="142"/>
      <c r="H62" s="142"/>
      <c r="I62" s="142"/>
      <c r="J62" s="143"/>
      <c r="K62" s="144"/>
      <c r="L62" s="145"/>
      <c r="M62" s="144"/>
      <c r="N62" s="146"/>
    </row>
    <row r="63" spans="1:14" x14ac:dyDescent="0.2">
      <c r="A63" s="121">
        <v>35601</v>
      </c>
      <c r="B63" s="122" t="s">
        <v>572</v>
      </c>
      <c r="L63" s="120"/>
      <c r="N63" s="147"/>
    </row>
    <row r="64" spans="1:14" ht="15" x14ac:dyDescent="0.25">
      <c r="A64" s="121"/>
      <c r="B64" s="94"/>
      <c r="C64" s="100" t="s">
        <v>485</v>
      </c>
      <c r="E64" s="148" t="s">
        <v>527</v>
      </c>
      <c r="F64" s="125"/>
      <c r="G64" s="148" t="s">
        <v>527</v>
      </c>
      <c r="H64" s="125"/>
      <c r="I64" s="148" t="s">
        <v>527</v>
      </c>
      <c r="J64" s="126"/>
      <c r="K64" s="126">
        <v>2</v>
      </c>
      <c r="L64" s="127"/>
      <c r="M64" s="126"/>
      <c r="N64" s="128">
        <v>1.6</v>
      </c>
    </row>
    <row r="65" spans="1:14" ht="15" x14ac:dyDescent="0.25">
      <c r="A65" s="121"/>
      <c r="B65" s="94"/>
      <c r="C65" s="100" t="s">
        <v>486</v>
      </c>
      <c r="E65" s="129"/>
      <c r="F65" s="129"/>
      <c r="G65" s="129"/>
      <c r="H65" s="129"/>
      <c r="I65" s="129"/>
      <c r="J65" s="130"/>
      <c r="K65" s="130">
        <v>50</v>
      </c>
      <c r="L65" s="131"/>
      <c r="M65" s="130"/>
      <c r="N65" s="132">
        <v>50</v>
      </c>
    </row>
    <row r="66" spans="1:14" ht="15" x14ac:dyDescent="0.25">
      <c r="A66" s="121"/>
      <c r="B66" s="94"/>
      <c r="C66" s="100" t="s">
        <v>487</v>
      </c>
      <c r="E66" s="125"/>
      <c r="F66" s="125"/>
      <c r="G66" s="125"/>
      <c r="H66" s="125"/>
      <c r="I66" s="125"/>
      <c r="J66" s="126"/>
      <c r="K66" s="126">
        <v>19.8</v>
      </c>
      <c r="L66" s="127"/>
      <c r="M66" s="126"/>
      <c r="N66" s="128">
        <v>15.091286999999999</v>
      </c>
    </row>
    <row r="67" spans="1:14" ht="15" x14ac:dyDescent="0.25">
      <c r="A67" s="121"/>
      <c r="B67" s="94"/>
      <c r="C67" s="100" t="s">
        <v>488</v>
      </c>
      <c r="E67" s="129"/>
      <c r="F67" s="129"/>
      <c r="G67" s="129"/>
      <c r="H67" s="129"/>
      <c r="I67" s="129"/>
      <c r="J67" s="130"/>
      <c r="K67" s="130">
        <v>0</v>
      </c>
      <c r="L67" s="131"/>
      <c r="M67" s="130"/>
      <c r="N67" s="132">
        <v>0</v>
      </c>
    </row>
    <row r="68" spans="1:14" ht="15" x14ac:dyDescent="0.25">
      <c r="A68" s="121"/>
      <c r="B68" s="94"/>
      <c r="C68" s="100" t="s">
        <v>489</v>
      </c>
      <c r="E68" s="133"/>
      <c r="F68" s="133"/>
      <c r="G68" s="133"/>
      <c r="H68" s="133"/>
      <c r="I68" s="133"/>
      <c r="J68" s="134"/>
      <c r="K68" s="134">
        <v>60.35</v>
      </c>
      <c r="L68" s="135"/>
      <c r="M68" s="134"/>
      <c r="N68" s="136">
        <v>76.349999999999994</v>
      </c>
    </row>
    <row r="69" spans="1:14" ht="15" x14ac:dyDescent="0.25">
      <c r="A69" s="121"/>
      <c r="B69" s="94"/>
      <c r="C69" s="100" t="s">
        <v>490</v>
      </c>
      <c r="E69" s="137"/>
      <c r="F69" s="137"/>
      <c r="G69" s="137"/>
      <c r="H69" s="137"/>
      <c r="I69" s="137"/>
      <c r="J69" s="138"/>
      <c r="K69" s="139" t="s">
        <v>551</v>
      </c>
      <c r="L69" s="140"/>
      <c r="M69" s="139"/>
      <c r="N69" s="141" t="s">
        <v>551</v>
      </c>
    </row>
    <row r="70" spans="1:14" ht="15" x14ac:dyDescent="0.25">
      <c r="A70" s="121"/>
      <c r="B70" s="94"/>
      <c r="E70" s="142"/>
      <c r="F70" s="142"/>
      <c r="G70" s="142"/>
      <c r="H70" s="142"/>
      <c r="I70" s="142"/>
      <c r="J70" s="143"/>
      <c r="K70" s="144"/>
      <c r="L70" s="145"/>
      <c r="M70" s="144"/>
      <c r="N70" s="146"/>
    </row>
    <row r="71" spans="1:14" x14ac:dyDescent="0.2">
      <c r="A71" s="121">
        <v>35700</v>
      </c>
      <c r="B71" s="122" t="s">
        <v>573</v>
      </c>
      <c r="L71" s="120"/>
      <c r="N71" s="147"/>
    </row>
    <row r="72" spans="1:14" ht="15" x14ac:dyDescent="0.25">
      <c r="A72" s="121"/>
      <c r="B72" s="94"/>
      <c r="C72" s="100" t="s">
        <v>485</v>
      </c>
      <c r="E72" s="148">
        <v>1.7</v>
      </c>
      <c r="F72" s="125"/>
      <c r="G72" s="148">
        <v>1.2</v>
      </c>
      <c r="H72" s="125"/>
      <c r="I72" s="148" t="s">
        <v>527</v>
      </c>
      <c r="J72" s="126"/>
      <c r="K72" s="126">
        <v>1.8</v>
      </c>
      <c r="L72" s="127"/>
      <c r="M72" s="126"/>
      <c r="N72" s="128">
        <v>1.7</v>
      </c>
    </row>
    <row r="73" spans="1:14" ht="15" x14ac:dyDescent="0.25">
      <c r="A73" s="121"/>
      <c r="B73" s="94"/>
      <c r="C73" s="100" t="s">
        <v>486</v>
      </c>
      <c r="E73" s="129">
        <v>60</v>
      </c>
      <c r="F73" s="129"/>
      <c r="G73" s="129">
        <v>55</v>
      </c>
      <c r="H73" s="129"/>
      <c r="I73" s="129"/>
      <c r="J73" s="130"/>
      <c r="K73" s="130">
        <v>55</v>
      </c>
      <c r="L73" s="131"/>
      <c r="M73" s="130"/>
      <c r="N73" s="132">
        <v>60</v>
      </c>
    </row>
    <row r="74" spans="1:14" ht="15" x14ac:dyDescent="0.25">
      <c r="A74" s="121"/>
      <c r="B74" s="94"/>
      <c r="C74" s="100" t="s">
        <v>487</v>
      </c>
      <c r="E74" s="125">
        <v>40</v>
      </c>
      <c r="F74" s="125"/>
      <c r="G74" s="125">
        <v>16.899999999999999</v>
      </c>
      <c r="H74" s="125"/>
      <c r="I74" s="125"/>
      <c r="J74" s="126"/>
      <c r="K74" s="126">
        <v>39</v>
      </c>
      <c r="L74" s="127"/>
      <c r="M74" s="126"/>
      <c r="N74" s="128">
        <v>35.165326999999998</v>
      </c>
    </row>
    <row r="75" spans="1:14" ht="15" x14ac:dyDescent="0.25">
      <c r="A75" s="121"/>
      <c r="B75" s="94"/>
      <c r="C75" s="100" t="s">
        <v>488</v>
      </c>
      <c r="E75" s="129">
        <v>0</v>
      </c>
      <c r="F75" s="129"/>
      <c r="G75" s="129">
        <v>0</v>
      </c>
      <c r="H75" s="129"/>
      <c r="I75" s="129"/>
      <c r="J75" s="130"/>
      <c r="K75" s="130">
        <v>0</v>
      </c>
      <c r="L75" s="131"/>
      <c r="M75" s="130"/>
      <c r="N75" s="132">
        <v>0</v>
      </c>
    </row>
    <row r="76" spans="1:14" ht="15" x14ac:dyDescent="0.25">
      <c r="A76" s="121"/>
      <c r="B76" s="94"/>
      <c r="C76" s="100" t="s">
        <v>489</v>
      </c>
      <c r="E76" s="133">
        <v>33.33</v>
      </c>
      <c r="F76" s="133"/>
      <c r="G76" s="133">
        <v>80.290000000000006</v>
      </c>
      <c r="H76" s="133"/>
      <c r="I76" s="133"/>
      <c r="J76" s="134"/>
      <c r="K76" s="134">
        <v>29.36</v>
      </c>
      <c r="L76" s="135"/>
      <c r="M76" s="134"/>
      <c r="N76" s="136">
        <v>41.7</v>
      </c>
    </row>
    <row r="77" spans="1:14" ht="15" x14ac:dyDescent="0.25">
      <c r="A77" s="121"/>
      <c r="B77" s="94"/>
      <c r="C77" s="100" t="s">
        <v>490</v>
      </c>
      <c r="E77" s="137" t="s">
        <v>526</v>
      </c>
      <c r="F77" s="137"/>
      <c r="G77" s="137" t="s">
        <v>524</v>
      </c>
      <c r="H77" s="137"/>
      <c r="I77" s="137"/>
      <c r="J77" s="138"/>
      <c r="K77" s="139" t="s">
        <v>525</v>
      </c>
      <c r="L77" s="140"/>
      <c r="M77" s="139"/>
      <c r="N77" s="141" t="s">
        <v>525</v>
      </c>
    </row>
    <row r="78" spans="1:14" ht="15" x14ac:dyDescent="0.25">
      <c r="A78" s="121"/>
      <c r="B78" s="94"/>
      <c r="E78" s="142"/>
      <c r="F78" s="142"/>
      <c r="G78" s="142"/>
      <c r="H78" s="142"/>
      <c r="I78" s="142"/>
      <c r="J78" s="143"/>
      <c r="K78" s="144"/>
      <c r="L78" s="145"/>
      <c r="M78" s="144"/>
      <c r="N78" s="146"/>
    </row>
    <row r="79" spans="1:14" x14ac:dyDescent="0.2">
      <c r="A79" s="121">
        <v>35800</v>
      </c>
      <c r="B79" s="122" t="s">
        <v>574</v>
      </c>
      <c r="L79" s="120"/>
      <c r="N79" s="147"/>
    </row>
    <row r="80" spans="1:14" ht="15" x14ac:dyDescent="0.25">
      <c r="A80" s="121"/>
      <c r="B80" s="94"/>
      <c r="C80" s="100" t="s">
        <v>485</v>
      </c>
      <c r="E80" s="125">
        <v>1.8</v>
      </c>
      <c r="F80" s="125"/>
      <c r="G80" s="125">
        <v>2</v>
      </c>
      <c r="H80" s="125"/>
      <c r="I80" s="125">
        <v>2.1</v>
      </c>
      <c r="J80" s="126"/>
      <c r="K80" s="126">
        <v>2.2999999999999998</v>
      </c>
      <c r="L80" s="127"/>
      <c r="M80" s="126"/>
      <c r="N80" s="128">
        <v>2.7</v>
      </c>
    </row>
    <row r="81" spans="1:14" ht="15" x14ac:dyDescent="0.25">
      <c r="A81" s="121"/>
      <c r="B81" s="94"/>
      <c r="C81" s="100" t="s">
        <v>486</v>
      </c>
      <c r="E81" s="129">
        <v>60</v>
      </c>
      <c r="F81" s="129"/>
      <c r="G81" s="129">
        <v>50</v>
      </c>
      <c r="H81" s="129"/>
      <c r="I81" s="129">
        <v>50</v>
      </c>
      <c r="J81" s="130"/>
      <c r="K81" s="130">
        <v>45</v>
      </c>
      <c r="L81" s="131"/>
      <c r="M81" s="130"/>
      <c r="N81" s="132">
        <v>50</v>
      </c>
    </row>
    <row r="82" spans="1:14" ht="15" x14ac:dyDescent="0.25">
      <c r="A82" s="121"/>
      <c r="B82" s="94"/>
      <c r="C82" s="100" t="s">
        <v>487</v>
      </c>
      <c r="E82" s="125">
        <v>40</v>
      </c>
      <c r="F82" s="125"/>
      <c r="G82" s="125">
        <v>47</v>
      </c>
      <c r="H82" s="125"/>
      <c r="I82" s="125">
        <v>26</v>
      </c>
      <c r="J82" s="126"/>
      <c r="K82" s="126">
        <v>27</v>
      </c>
      <c r="L82" s="127"/>
      <c r="M82" s="126"/>
      <c r="N82" s="128">
        <v>23.866114</v>
      </c>
    </row>
    <row r="83" spans="1:14" ht="15" x14ac:dyDescent="0.25">
      <c r="A83" s="121"/>
      <c r="B83" s="94"/>
      <c r="C83" s="100" t="s">
        <v>488</v>
      </c>
      <c r="E83" s="129">
        <v>-10</v>
      </c>
      <c r="F83" s="129"/>
      <c r="G83" s="129">
        <v>0</v>
      </c>
      <c r="H83" s="129"/>
      <c r="I83" s="129">
        <v>0</v>
      </c>
      <c r="J83" s="130"/>
      <c r="K83" s="130">
        <v>0</v>
      </c>
      <c r="L83" s="131"/>
      <c r="M83" s="130"/>
      <c r="N83" s="128">
        <v>0</v>
      </c>
    </row>
    <row r="84" spans="1:14" ht="15" x14ac:dyDescent="0.25">
      <c r="A84" s="121"/>
      <c r="B84" s="94"/>
      <c r="C84" s="100" t="s">
        <v>489</v>
      </c>
      <c r="E84" s="133">
        <v>36.6</v>
      </c>
      <c r="F84" s="133"/>
      <c r="G84" s="133">
        <v>6.32</v>
      </c>
      <c r="H84" s="133"/>
      <c r="I84" s="133">
        <v>45.05</v>
      </c>
      <c r="J84" s="134"/>
      <c r="K84" s="134">
        <v>39.24</v>
      </c>
      <c r="L84" s="135"/>
      <c r="M84" s="134"/>
      <c r="N84" s="136">
        <v>35.340000000000003</v>
      </c>
    </row>
    <row r="85" spans="1:14" ht="15" x14ac:dyDescent="0.25">
      <c r="A85" s="121"/>
      <c r="B85" s="94"/>
      <c r="C85" s="100" t="s">
        <v>490</v>
      </c>
      <c r="E85" s="137" t="s">
        <v>528</v>
      </c>
      <c r="F85" s="137"/>
      <c r="G85" s="137" t="s">
        <v>524</v>
      </c>
      <c r="H85" s="137"/>
      <c r="I85" s="137" t="s">
        <v>526</v>
      </c>
      <c r="J85" s="138"/>
      <c r="K85" s="139" t="s">
        <v>525</v>
      </c>
      <c r="L85" s="140"/>
      <c r="M85" s="139"/>
      <c r="N85" s="141" t="s">
        <v>525</v>
      </c>
    </row>
    <row r="86" spans="1:14" ht="15" x14ac:dyDescent="0.25">
      <c r="A86" s="121"/>
      <c r="B86" s="94"/>
      <c r="E86" s="142"/>
      <c r="F86" s="142"/>
      <c r="G86" s="142"/>
      <c r="H86" s="142"/>
      <c r="I86" s="142"/>
      <c r="J86" s="143"/>
      <c r="K86" s="144"/>
      <c r="L86" s="145"/>
      <c r="M86" s="144"/>
      <c r="N86" s="146"/>
    </row>
    <row r="87" spans="1:14" x14ac:dyDescent="0.2">
      <c r="A87" s="121">
        <v>35900</v>
      </c>
      <c r="B87" s="122" t="s">
        <v>575</v>
      </c>
      <c r="L87" s="120"/>
      <c r="N87" s="147"/>
    </row>
    <row r="88" spans="1:14" ht="15" x14ac:dyDescent="0.25">
      <c r="A88" s="121"/>
      <c r="B88" s="94"/>
      <c r="C88" s="100" t="s">
        <v>485</v>
      </c>
      <c r="E88" s="125">
        <v>1.7</v>
      </c>
      <c r="F88" s="125"/>
      <c r="G88" s="125">
        <v>0.9</v>
      </c>
      <c r="H88" s="125"/>
      <c r="I88" s="125">
        <v>2</v>
      </c>
      <c r="J88" s="126"/>
      <c r="K88" s="126">
        <v>1.5</v>
      </c>
      <c r="L88" s="127"/>
      <c r="M88" s="126"/>
      <c r="N88" s="128">
        <v>1.6</v>
      </c>
    </row>
    <row r="89" spans="1:14" ht="15" x14ac:dyDescent="0.25">
      <c r="A89" s="121"/>
      <c r="B89" s="94"/>
      <c r="C89" s="100" t="s">
        <v>486</v>
      </c>
      <c r="E89" s="129">
        <v>65</v>
      </c>
      <c r="F89" s="129"/>
      <c r="G89" s="129">
        <v>90</v>
      </c>
      <c r="H89" s="129"/>
      <c r="I89" s="129">
        <v>55</v>
      </c>
      <c r="J89" s="130"/>
      <c r="K89" s="130">
        <v>65</v>
      </c>
      <c r="L89" s="131"/>
      <c r="M89" s="130"/>
      <c r="N89" s="132">
        <v>65</v>
      </c>
    </row>
    <row r="90" spans="1:14" ht="15" x14ac:dyDescent="0.25">
      <c r="A90" s="121"/>
      <c r="B90" s="94"/>
      <c r="C90" s="100" t="s">
        <v>487</v>
      </c>
      <c r="E90" s="125">
        <v>47</v>
      </c>
      <c r="F90" s="125"/>
      <c r="G90" s="125">
        <v>69</v>
      </c>
      <c r="H90" s="125"/>
      <c r="I90" s="125">
        <v>27</v>
      </c>
      <c r="J90" s="126"/>
      <c r="K90" s="126">
        <v>48</v>
      </c>
      <c r="L90" s="127"/>
      <c r="M90" s="126"/>
      <c r="N90" s="128">
        <v>53.200831999999998</v>
      </c>
    </row>
    <row r="91" spans="1:14" ht="15" x14ac:dyDescent="0.25">
      <c r="A91" s="121"/>
      <c r="B91" s="94"/>
      <c r="C91" s="100" t="s">
        <v>488</v>
      </c>
      <c r="E91" s="129">
        <v>-10</v>
      </c>
      <c r="F91" s="129"/>
      <c r="G91" s="129">
        <v>0</v>
      </c>
      <c r="H91" s="129"/>
      <c r="I91" s="129">
        <v>0</v>
      </c>
      <c r="J91" s="130"/>
      <c r="K91" s="130">
        <v>0</v>
      </c>
      <c r="L91" s="131"/>
      <c r="M91" s="130"/>
      <c r="N91" s="132">
        <v>0</v>
      </c>
    </row>
    <row r="92" spans="1:14" ht="15" x14ac:dyDescent="0.25">
      <c r="A92" s="121"/>
      <c r="B92" s="94"/>
      <c r="C92" s="100" t="s">
        <v>489</v>
      </c>
      <c r="E92" s="133">
        <v>17.7</v>
      </c>
      <c r="F92" s="133"/>
      <c r="G92" s="133">
        <v>35.81</v>
      </c>
      <c r="H92" s="133"/>
      <c r="I92" s="133">
        <v>47.04</v>
      </c>
      <c r="J92" s="134"/>
      <c r="K92" s="134">
        <v>26.72</v>
      </c>
      <c r="L92" s="135"/>
      <c r="M92" s="134"/>
      <c r="N92" s="136">
        <v>15.21</v>
      </c>
    </row>
    <row r="93" spans="1:14" ht="15" x14ac:dyDescent="0.25">
      <c r="A93" s="121"/>
      <c r="B93" s="94"/>
      <c r="C93" s="100" t="s">
        <v>490</v>
      </c>
      <c r="E93" s="137" t="s">
        <v>520</v>
      </c>
      <c r="F93" s="137"/>
      <c r="G93" s="137" t="s">
        <v>524</v>
      </c>
      <c r="H93" s="137"/>
      <c r="I93" s="137" t="s">
        <v>520</v>
      </c>
      <c r="J93" s="138"/>
      <c r="K93" s="139" t="s">
        <v>520</v>
      </c>
      <c r="L93" s="140"/>
      <c r="M93" s="139"/>
      <c r="N93" s="141" t="s">
        <v>520</v>
      </c>
    </row>
    <row r="94" spans="1:14" ht="15" x14ac:dyDescent="0.25">
      <c r="A94" s="121"/>
      <c r="B94" s="94"/>
      <c r="J94" s="149"/>
      <c r="K94" s="149"/>
      <c r="L94" s="150"/>
      <c r="M94" s="149"/>
      <c r="N94" s="146"/>
    </row>
    <row r="95" spans="1:14" x14ac:dyDescent="0.2">
      <c r="A95" s="121"/>
      <c r="B95" s="95" t="s">
        <v>576</v>
      </c>
      <c r="C95" s="119"/>
      <c r="L95" s="120"/>
      <c r="N95" s="147"/>
    </row>
    <row r="96" spans="1:14" ht="15" x14ac:dyDescent="0.25">
      <c r="A96" s="106"/>
      <c r="B96" s="94"/>
      <c r="L96" s="120"/>
      <c r="N96" s="146"/>
    </row>
    <row r="97" spans="1:14" x14ac:dyDescent="0.2">
      <c r="A97" s="121">
        <v>36100</v>
      </c>
      <c r="B97" s="122" t="s">
        <v>546</v>
      </c>
      <c r="L97" s="120"/>
      <c r="N97" s="147"/>
    </row>
    <row r="98" spans="1:14" ht="15" x14ac:dyDescent="0.25">
      <c r="A98" s="121"/>
      <c r="B98" s="94"/>
      <c r="C98" s="100" t="s">
        <v>485</v>
      </c>
      <c r="E98" s="125">
        <v>1.9</v>
      </c>
      <c r="F98" s="125"/>
      <c r="G98" s="125">
        <v>1.4</v>
      </c>
      <c r="H98" s="125"/>
      <c r="I98" s="125">
        <v>2.2000000000000002</v>
      </c>
      <c r="J98" s="126"/>
      <c r="K98" s="126">
        <v>1.8</v>
      </c>
      <c r="L98" s="127"/>
      <c r="M98" s="126"/>
      <c r="N98" s="128">
        <v>1.8</v>
      </c>
    </row>
    <row r="99" spans="1:14" ht="15" x14ac:dyDescent="0.25">
      <c r="A99" s="121"/>
      <c r="B99" s="94"/>
      <c r="C99" s="100" t="s">
        <v>486</v>
      </c>
      <c r="E99" s="129">
        <v>60</v>
      </c>
      <c r="F99" s="129"/>
      <c r="G99" s="129">
        <v>75</v>
      </c>
      <c r="H99" s="129"/>
      <c r="I99" s="129">
        <v>50</v>
      </c>
      <c r="J99" s="130"/>
      <c r="K99" s="130">
        <v>60</v>
      </c>
      <c r="L99" s="131"/>
      <c r="M99" s="130"/>
      <c r="N99" s="132">
        <v>60</v>
      </c>
    </row>
    <row r="100" spans="1:14" ht="15" x14ac:dyDescent="0.25">
      <c r="A100" s="121"/>
      <c r="B100" s="94"/>
      <c r="C100" s="100" t="s">
        <v>487</v>
      </c>
      <c r="E100" s="151">
        <v>50</v>
      </c>
      <c r="F100" s="125"/>
      <c r="G100" s="125">
        <v>64</v>
      </c>
      <c r="H100" s="125"/>
      <c r="I100" s="125">
        <v>32</v>
      </c>
      <c r="J100" s="126"/>
      <c r="K100" s="126">
        <v>48</v>
      </c>
      <c r="L100" s="127"/>
      <c r="M100" s="126"/>
      <c r="N100" s="128">
        <v>42.308250999999998</v>
      </c>
    </row>
    <row r="101" spans="1:14" ht="15" x14ac:dyDescent="0.25">
      <c r="A101" s="121"/>
      <c r="B101" s="94"/>
      <c r="C101" s="100" t="s">
        <v>488</v>
      </c>
      <c r="E101" s="129">
        <v>-15</v>
      </c>
      <c r="F101" s="129"/>
      <c r="G101" s="129">
        <v>-10</v>
      </c>
      <c r="H101" s="129"/>
      <c r="I101" s="129">
        <v>-5</v>
      </c>
      <c r="J101" s="130"/>
      <c r="K101" s="130">
        <v>-5</v>
      </c>
      <c r="L101" s="131"/>
      <c r="M101" s="130"/>
      <c r="N101" s="132">
        <v>-5</v>
      </c>
    </row>
    <row r="102" spans="1:14" ht="15" x14ac:dyDescent="0.25">
      <c r="A102" s="121"/>
      <c r="B102" s="94"/>
      <c r="C102" s="100" t="s">
        <v>489</v>
      </c>
      <c r="E102" s="152">
        <v>19.170000000000002</v>
      </c>
      <c r="F102" s="133"/>
      <c r="G102" s="133">
        <v>19.059999999999999</v>
      </c>
      <c r="H102" s="133"/>
      <c r="I102" s="133">
        <v>35.61</v>
      </c>
      <c r="J102" s="134"/>
      <c r="K102" s="134">
        <v>20.67</v>
      </c>
      <c r="L102" s="135"/>
      <c r="M102" s="134"/>
      <c r="N102" s="136">
        <v>30.73</v>
      </c>
    </row>
    <row r="103" spans="1:14" ht="15" x14ac:dyDescent="0.25">
      <c r="A103" s="121"/>
      <c r="B103" s="94"/>
      <c r="C103" s="100" t="s">
        <v>490</v>
      </c>
      <c r="E103" s="137" t="s">
        <v>524</v>
      </c>
      <c r="F103" s="137"/>
      <c r="G103" s="137" t="s">
        <v>491</v>
      </c>
      <c r="H103" s="137"/>
      <c r="I103" s="137" t="s">
        <v>515</v>
      </c>
      <c r="J103" s="138"/>
      <c r="K103" s="139" t="s">
        <v>524</v>
      </c>
      <c r="L103" s="140"/>
      <c r="M103" s="139"/>
      <c r="N103" s="141" t="s">
        <v>524</v>
      </c>
    </row>
    <row r="104" spans="1:14" ht="15" x14ac:dyDescent="0.25">
      <c r="A104" s="121"/>
      <c r="B104" s="94"/>
      <c r="E104" s="148"/>
      <c r="F104" s="142"/>
      <c r="G104" s="142"/>
      <c r="H104" s="142"/>
      <c r="I104" s="142"/>
      <c r="J104" s="143"/>
      <c r="K104" s="144"/>
      <c r="L104" s="145"/>
      <c r="M104" s="144"/>
      <c r="N104" s="146"/>
    </row>
    <row r="105" spans="1:14" x14ac:dyDescent="0.2">
      <c r="A105" s="121">
        <v>36200</v>
      </c>
      <c r="B105" s="122" t="s">
        <v>568</v>
      </c>
      <c r="E105" s="129"/>
      <c r="L105" s="120"/>
      <c r="N105" s="147"/>
    </row>
    <row r="106" spans="1:14" ht="15" x14ac:dyDescent="0.25">
      <c r="A106" s="121"/>
      <c r="B106" s="94"/>
      <c r="C106" s="100" t="s">
        <v>485</v>
      </c>
      <c r="E106" s="125">
        <v>2.6</v>
      </c>
      <c r="F106" s="125"/>
      <c r="G106" s="125">
        <v>1.8</v>
      </c>
      <c r="H106" s="125"/>
      <c r="I106" s="125">
        <v>2.2000000000000002</v>
      </c>
      <c r="J106" s="126"/>
      <c r="K106" s="126">
        <v>2.4</v>
      </c>
      <c r="L106" s="127"/>
      <c r="M106" s="126"/>
      <c r="N106" s="128">
        <v>2.5</v>
      </c>
    </row>
    <row r="107" spans="1:14" ht="15" x14ac:dyDescent="0.25">
      <c r="A107" s="121"/>
      <c r="B107" s="94"/>
      <c r="C107" s="100" t="s">
        <v>486</v>
      </c>
      <c r="E107" s="129">
        <v>43</v>
      </c>
      <c r="F107" s="129"/>
      <c r="G107" s="129">
        <v>60</v>
      </c>
      <c r="H107" s="129"/>
      <c r="I107" s="129">
        <v>38</v>
      </c>
      <c r="J107" s="130"/>
      <c r="K107" s="130">
        <v>45</v>
      </c>
      <c r="L107" s="131"/>
      <c r="M107" s="130"/>
      <c r="N107" s="132">
        <v>45</v>
      </c>
    </row>
    <row r="108" spans="1:14" ht="15" x14ac:dyDescent="0.25">
      <c r="A108" s="121"/>
      <c r="B108" s="94"/>
      <c r="C108" s="100" t="s">
        <v>487</v>
      </c>
      <c r="E108" s="151">
        <v>33</v>
      </c>
      <c r="F108" s="125"/>
      <c r="G108" s="125">
        <v>51</v>
      </c>
      <c r="H108" s="125"/>
      <c r="I108" s="125">
        <v>33</v>
      </c>
      <c r="J108" s="126"/>
      <c r="K108" s="126">
        <v>35</v>
      </c>
      <c r="L108" s="127"/>
      <c r="M108" s="126"/>
      <c r="N108" s="128">
        <v>34.779215000000001</v>
      </c>
    </row>
    <row r="109" spans="1:14" ht="15" x14ac:dyDescent="0.25">
      <c r="A109" s="121"/>
      <c r="B109" s="94"/>
      <c r="C109" s="100" t="s">
        <v>488</v>
      </c>
      <c r="E109" s="129">
        <v>-10</v>
      </c>
      <c r="F109" s="129"/>
      <c r="G109" s="129">
        <v>-10</v>
      </c>
      <c r="H109" s="129"/>
      <c r="I109" s="129">
        <v>-10</v>
      </c>
      <c r="J109" s="130"/>
      <c r="K109" s="130">
        <v>-10</v>
      </c>
      <c r="L109" s="131"/>
      <c r="M109" s="130"/>
      <c r="N109" s="132">
        <v>-10</v>
      </c>
    </row>
    <row r="110" spans="1:14" ht="15" x14ac:dyDescent="0.25">
      <c r="A110" s="121"/>
      <c r="B110" s="94"/>
      <c r="C110" s="100" t="s">
        <v>489</v>
      </c>
      <c r="E110" s="152">
        <v>25.58</v>
      </c>
      <c r="F110" s="133"/>
      <c r="G110" s="133">
        <v>18.2</v>
      </c>
      <c r="H110" s="133"/>
      <c r="I110" s="133">
        <v>31.2</v>
      </c>
      <c r="J110" s="134"/>
      <c r="K110" s="134">
        <v>25.43</v>
      </c>
      <c r="L110" s="135"/>
      <c r="M110" s="134"/>
      <c r="N110" s="136">
        <v>23.59</v>
      </c>
    </row>
    <row r="111" spans="1:14" ht="15" x14ac:dyDescent="0.25">
      <c r="A111" s="121"/>
      <c r="B111" s="94"/>
      <c r="C111" s="100" t="s">
        <v>490</v>
      </c>
      <c r="E111" s="137" t="s">
        <v>505</v>
      </c>
      <c r="F111" s="137"/>
      <c r="G111" s="137" t="s">
        <v>497</v>
      </c>
      <c r="H111" s="137"/>
      <c r="I111" s="137" t="s">
        <v>508</v>
      </c>
      <c r="J111" s="138"/>
      <c r="K111" s="139" t="s">
        <v>508</v>
      </c>
      <c r="L111" s="140"/>
      <c r="M111" s="139"/>
      <c r="N111" s="141" t="s">
        <v>508</v>
      </c>
    </row>
    <row r="112" spans="1:14" ht="15" x14ac:dyDescent="0.25">
      <c r="A112" s="121"/>
      <c r="B112" s="94"/>
      <c r="E112" s="148"/>
      <c r="F112" s="142"/>
      <c r="G112" s="142"/>
      <c r="H112" s="142"/>
      <c r="I112" s="142"/>
      <c r="J112" s="143"/>
      <c r="K112" s="144"/>
      <c r="L112" s="145"/>
      <c r="M112" s="144"/>
      <c r="N112" s="146"/>
    </row>
    <row r="113" spans="1:14" x14ac:dyDescent="0.2">
      <c r="A113" s="121">
        <v>36400</v>
      </c>
      <c r="B113" s="122" t="s">
        <v>577</v>
      </c>
      <c r="E113" s="129"/>
      <c r="L113" s="120"/>
      <c r="N113" s="147"/>
    </row>
    <row r="114" spans="1:14" ht="15" x14ac:dyDescent="0.25">
      <c r="A114" s="121"/>
      <c r="B114" s="94"/>
      <c r="C114" s="100" t="s">
        <v>485</v>
      </c>
      <c r="E114" s="125">
        <v>4.0999999999999996</v>
      </c>
      <c r="F114" s="125"/>
      <c r="G114" s="125">
        <v>4.2</v>
      </c>
      <c r="H114" s="125"/>
      <c r="I114" s="125">
        <v>5</v>
      </c>
      <c r="J114" s="126"/>
      <c r="K114" s="126">
        <v>4.4000000000000004</v>
      </c>
      <c r="L114" s="127"/>
      <c r="M114" s="126"/>
      <c r="N114" s="128">
        <v>4.4000000000000004</v>
      </c>
    </row>
    <row r="115" spans="1:14" ht="15" x14ac:dyDescent="0.25">
      <c r="A115" s="121"/>
      <c r="B115" s="94"/>
      <c r="C115" s="100" t="s">
        <v>486</v>
      </c>
      <c r="E115" s="129">
        <v>39</v>
      </c>
      <c r="F115" s="129"/>
      <c r="G115" s="129">
        <v>32</v>
      </c>
      <c r="H115" s="129"/>
      <c r="I115" s="129">
        <v>33</v>
      </c>
      <c r="J115" s="130"/>
      <c r="K115" s="130">
        <v>34</v>
      </c>
      <c r="L115" s="131"/>
      <c r="M115" s="130"/>
      <c r="N115" s="132">
        <v>35</v>
      </c>
    </row>
    <row r="116" spans="1:14" ht="15" x14ac:dyDescent="0.25">
      <c r="A116" s="121"/>
      <c r="B116" s="94"/>
      <c r="C116" s="100" t="s">
        <v>487</v>
      </c>
      <c r="E116" s="151">
        <v>27</v>
      </c>
      <c r="F116" s="125"/>
      <c r="G116" s="125">
        <v>18.8</v>
      </c>
      <c r="H116" s="125"/>
      <c r="I116" s="125">
        <v>24</v>
      </c>
      <c r="J116" s="126"/>
      <c r="K116" s="126">
        <v>21</v>
      </c>
      <c r="L116" s="127"/>
      <c r="M116" s="126"/>
      <c r="N116" s="128">
        <v>23.395002999999999</v>
      </c>
    </row>
    <row r="117" spans="1:14" ht="15" x14ac:dyDescent="0.25">
      <c r="A117" s="121"/>
      <c r="B117" s="94"/>
      <c r="C117" s="100" t="s">
        <v>488</v>
      </c>
      <c r="E117" s="129">
        <v>-60</v>
      </c>
      <c r="F117" s="129"/>
      <c r="G117" s="129">
        <v>-35</v>
      </c>
      <c r="H117" s="129"/>
      <c r="I117" s="129">
        <v>-75</v>
      </c>
      <c r="J117" s="130"/>
      <c r="K117" s="130">
        <v>-50</v>
      </c>
      <c r="L117" s="131"/>
      <c r="M117" s="130"/>
      <c r="N117" s="132">
        <v>-50</v>
      </c>
    </row>
    <row r="118" spans="1:14" ht="15" x14ac:dyDescent="0.25">
      <c r="A118" s="121"/>
      <c r="B118" s="94"/>
      <c r="C118" s="100" t="s">
        <v>489</v>
      </c>
      <c r="E118" s="152">
        <v>49.23</v>
      </c>
      <c r="F118" s="133"/>
      <c r="G118" s="133">
        <v>55.95</v>
      </c>
      <c r="H118" s="133"/>
      <c r="I118" s="133">
        <v>54.44</v>
      </c>
      <c r="J118" s="134"/>
      <c r="K118" s="134">
        <v>57.4</v>
      </c>
      <c r="L118" s="135"/>
      <c r="M118" s="134"/>
      <c r="N118" s="136">
        <v>49.86</v>
      </c>
    </row>
    <row r="119" spans="1:14" ht="15" x14ac:dyDescent="0.25">
      <c r="A119" s="121"/>
      <c r="B119" s="94"/>
      <c r="C119" s="100" t="s">
        <v>490</v>
      </c>
      <c r="E119" s="137" t="s">
        <v>491</v>
      </c>
      <c r="F119" s="137"/>
      <c r="G119" s="137" t="s">
        <v>526</v>
      </c>
      <c r="H119" s="137"/>
      <c r="I119" s="137" t="s">
        <v>497</v>
      </c>
      <c r="J119" s="138"/>
      <c r="K119" s="139" t="s">
        <v>524</v>
      </c>
      <c r="L119" s="140"/>
      <c r="M119" s="139"/>
      <c r="N119" s="141" t="s">
        <v>524</v>
      </c>
    </row>
    <row r="120" spans="1:14" ht="15" x14ac:dyDescent="0.25">
      <c r="A120" s="121"/>
      <c r="B120" s="94"/>
      <c r="E120" s="153"/>
      <c r="F120" s="142"/>
      <c r="G120" s="142"/>
      <c r="H120" s="142"/>
      <c r="I120" s="142"/>
      <c r="J120" s="143"/>
      <c r="K120" s="144"/>
      <c r="L120" s="145"/>
      <c r="M120" s="144"/>
      <c r="N120" s="146"/>
    </row>
    <row r="121" spans="1:14" x14ac:dyDescent="0.2">
      <c r="A121" s="121">
        <v>36500</v>
      </c>
      <c r="B121" s="122" t="s">
        <v>571</v>
      </c>
      <c r="L121" s="120"/>
      <c r="N121" s="147"/>
    </row>
    <row r="122" spans="1:14" ht="15" x14ac:dyDescent="0.25">
      <c r="A122" s="121"/>
      <c r="B122" s="94"/>
      <c r="C122" s="100" t="s">
        <v>485</v>
      </c>
      <c r="E122" s="125">
        <v>3.9</v>
      </c>
      <c r="F122" s="125"/>
      <c r="G122" s="125">
        <v>2.7</v>
      </c>
      <c r="H122" s="125"/>
      <c r="I122" s="125">
        <v>3.1</v>
      </c>
      <c r="J122" s="126"/>
      <c r="K122" s="126">
        <v>3.1</v>
      </c>
      <c r="L122" s="127"/>
      <c r="M122" s="126"/>
      <c r="N122" s="128">
        <v>2.6</v>
      </c>
    </row>
    <row r="123" spans="1:14" ht="15" x14ac:dyDescent="0.25">
      <c r="A123" s="121"/>
      <c r="B123" s="94"/>
      <c r="C123" s="100" t="s">
        <v>486</v>
      </c>
      <c r="E123" s="129">
        <v>41</v>
      </c>
      <c r="F123" s="129"/>
      <c r="G123" s="129">
        <v>36</v>
      </c>
      <c r="H123" s="129"/>
      <c r="I123" s="129">
        <v>45</v>
      </c>
      <c r="J123" s="130"/>
      <c r="K123" s="130">
        <v>38</v>
      </c>
      <c r="L123" s="131"/>
      <c r="M123" s="130"/>
      <c r="N123" s="132">
        <v>40</v>
      </c>
    </row>
    <row r="124" spans="1:14" ht="15" x14ac:dyDescent="0.25">
      <c r="A124" s="121"/>
      <c r="B124" s="94"/>
      <c r="C124" s="100" t="s">
        <v>487</v>
      </c>
      <c r="E124" s="151">
        <v>30</v>
      </c>
      <c r="F124" s="125"/>
      <c r="G124" s="125">
        <v>27</v>
      </c>
      <c r="H124" s="125"/>
      <c r="I124" s="125">
        <v>27</v>
      </c>
      <c r="J124" s="126"/>
      <c r="K124" s="126">
        <v>25</v>
      </c>
      <c r="L124" s="127"/>
      <c r="M124" s="126"/>
      <c r="N124" s="128">
        <v>25.853100000000001</v>
      </c>
    </row>
    <row r="125" spans="1:14" ht="15" x14ac:dyDescent="0.25">
      <c r="A125" s="121"/>
      <c r="B125" s="94"/>
      <c r="C125" s="100" t="s">
        <v>488</v>
      </c>
      <c r="E125" s="129">
        <v>-60</v>
      </c>
      <c r="F125" s="129"/>
      <c r="G125" s="129">
        <v>-20</v>
      </c>
      <c r="H125" s="129"/>
      <c r="I125" s="129">
        <v>-50</v>
      </c>
      <c r="J125" s="130"/>
      <c r="K125" s="130">
        <v>-20</v>
      </c>
      <c r="L125" s="131"/>
      <c r="M125" s="130"/>
      <c r="N125" s="132">
        <v>-20</v>
      </c>
    </row>
    <row r="126" spans="1:14" ht="15" x14ac:dyDescent="0.25">
      <c r="A126" s="121"/>
      <c r="B126" s="94"/>
      <c r="C126" s="100" t="s">
        <v>489</v>
      </c>
      <c r="E126" s="152">
        <v>42.93</v>
      </c>
      <c r="F126" s="133"/>
      <c r="G126" s="133">
        <v>46.28</v>
      </c>
      <c r="H126" s="133"/>
      <c r="I126" s="133">
        <v>35.729999999999997</v>
      </c>
      <c r="J126" s="134"/>
      <c r="K126" s="134">
        <v>43.44</v>
      </c>
      <c r="L126" s="135"/>
      <c r="M126" s="134"/>
      <c r="N126" s="136">
        <v>53.68</v>
      </c>
    </row>
    <row r="127" spans="1:14" ht="15" x14ac:dyDescent="0.25">
      <c r="A127" s="121"/>
      <c r="B127" s="94"/>
      <c r="C127" s="100" t="s">
        <v>490</v>
      </c>
      <c r="E127" s="137" t="s">
        <v>495</v>
      </c>
      <c r="F127" s="137"/>
      <c r="G127" s="137" t="s">
        <v>497</v>
      </c>
      <c r="H127" s="137"/>
      <c r="I127" s="137" t="s">
        <v>508</v>
      </c>
      <c r="J127" s="138"/>
      <c r="K127" s="139" t="s">
        <v>508</v>
      </c>
      <c r="L127" s="140"/>
      <c r="M127" s="139"/>
      <c r="N127" s="141" t="s">
        <v>508</v>
      </c>
    </row>
    <row r="128" spans="1:14" ht="15" x14ac:dyDescent="0.25">
      <c r="A128" s="121"/>
      <c r="B128" s="94"/>
      <c r="E128" s="148"/>
      <c r="F128" s="142"/>
      <c r="G128" s="142"/>
      <c r="H128" s="142"/>
      <c r="I128" s="142"/>
      <c r="J128" s="143"/>
      <c r="K128" s="144"/>
      <c r="L128" s="145"/>
      <c r="M128" s="144"/>
      <c r="N128" s="146"/>
    </row>
    <row r="129" spans="1:14" x14ac:dyDescent="0.2">
      <c r="A129" s="121">
        <v>36600</v>
      </c>
      <c r="B129" s="122" t="s">
        <v>573</v>
      </c>
      <c r="E129" s="154" t="s">
        <v>529</v>
      </c>
      <c r="L129" s="120"/>
      <c r="N129" s="147"/>
    </row>
    <row r="130" spans="1:14" ht="15" x14ac:dyDescent="0.25">
      <c r="A130" s="121"/>
      <c r="B130" s="94"/>
      <c r="C130" s="100" t="s">
        <v>485</v>
      </c>
      <c r="E130" s="148" t="s">
        <v>530</v>
      </c>
      <c r="F130" s="125"/>
      <c r="G130" s="125">
        <v>1.6</v>
      </c>
      <c r="H130" s="125"/>
      <c r="I130" s="125">
        <v>1.3</v>
      </c>
      <c r="J130" s="126"/>
      <c r="K130" s="126">
        <v>1.8</v>
      </c>
      <c r="L130" s="127"/>
      <c r="M130" s="126"/>
      <c r="N130" s="128">
        <v>1.7</v>
      </c>
    </row>
    <row r="131" spans="1:14" ht="15" x14ac:dyDescent="0.25">
      <c r="A131" s="121"/>
      <c r="B131" s="94"/>
      <c r="C131" s="100" t="s">
        <v>486</v>
      </c>
      <c r="E131" s="155" t="s">
        <v>531</v>
      </c>
      <c r="F131" s="129"/>
      <c r="G131" s="129">
        <v>67</v>
      </c>
      <c r="H131" s="129"/>
      <c r="I131" s="129">
        <v>67</v>
      </c>
      <c r="J131" s="130"/>
      <c r="K131" s="130">
        <v>60</v>
      </c>
      <c r="L131" s="131"/>
      <c r="M131" s="130"/>
      <c r="N131" s="132">
        <v>60</v>
      </c>
    </row>
    <row r="132" spans="1:14" ht="15" x14ac:dyDescent="0.25">
      <c r="A132" s="121"/>
      <c r="B132" s="94"/>
      <c r="C132" s="100" t="s">
        <v>487</v>
      </c>
      <c r="E132" s="156" t="s">
        <v>532</v>
      </c>
      <c r="F132" s="125"/>
      <c r="G132" s="125">
        <v>56</v>
      </c>
      <c r="H132" s="125"/>
      <c r="I132" s="125">
        <v>27</v>
      </c>
      <c r="J132" s="126"/>
      <c r="K132" s="126">
        <v>46</v>
      </c>
      <c r="L132" s="127"/>
      <c r="M132" s="126"/>
      <c r="N132" s="128">
        <v>46.599525</v>
      </c>
    </row>
    <row r="133" spans="1:14" ht="15" x14ac:dyDescent="0.25">
      <c r="A133" s="121"/>
      <c r="B133" s="94"/>
      <c r="C133" s="100" t="s">
        <v>488</v>
      </c>
      <c r="E133" s="157" t="s">
        <v>533</v>
      </c>
      <c r="F133" s="129"/>
      <c r="G133" s="129">
        <v>-5</v>
      </c>
      <c r="H133" s="129"/>
      <c r="I133" s="129">
        <v>0</v>
      </c>
      <c r="J133" s="130"/>
      <c r="K133" s="130">
        <v>-5</v>
      </c>
      <c r="L133" s="131"/>
      <c r="M133" s="130"/>
      <c r="N133" s="132">
        <v>-5</v>
      </c>
    </row>
    <row r="134" spans="1:14" ht="15" x14ac:dyDescent="0.25">
      <c r="A134" s="121"/>
      <c r="B134" s="94"/>
      <c r="C134" s="100" t="s">
        <v>489</v>
      </c>
      <c r="E134" s="158" t="s">
        <v>534</v>
      </c>
      <c r="F134" s="133"/>
      <c r="G134" s="133">
        <v>16.86</v>
      </c>
      <c r="H134" s="133"/>
      <c r="I134" s="133">
        <v>64.7</v>
      </c>
      <c r="J134" s="134"/>
      <c r="K134" s="134">
        <v>24.11</v>
      </c>
      <c r="L134" s="135"/>
      <c r="M134" s="134"/>
      <c r="N134" s="136">
        <v>25.14</v>
      </c>
    </row>
    <row r="135" spans="1:14" ht="15" x14ac:dyDescent="0.25">
      <c r="A135" s="121"/>
      <c r="B135" s="94"/>
      <c r="C135" s="100" t="s">
        <v>490</v>
      </c>
      <c r="E135" s="137" t="s">
        <v>535</v>
      </c>
      <c r="F135" s="137"/>
      <c r="G135" s="137" t="s">
        <v>515</v>
      </c>
      <c r="H135" s="137"/>
      <c r="I135" s="137" t="s">
        <v>525</v>
      </c>
      <c r="J135" s="138"/>
      <c r="K135" s="139" t="s">
        <v>524</v>
      </c>
      <c r="L135" s="140"/>
      <c r="M135" s="139"/>
      <c r="N135" s="141" t="s">
        <v>524</v>
      </c>
    </row>
    <row r="136" spans="1:14" ht="15" x14ac:dyDescent="0.25">
      <c r="A136" s="121"/>
      <c r="B136" s="94"/>
      <c r="E136" s="148"/>
      <c r="F136" s="142"/>
      <c r="G136" s="142"/>
      <c r="H136" s="142"/>
      <c r="I136" s="142"/>
      <c r="J136" s="143"/>
      <c r="K136" s="144"/>
      <c r="L136" s="145"/>
      <c r="M136" s="144"/>
      <c r="N136" s="146"/>
    </row>
    <row r="137" spans="1:14" x14ac:dyDescent="0.2">
      <c r="A137" s="121">
        <v>36700</v>
      </c>
      <c r="B137" s="122" t="s">
        <v>574</v>
      </c>
      <c r="E137" s="154" t="s">
        <v>529</v>
      </c>
      <c r="L137" s="120"/>
      <c r="N137" s="147"/>
    </row>
    <row r="138" spans="1:14" ht="15" x14ac:dyDescent="0.25">
      <c r="A138" s="121"/>
      <c r="B138" s="94"/>
      <c r="C138" s="100" t="s">
        <v>485</v>
      </c>
      <c r="E138" s="157" t="s">
        <v>536</v>
      </c>
      <c r="F138" s="125"/>
      <c r="G138" s="125">
        <v>3</v>
      </c>
      <c r="H138" s="125"/>
      <c r="I138" s="125">
        <v>3.3</v>
      </c>
      <c r="J138" s="126"/>
      <c r="K138" s="126">
        <v>3</v>
      </c>
      <c r="L138" s="127"/>
      <c r="M138" s="126"/>
      <c r="N138" s="128">
        <v>2.6</v>
      </c>
    </row>
    <row r="139" spans="1:14" ht="15" x14ac:dyDescent="0.25">
      <c r="A139" s="121"/>
      <c r="B139" s="94"/>
      <c r="C139" s="100" t="s">
        <v>486</v>
      </c>
      <c r="E139" s="156" t="s">
        <v>537</v>
      </c>
      <c r="F139" s="129"/>
      <c r="G139" s="129">
        <v>35</v>
      </c>
      <c r="H139" s="129"/>
      <c r="I139" s="129">
        <v>41</v>
      </c>
      <c r="J139" s="130"/>
      <c r="K139" s="130">
        <v>35</v>
      </c>
      <c r="L139" s="131"/>
      <c r="M139" s="130"/>
      <c r="N139" s="132">
        <v>40</v>
      </c>
    </row>
    <row r="140" spans="1:14" ht="15" x14ac:dyDescent="0.25">
      <c r="A140" s="121"/>
      <c r="B140" s="94"/>
      <c r="C140" s="100" t="s">
        <v>487</v>
      </c>
      <c r="E140" s="156" t="s">
        <v>538</v>
      </c>
      <c r="F140" s="125"/>
      <c r="G140" s="125">
        <v>25</v>
      </c>
      <c r="H140" s="125"/>
      <c r="I140" s="125">
        <v>23</v>
      </c>
      <c r="J140" s="126"/>
      <c r="K140" s="126">
        <v>26</v>
      </c>
      <c r="L140" s="127"/>
      <c r="M140" s="126"/>
      <c r="N140" s="128">
        <v>30.182870999999999</v>
      </c>
    </row>
    <row r="141" spans="1:14" ht="15" x14ac:dyDescent="0.25">
      <c r="A141" s="121"/>
      <c r="B141" s="94"/>
      <c r="C141" s="100" t="s">
        <v>488</v>
      </c>
      <c r="E141" s="158" t="s">
        <v>539</v>
      </c>
      <c r="F141" s="129"/>
      <c r="G141" s="129">
        <v>-5</v>
      </c>
      <c r="H141" s="129"/>
      <c r="I141" s="129">
        <v>-15</v>
      </c>
      <c r="J141" s="130"/>
      <c r="K141" s="130">
        <v>-5</v>
      </c>
      <c r="L141" s="131"/>
      <c r="M141" s="130"/>
      <c r="N141" s="132">
        <v>-5</v>
      </c>
    </row>
    <row r="142" spans="1:14" ht="15" x14ac:dyDescent="0.25">
      <c r="A142" s="121"/>
      <c r="B142" s="94"/>
      <c r="C142" s="100" t="s">
        <v>489</v>
      </c>
      <c r="E142" s="158" t="s">
        <v>540</v>
      </c>
      <c r="F142" s="133"/>
      <c r="G142" s="133">
        <v>31.2</v>
      </c>
      <c r="H142" s="133"/>
      <c r="I142" s="133">
        <v>32.57</v>
      </c>
      <c r="J142" s="134"/>
      <c r="K142" s="134">
        <v>26.05</v>
      </c>
      <c r="L142" s="135"/>
      <c r="M142" s="134"/>
      <c r="N142" s="136">
        <v>25.62</v>
      </c>
    </row>
    <row r="143" spans="1:14" ht="15" x14ac:dyDescent="0.25">
      <c r="A143" s="121"/>
      <c r="B143" s="94"/>
      <c r="C143" s="100" t="s">
        <v>490</v>
      </c>
      <c r="E143" s="137" t="s">
        <v>541</v>
      </c>
      <c r="F143" s="137"/>
      <c r="G143" s="137" t="s">
        <v>491</v>
      </c>
      <c r="H143" s="137"/>
      <c r="I143" s="137" t="s">
        <v>491</v>
      </c>
      <c r="J143" s="138"/>
      <c r="K143" s="139" t="s">
        <v>505</v>
      </c>
      <c r="L143" s="140"/>
      <c r="M143" s="139"/>
      <c r="N143" s="141" t="s">
        <v>505</v>
      </c>
    </row>
    <row r="144" spans="1:14" ht="15" x14ac:dyDescent="0.25">
      <c r="A144" s="121"/>
      <c r="B144" s="94"/>
      <c r="E144" s="159"/>
      <c r="F144" s="142"/>
      <c r="G144" s="142"/>
      <c r="H144" s="142"/>
      <c r="I144" s="142"/>
      <c r="J144" s="143"/>
      <c r="K144" s="144"/>
      <c r="L144" s="145"/>
      <c r="M144" s="144"/>
      <c r="N144" s="146"/>
    </row>
    <row r="145" spans="1:14" x14ac:dyDescent="0.2">
      <c r="A145" s="121">
        <v>36800</v>
      </c>
      <c r="B145" s="122" t="s">
        <v>578</v>
      </c>
      <c r="E145" s="129"/>
      <c r="L145" s="120"/>
      <c r="N145" s="147"/>
    </row>
    <row r="146" spans="1:14" ht="15" x14ac:dyDescent="0.25">
      <c r="A146" s="121"/>
      <c r="B146" s="94"/>
      <c r="C146" s="100" t="s">
        <v>485</v>
      </c>
      <c r="E146" s="125">
        <v>3.5</v>
      </c>
      <c r="F146" s="125"/>
      <c r="G146" s="125">
        <v>2.9</v>
      </c>
      <c r="H146" s="125"/>
      <c r="I146" s="125">
        <v>4</v>
      </c>
      <c r="J146" s="126"/>
      <c r="K146" s="126">
        <v>4.4000000000000004</v>
      </c>
      <c r="L146" s="127"/>
      <c r="M146" s="126"/>
      <c r="N146" s="128">
        <v>5.3</v>
      </c>
    </row>
    <row r="147" spans="1:14" ht="15" x14ac:dyDescent="0.25">
      <c r="A147" s="121"/>
      <c r="B147" s="94"/>
      <c r="C147" s="100" t="s">
        <v>486</v>
      </c>
      <c r="E147" s="129">
        <v>33</v>
      </c>
      <c r="F147" s="129"/>
      <c r="G147" s="129">
        <v>31</v>
      </c>
      <c r="H147" s="129"/>
      <c r="I147" s="129">
        <v>33</v>
      </c>
      <c r="J147" s="130"/>
      <c r="K147" s="130">
        <v>20</v>
      </c>
      <c r="L147" s="131"/>
      <c r="M147" s="130"/>
      <c r="N147" s="132">
        <v>25</v>
      </c>
    </row>
    <row r="148" spans="1:14" ht="15" x14ac:dyDescent="0.25">
      <c r="A148" s="121"/>
      <c r="B148" s="94"/>
      <c r="C148" s="100" t="s">
        <v>487</v>
      </c>
      <c r="E148" s="151">
        <v>22</v>
      </c>
      <c r="F148" s="125"/>
      <c r="G148" s="125">
        <v>21</v>
      </c>
      <c r="H148" s="125"/>
      <c r="I148" s="125">
        <v>21</v>
      </c>
      <c r="J148" s="126"/>
      <c r="K148" s="126">
        <v>9.9</v>
      </c>
      <c r="L148" s="127"/>
      <c r="M148" s="126"/>
      <c r="N148" s="128">
        <v>15.350313999999999</v>
      </c>
    </row>
    <row r="149" spans="1:14" ht="15" x14ac:dyDescent="0.25">
      <c r="A149" s="121"/>
      <c r="B149" s="94"/>
      <c r="C149" s="100" t="s">
        <v>488</v>
      </c>
      <c r="E149" s="129">
        <v>-25</v>
      </c>
      <c r="F149" s="129"/>
      <c r="G149" s="129">
        <v>-10</v>
      </c>
      <c r="H149" s="129"/>
      <c r="I149" s="129">
        <v>-22</v>
      </c>
      <c r="J149" s="130"/>
      <c r="K149" s="130">
        <v>10</v>
      </c>
      <c r="L149" s="131"/>
      <c r="M149" s="130"/>
      <c r="N149" s="132">
        <v>-20</v>
      </c>
    </row>
    <row r="150" spans="1:14" ht="15" x14ac:dyDescent="0.25">
      <c r="A150" s="121"/>
      <c r="B150" s="94"/>
      <c r="C150" s="100" t="s">
        <v>489</v>
      </c>
      <c r="E150" s="152">
        <v>41.67</v>
      </c>
      <c r="F150" s="133"/>
      <c r="G150" s="133">
        <v>49.31</v>
      </c>
      <c r="H150" s="133"/>
      <c r="I150" s="133">
        <v>36</v>
      </c>
      <c r="J150" s="134"/>
      <c r="K150" s="134">
        <v>46.83</v>
      </c>
      <c r="L150" s="135"/>
      <c r="M150" s="134"/>
      <c r="N150" s="136">
        <v>38.68</v>
      </c>
    </row>
    <row r="151" spans="1:14" ht="15" x14ac:dyDescent="0.25">
      <c r="A151" s="121"/>
      <c r="B151" s="94"/>
      <c r="C151" s="100" t="s">
        <v>490</v>
      </c>
      <c r="E151" s="137" t="s">
        <v>542</v>
      </c>
      <c r="F151" s="137"/>
      <c r="G151" s="137" t="s">
        <v>491</v>
      </c>
      <c r="H151" s="137"/>
      <c r="I151" s="137" t="s">
        <v>497</v>
      </c>
      <c r="J151" s="138"/>
      <c r="K151" s="139" t="s">
        <v>579</v>
      </c>
      <c r="L151" s="140"/>
      <c r="M151" s="139"/>
      <c r="N151" s="141" t="s">
        <v>579</v>
      </c>
    </row>
    <row r="152" spans="1:14" ht="15" x14ac:dyDescent="0.25">
      <c r="A152" s="121"/>
      <c r="B152" s="94"/>
      <c r="E152" s="148"/>
      <c r="F152" s="142"/>
      <c r="G152" s="142"/>
      <c r="H152" s="142"/>
      <c r="I152" s="142"/>
      <c r="J152" s="143"/>
      <c r="K152" s="144"/>
      <c r="L152" s="145"/>
      <c r="M152" s="144"/>
      <c r="N152" s="146"/>
    </row>
    <row r="153" spans="1:14" x14ac:dyDescent="0.2">
      <c r="A153" s="121">
        <v>36900</v>
      </c>
      <c r="B153" s="122" t="s">
        <v>580</v>
      </c>
      <c r="E153" s="129"/>
      <c r="L153" s="120"/>
      <c r="N153" s="147"/>
    </row>
    <row r="154" spans="1:14" ht="15" x14ac:dyDescent="0.25">
      <c r="A154" s="121"/>
      <c r="B154" s="94"/>
      <c r="C154" s="100" t="s">
        <v>485</v>
      </c>
      <c r="E154" s="125">
        <v>3.9</v>
      </c>
      <c r="F154" s="125"/>
      <c r="G154" s="125">
        <v>4</v>
      </c>
      <c r="H154" s="125"/>
      <c r="I154" s="125">
        <v>3.8</v>
      </c>
      <c r="J154" s="126"/>
      <c r="K154" s="126">
        <v>3.4</v>
      </c>
      <c r="L154" s="127"/>
      <c r="M154" s="126"/>
      <c r="N154" s="128">
        <v>2.2999999999999998</v>
      </c>
    </row>
    <row r="155" spans="1:14" ht="15" x14ac:dyDescent="0.25">
      <c r="A155" s="121"/>
      <c r="B155" s="94"/>
      <c r="C155" s="100" t="s">
        <v>486</v>
      </c>
      <c r="E155" s="129">
        <v>48</v>
      </c>
      <c r="F155" s="129"/>
      <c r="G155" s="129">
        <v>34</v>
      </c>
      <c r="H155" s="129"/>
      <c r="I155" s="129">
        <v>35</v>
      </c>
      <c r="J155" s="130"/>
      <c r="K155" s="130">
        <v>35</v>
      </c>
      <c r="L155" s="131"/>
      <c r="M155" s="130"/>
      <c r="N155" s="132">
        <v>40</v>
      </c>
    </row>
    <row r="156" spans="1:14" ht="15" x14ac:dyDescent="0.25">
      <c r="A156" s="121"/>
      <c r="B156" s="94"/>
      <c r="C156" s="100" t="s">
        <v>487</v>
      </c>
      <c r="E156" s="151">
        <v>36</v>
      </c>
      <c r="F156" s="125"/>
      <c r="G156" s="125">
        <v>15.4</v>
      </c>
      <c r="H156" s="125"/>
      <c r="I156" s="125">
        <v>24</v>
      </c>
      <c r="J156" s="126"/>
      <c r="K156" s="126">
        <v>18.8</v>
      </c>
      <c r="L156" s="127"/>
      <c r="M156" s="126"/>
      <c r="N156" s="128">
        <v>19.109783</v>
      </c>
    </row>
    <row r="157" spans="1:14" ht="15" x14ac:dyDescent="0.25">
      <c r="A157" s="121"/>
      <c r="B157" s="94"/>
      <c r="C157" s="100" t="s">
        <v>488</v>
      </c>
      <c r="E157" s="129">
        <v>-85</v>
      </c>
      <c r="F157" s="129"/>
      <c r="G157" s="129">
        <v>-40</v>
      </c>
      <c r="H157" s="129"/>
      <c r="I157" s="129">
        <v>-45</v>
      </c>
      <c r="J157" s="130"/>
      <c r="K157" s="130">
        <v>-20</v>
      </c>
      <c r="L157" s="131"/>
      <c r="M157" s="130"/>
      <c r="N157" s="132">
        <v>-20</v>
      </c>
    </row>
    <row r="158" spans="1:14" ht="15" x14ac:dyDescent="0.25">
      <c r="A158" s="121"/>
      <c r="B158" s="94"/>
      <c r="C158" s="100" t="s">
        <v>489</v>
      </c>
      <c r="E158" s="160">
        <v>46.25</v>
      </c>
      <c r="F158" s="133"/>
      <c r="G158" s="133">
        <v>77.64</v>
      </c>
      <c r="H158" s="133"/>
      <c r="I158" s="133">
        <v>53.72</v>
      </c>
      <c r="J158" s="134"/>
      <c r="K158" s="134">
        <v>55.66</v>
      </c>
      <c r="L158" s="135"/>
      <c r="M158" s="134"/>
      <c r="N158" s="136">
        <v>76.64</v>
      </c>
    </row>
    <row r="159" spans="1:14" ht="15" x14ac:dyDescent="0.25">
      <c r="A159" s="121"/>
      <c r="B159" s="94"/>
      <c r="C159" s="100" t="s">
        <v>490</v>
      </c>
      <c r="E159" s="137" t="s">
        <v>508</v>
      </c>
      <c r="F159" s="137"/>
      <c r="G159" s="137" t="s">
        <v>524</v>
      </c>
      <c r="H159" s="137"/>
      <c r="I159" s="137" t="s">
        <v>508</v>
      </c>
      <c r="J159" s="138"/>
      <c r="K159" s="139" t="s">
        <v>524</v>
      </c>
      <c r="L159" s="140"/>
      <c r="M159" s="139"/>
      <c r="N159" s="141" t="s">
        <v>524</v>
      </c>
    </row>
    <row r="160" spans="1:14" ht="15" x14ac:dyDescent="0.25">
      <c r="A160" s="121"/>
      <c r="B160" s="94"/>
      <c r="E160" s="148"/>
      <c r="F160" s="142"/>
      <c r="G160" s="142"/>
      <c r="H160" s="142"/>
      <c r="I160" s="142"/>
      <c r="J160" s="143"/>
      <c r="K160" s="144"/>
      <c r="L160" s="145"/>
      <c r="M160" s="144"/>
      <c r="N160" s="146"/>
    </row>
    <row r="161" spans="1:14" x14ac:dyDescent="0.2">
      <c r="A161" s="121">
        <v>36902</v>
      </c>
      <c r="B161" s="122" t="s">
        <v>581</v>
      </c>
      <c r="E161" s="129"/>
      <c r="L161" s="120"/>
      <c r="N161" s="147"/>
    </row>
    <row r="162" spans="1:14" ht="15" x14ac:dyDescent="0.25">
      <c r="A162" s="121"/>
      <c r="B162" s="94"/>
      <c r="C162" s="100" t="s">
        <v>485</v>
      </c>
      <c r="E162" s="125">
        <v>2.8</v>
      </c>
      <c r="F162" s="125"/>
      <c r="G162" s="125">
        <v>2.2000000000000002</v>
      </c>
      <c r="H162" s="125"/>
      <c r="I162" s="125">
        <v>2.6</v>
      </c>
      <c r="J162" s="126"/>
      <c r="K162" s="126">
        <v>2.8</v>
      </c>
      <c r="L162" s="127"/>
      <c r="M162" s="126"/>
      <c r="N162" s="128">
        <v>2.7</v>
      </c>
    </row>
    <row r="163" spans="1:14" ht="15" x14ac:dyDescent="0.25">
      <c r="A163" s="121"/>
      <c r="B163" s="94"/>
      <c r="C163" s="100" t="s">
        <v>486</v>
      </c>
      <c r="E163" s="129">
        <v>38</v>
      </c>
      <c r="F163" s="129"/>
      <c r="G163" s="129">
        <v>43</v>
      </c>
      <c r="H163" s="129"/>
      <c r="I163" s="129">
        <v>40</v>
      </c>
      <c r="J163" s="130"/>
      <c r="K163" s="130">
        <v>40</v>
      </c>
      <c r="L163" s="131"/>
      <c r="M163" s="130"/>
      <c r="N163" s="132">
        <v>40</v>
      </c>
    </row>
    <row r="164" spans="1:14" ht="15" x14ac:dyDescent="0.25">
      <c r="A164" s="121"/>
      <c r="B164" s="94"/>
      <c r="C164" s="100" t="s">
        <v>487</v>
      </c>
      <c r="E164" s="151">
        <v>26</v>
      </c>
      <c r="F164" s="125"/>
      <c r="G164" s="125">
        <v>35</v>
      </c>
      <c r="H164" s="125"/>
      <c r="I164" s="125">
        <v>31</v>
      </c>
      <c r="J164" s="126"/>
      <c r="K164" s="126">
        <v>27</v>
      </c>
      <c r="L164" s="127"/>
      <c r="M164" s="126"/>
      <c r="N164" s="128">
        <v>22.639164000000001</v>
      </c>
    </row>
    <row r="165" spans="1:14" ht="15" x14ac:dyDescent="0.25">
      <c r="A165" s="121"/>
      <c r="B165" s="94"/>
      <c r="C165" s="100" t="s">
        <v>488</v>
      </c>
      <c r="E165" s="129">
        <v>-5</v>
      </c>
      <c r="F165" s="129"/>
      <c r="G165" s="129">
        <v>-5</v>
      </c>
      <c r="H165" s="129"/>
      <c r="I165" s="129">
        <v>-10</v>
      </c>
      <c r="J165" s="130"/>
      <c r="K165" s="130">
        <v>-10</v>
      </c>
      <c r="L165" s="131"/>
      <c r="M165" s="130"/>
      <c r="N165" s="132">
        <v>-10</v>
      </c>
    </row>
    <row r="166" spans="1:14" ht="15" x14ac:dyDescent="0.25">
      <c r="A166" s="121"/>
      <c r="B166" s="94"/>
      <c r="C166" s="100" t="s">
        <v>489</v>
      </c>
      <c r="E166" s="152">
        <v>33.159999999999997</v>
      </c>
      <c r="F166" s="133"/>
      <c r="G166" s="133">
        <v>26.89</v>
      </c>
      <c r="H166" s="133"/>
      <c r="I166" s="133">
        <v>30.13</v>
      </c>
      <c r="J166" s="134"/>
      <c r="K166" s="134">
        <v>34.869999999999997</v>
      </c>
      <c r="L166" s="135"/>
      <c r="M166" s="134"/>
      <c r="N166" s="136">
        <v>48.08</v>
      </c>
    </row>
    <row r="167" spans="1:14" ht="15" x14ac:dyDescent="0.25">
      <c r="A167" s="121"/>
      <c r="B167" s="94"/>
      <c r="C167" s="100" t="s">
        <v>490</v>
      </c>
      <c r="E167" s="137" t="s">
        <v>491</v>
      </c>
      <c r="F167" s="137"/>
      <c r="G167" s="137" t="s">
        <v>497</v>
      </c>
      <c r="H167" s="137"/>
      <c r="I167" s="137" t="s">
        <v>505</v>
      </c>
      <c r="J167" s="138"/>
      <c r="K167" s="139" t="s">
        <v>524</v>
      </c>
      <c r="L167" s="140"/>
      <c r="M167" s="139"/>
      <c r="N167" s="141" t="s">
        <v>524</v>
      </c>
    </row>
    <row r="168" spans="1:14" ht="15" x14ac:dyDescent="0.25">
      <c r="A168" s="121"/>
      <c r="B168" s="94"/>
      <c r="E168" s="148"/>
      <c r="F168" s="142"/>
      <c r="G168" s="142"/>
      <c r="H168" s="142"/>
      <c r="I168" s="142"/>
      <c r="J168" s="143"/>
      <c r="K168" s="144"/>
      <c r="L168" s="145"/>
      <c r="M168" s="144"/>
      <c r="N168" s="146"/>
    </row>
    <row r="169" spans="1:14" x14ac:dyDescent="0.2">
      <c r="A169" s="121">
        <v>37000</v>
      </c>
      <c r="B169" s="122" t="s">
        <v>582</v>
      </c>
      <c r="E169" s="129"/>
      <c r="L169" s="120"/>
      <c r="N169" s="147"/>
    </row>
    <row r="170" spans="1:14" ht="15" x14ac:dyDescent="0.25">
      <c r="A170" s="121"/>
      <c r="B170" s="94"/>
      <c r="C170" s="100" t="s">
        <v>485</v>
      </c>
      <c r="E170" s="125">
        <v>3.6</v>
      </c>
      <c r="F170" s="125"/>
      <c r="G170" s="125">
        <v>6</v>
      </c>
      <c r="H170" s="125"/>
      <c r="I170" s="125">
        <v>2.7</v>
      </c>
      <c r="J170" s="126"/>
      <c r="K170" s="126">
        <v>7.2</v>
      </c>
      <c r="L170" s="127"/>
      <c r="M170" s="126"/>
      <c r="N170" s="128">
        <v>7.9</v>
      </c>
    </row>
    <row r="171" spans="1:14" ht="15" x14ac:dyDescent="0.25">
      <c r="A171" s="121"/>
      <c r="B171" s="94"/>
      <c r="C171" s="100" t="s">
        <v>486</v>
      </c>
      <c r="E171" s="129">
        <v>36</v>
      </c>
      <c r="F171" s="129"/>
      <c r="G171" s="129">
        <v>18</v>
      </c>
      <c r="H171" s="129"/>
      <c r="I171" s="129">
        <v>16</v>
      </c>
      <c r="J171" s="130"/>
      <c r="K171" s="130">
        <v>18</v>
      </c>
      <c r="L171" s="131"/>
      <c r="M171" s="130"/>
      <c r="N171" s="132">
        <v>20</v>
      </c>
    </row>
    <row r="172" spans="1:14" ht="15" x14ac:dyDescent="0.25">
      <c r="A172" s="121"/>
      <c r="B172" s="94"/>
      <c r="C172" s="100" t="s">
        <v>487</v>
      </c>
      <c r="E172" s="151">
        <v>24</v>
      </c>
      <c r="F172" s="125"/>
      <c r="G172" s="125">
        <v>13.5</v>
      </c>
      <c r="H172" s="125"/>
      <c r="I172" s="125">
        <v>33</v>
      </c>
      <c r="J172" s="126"/>
      <c r="K172" s="126">
        <v>12.8</v>
      </c>
      <c r="L172" s="127"/>
      <c r="M172" s="126"/>
      <c r="N172" s="128">
        <v>11.556940000000001</v>
      </c>
    </row>
    <row r="173" spans="1:14" ht="15" x14ac:dyDescent="0.25">
      <c r="A173" s="121"/>
      <c r="B173" s="94"/>
      <c r="C173" s="100" t="s">
        <v>488</v>
      </c>
      <c r="E173" s="129">
        <v>-30</v>
      </c>
      <c r="F173" s="129"/>
      <c r="G173" s="129">
        <v>-8</v>
      </c>
      <c r="H173" s="129"/>
      <c r="I173" s="129">
        <v>10</v>
      </c>
      <c r="J173" s="130"/>
      <c r="K173" s="130">
        <v>-30</v>
      </c>
      <c r="L173" s="131"/>
      <c r="M173" s="130"/>
      <c r="N173" s="132">
        <v>-30</v>
      </c>
    </row>
    <row r="174" spans="1:14" ht="15" x14ac:dyDescent="0.25">
      <c r="A174" s="121"/>
      <c r="B174" s="94"/>
      <c r="C174" s="100" t="s">
        <v>489</v>
      </c>
      <c r="E174" s="152">
        <v>43.33</v>
      </c>
      <c r="F174" s="133"/>
      <c r="G174" s="133">
        <v>27</v>
      </c>
      <c r="H174" s="133"/>
      <c r="I174" s="133">
        <v>22.5</v>
      </c>
      <c r="J174" s="134"/>
      <c r="K174" s="134">
        <v>37.630000000000003</v>
      </c>
      <c r="L174" s="135"/>
      <c r="M174" s="134"/>
      <c r="N174" s="136">
        <v>38.07</v>
      </c>
    </row>
    <row r="175" spans="1:14" ht="15" x14ac:dyDescent="0.25">
      <c r="A175" s="121"/>
      <c r="B175" s="94"/>
      <c r="C175" s="100" t="s">
        <v>490</v>
      </c>
      <c r="E175" s="137" t="s">
        <v>515</v>
      </c>
      <c r="F175" s="137"/>
      <c r="G175" s="137" t="s">
        <v>497</v>
      </c>
      <c r="H175" s="137"/>
      <c r="I175" s="137" t="s">
        <v>508</v>
      </c>
      <c r="J175" s="138"/>
      <c r="K175" s="139" t="s">
        <v>491</v>
      </c>
      <c r="L175" s="140"/>
      <c r="M175" s="139"/>
      <c r="N175" s="141" t="s">
        <v>491</v>
      </c>
    </row>
    <row r="176" spans="1:14" ht="15" x14ac:dyDescent="0.25">
      <c r="A176" s="121"/>
      <c r="B176" s="94"/>
      <c r="E176" s="148"/>
      <c r="F176" s="142"/>
      <c r="G176" s="142"/>
      <c r="H176" s="142"/>
      <c r="I176" s="142"/>
      <c r="J176" s="143"/>
      <c r="K176" s="144"/>
      <c r="L176" s="145"/>
      <c r="M176" s="144"/>
      <c r="N176" s="146"/>
    </row>
    <row r="177" spans="1:14" x14ac:dyDescent="0.2">
      <c r="A177" s="121">
        <v>370.1</v>
      </c>
      <c r="B177" s="122" t="s">
        <v>583</v>
      </c>
      <c r="E177" s="153" t="s">
        <v>543</v>
      </c>
      <c r="L177" s="120"/>
      <c r="N177" s="147"/>
    </row>
    <row r="178" spans="1:14" ht="15" x14ac:dyDescent="0.25">
      <c r="A178" s="121"/>
      <c r="B178" s="94"/>
      <c r="C178" s="100" t="s">
        <v>485</v>
      </c>
      <c r="E178" s="125">
        <v>6.5</v>
      </c>
      <c r="F178" s="125"/>
      <c r="G178" s="153" t="s">
        <v>544</v>
      </c>
      <c r="H178" s="125"/>
      <c r="I178" s="153" t="s">
        <v>544</v>
      </c>
      <c r="J178" s="126"/>
      <c r="K178" s="153" t="s">
        <v>544</v>
      </c>
      <c r="L178" s="161"/>
      <c r="M178" s="162"/>
      <c r="N178" s="128">
        <v>8.6999999999999993</v>
      </c>
    </row>
    <row r="179" spans="1:14" ht="15" x14ac:dyDescent="0.25">
      <c r="A179" s="121"/>
      <c r="B179" s="94"/>
      <c r="C179" s="100" t="s">
        <v>486</v>
      </c>
      <c r="E179" s="129">
        <v>20</v>
      </c>
      <c r="F179" s="129"/>
      <c r="G179" s="129"/>
      <c r="H179" s="129"/>
      <c r="I179" s="129"/>
      <c r="J179" s="130"/>
      <c r="K179" s="130"/>
      <c r="L179" s="131"/>
      <c r="M179" s="130"/>
      <c r="N179" s="132">
        <v>15</v>
      </c>
    </row>
    <row r="180" spans="1:14" ht="15" x14ac:dyDescent="0.25">
      <c r="A180" s="121"/>
      <c r="B180" s="94"/>
      <c r="C180" s="100" t="s">
        <v>487</v>
      </c>
      <c r="E180" s="151">
        <v>19.2</v>
      </c>
      <c r="F180" s="125"/>
      <c r="G180" s="125"/>
      <c r="H180" s="125"/>
      <c r="I180" s="125"/>
      <c r="J180" s="126"/>
      <c r="K180" s="126"/>
      <c r="L180" s="127"/>
      <c r="M180" s="126"/>
      <c r="N180" s="128">
        <v>15</v>
      </c>
    </row>
    <row r="181" spans="1:14" ht="15" x14ac:dyDescent="0.25">
      <c r="A181" s="121"/>
      <c r="B181" s="94"/>
      <c r="C181" s="100" t="s">
        <v>488</v>
      </c>
      <c r="E181" s="129">
        <v>-30</v>
      </c>
      <c r="F181" s="129"/>
      <c r="G181" s="129"/>
      <c r="H181" s="129"/>
      <c r="I181" s="129"/>
      <c r="J181" s="130"/>
      <c r="K181" s="130"/>
      <c r="L181" s="131"/>
      <c r="M181" s="130"/>
      <c r="N181" s="132">
        <v>-30</v>
      </c>
    </row>
    <row r="182" spans="1:14" ht="15" x14ac:dyDescent="0.25">
      <c r="A182" s="121"/>
      <c r="B182" s="94"/>
      <c r="C182" s="100" t="s">
        <v>489</v>
      </c>
      <c r="E182" s="152">
        <v>5.2</v>
      </c>
      <c r="F182" s="133"/>
      <c r="G182" s="133"/>
      <c r="H182" s="133"/>
      <c r="I182" s="133"/>
      <c r="J182" s="134"/>
      <c r="K182" s="134"/>
      <c r="L182" s="135"/>
      <c r="M182" s="134"/>
      <c r="N182" s="136">
        <v>0</v>
      </c>
    </row>
    <row r="183" spans="1:14" ht="15" x14ac:dyDescent="0.25">
      <c r="A183" s="121"/>
      <c r="B183" s="94"/>
      <c r="C183" s="100" t="s">
        <v>490</v>
      </c>
      <c r="E183" s="137" t="s">
        <v>515</v>
      </c>
      <c r="F183" s="137"/>
      <c r="G183" s="137"/>
      <c r="H183" s="137"/>
      <c r="I183" s="137"/>
      <c r="J183" s="138"/>
      <c r="K183" s="139"/>
      <c r="L183" s="140"/>
      <c r="M183" s="139"/>
      <c r="N183" s="141" t="s">
        <v>491</v>
      </c>
    </row>
    <row r="184" spans="1:14" ht="15" x14ac:dyDescent="0.25">
      <c r="A184" s="121"/>
      <c r="B184" s="94"/>
      <c r="E184" s="148"/>
      <c r="F184" s="142"/>
      <c r="G184" s="142"/>
      <c r="H184" s="142"/>
      <c r="I184" s="142"/>
      <c r="J184" s="143"/>
      <c r="K184" s="144"/>
      <c r="L184" s="145"/>
      <c r="M184" s="144"/>
      <c r="N184" s="146"/>
    </row>
    <row r="185" spans="1:14" x14ac:dyDescent="0.2">
      <c r="A185" s="121">
        <v>37300</v>
      </c>
      <c r="B185" s="122" t="s">
        <v>584</v>
      </c>
      <c r="E185" s="129"/>
      <c r="L185" s="120"/>
      <c r="N185" s="147"/>
    </row>
    <row r="186" spans="1:14" ht="15" x14ac:dyDescent="0.25">
      <c r="A186" s="121"/>
      <c r="B186" s="94"/>
      <c r="C186" s="100" t="s">
        <v>485</v>
      </c>
      <c r="E186" s="163">
        <v>4</v>
      </c>
      <c r="F186" s="125"/>
      <c r="G186" s="125">
        <v>3.1</v>
      </c>
      <c r="H186" s="125"/>
      <c r="I186" s="125">
        <v>5</v>
      </c>
      <c r="J186" s="126"/>
      <c r="K186" s="126">
        <v>5.4</v>
      </c>
      <c r="L186" s="127"/>
      <c r="M186" s="126"/>
      <c r="N186" s="128">
        <v>4.5999999999999996</v>
      </c>
    </row>
    <row r="187" spans="1:14" ht="15" x14ac:dyDescent="0.25">
      <c r="A187" s="121"/>
      <c r="B187" s="94"/>
      <c r="C187" s="100" t="s">
        <v>486</v>
      </c>
      <c r="E187" s="164">
        <v>30</v>
      </c>
      <c r="F187" s="129"/>
      <c r="G187" s="129">
        <v>20</v>
      </c>
      <c r="H187" s="129"/>
      <c r="I187" s="129">
        <v>20</v>
      </c>
      <c r="J187" s="130"/>
      <c r="K187" s="130">
        <v>20</v>
      </c>
      <c r="L187" s="131"/>
      <c r="M187" s="130"/>
      <c r="N187" s="132">
        <v>20</v>
      </c>
    </row>
    <row r="188" spans="1:14" ht="15" x14ac:dyDescent="0.25">
      <c r="A188" s="121"/>
      <c r="B188" s="94"/>
      <c r="C188" s="100" t="s">
        <v>487</v>
      </c>
      <c r="E188" s="163">
        <v>22</v>
      </c>
      <c r="F188" s="125"/>
      <c r="G188" s="125">
        <v>12.3</v>
      </c>
      <c r="H188" s="125"/>
      <c r="I188" s="125">
        <v>13.8</v>
      </c>
      <c r="J188" s="126"/>
      <c r="K188" s="126">
        <v>12.5</v>
      </c>
      <c r="L188" s="127"/>
      <c r="M188" s="126"/>
      <c r="N188" s="128">
        <v>14.123339</v>
      </c>
    </row>
    <row r="189" spans="1:14" ht="15" x14ac:dyDescent="0.25">
      <c r="A189" s="121"/>
      <c r="B189" s="94"/>
      <c r="C189" s="100" t="s">
        <v>488</v>
      </c>
      <c r="E189" s="164">
        <v>-20</v>
      </c>
      <c r="F189" s="129"/>
      <c r="G189" s="129">
        <v>-5</v>
      </c>
      <c r="H189" s="129"/>
      <c r="I189" s="129">
        <v>-10</v>
      </c>
      <c r="J189" s="130"/>
      <c r="K189" s="130">
        <v>-10</v>
      </c>
      <c r="L189" s="131"/>
      <c r="M189" s="130"/>
      <c r="N189" s="132">
        <v>-10</v>
      </c>
    </row>
    <row r="190" spans="1:14" ht="15" x14ac:dyDescent="0.25">
      <c r="A190" s="121"/>
      <c r="B190" s="94"/>
      <c r="C190" s="100" t="s">
        <v>489</v>
      </c>
      <c r="E190" s="165">
        <v>32</v>
      </c>
      <c r="F190" s="133"/>
      <c r="G190" s="133">
        <v>67.290000000000006</v>
      </c>
      <c r="H190" s="133"/>
      <c r="I190" s="133">
        <v>40.799999999999997</v>
      </c>
      <c r="J190" s="134"/>
      <c r="K190" s="134">
        <v>42.39</v>
      </c>
      <c r="L190" s="135"/>
      <c r="M190" s="134"/>
      <c r="N190" s="136">
        <v>44.56</v>
      </c>
    </row>
    <row r="191" spans="1:14" ht="15" x14ac:dyDescent="0.25">
      <c r="A191" s="121"/>
      <c r="B191" s="94"/>
      <c r="C191" s="100" t="s">
        <v>490</v>
      </c>
      <c r="E191" s="137" t="s">
        <v>497</v>
      </c>
      <c r="F191" s="137"/>
      <c r="G191" s="137" t="s">
        <v>542</v>
      </c>
      <c r="H191" s="137"/>
      <c r="I191" s="137" t="s">
        <v>545</v>
      </c>
      <c r="J191" s="138"/>
      <c r="K191" s="139" t="s">
        <v>545</v>
      </c>
      <c r="L191" s="140"/>
      <c r="M191" s="139"/>
      <c r="N191" s="141" t="s">
        <v>545</v>
      </c>
    </row>
    <row r="192" spans="1:14" ht="15" x14ac:dyDescent="0.25">
      <c r="A192" s="121"/>
      <c r="B192" s="94"/>
      <c r="E192" s="142"/>
      <c r="L192" s="120"/>
      <c r="N192" s="146"/>
    </row>
    <row r="193" spans="1:14" x14ac:dyDescent="0.2">
      <c r="A193" s="106"/>
      <c r="B193" s="95" t="s">
        <v>14</v>
      </c>
      <c r="C193" s="119"/>
      <c r="E193" s="129"/>
      <c r="G193" s="125"/>
      <c r="I193" s="125"/>
      <c r="K193" s="126"/>
      <c r="L193" s="127"/>
      <c r="M193" s="126"/>
      <c r="N193" s="147"/>
    </row>
    <row r="194" spans="1:14" ht="15" x14ac:dyDescent="0.25">
      <c r="A194" s="106"/>
      <c r="B194" s="94"/>
      <c r="E194" s="125"/>
      <c r="G194" s="129"/>
      <c r="I194" s="129"/>
      <c r="K194" s="126"/>
      <c r="L194" s="127"/>
      <c r="M194" s="126"/>
      <c r="N194" s="146"/>
    </row>
    <row r="195" spans="1:14" x14ac:dyDescent="0.2">
      <c r="A195" s="166">
        <v>390</v>
      </c>
      <c r="B195" s="122" t="s">
        <v>546</v>
      </c>
      <c r="E195" s="129"/>
      <c r="G195" s="129"/>
      <c r="I195" s="129"/>
      <c r="K195" s="126"/>
      <c r="L195" s="127"/>
      <c r="M195" s="126"/>
      <c r="N195" s="147"/>
    </row>
    <row r="196" spans="1:14" ht="15" x14ac:dyDescent="0.25">
      <c r="A196" s="106"/>
      <c r="B196" s="94"/>
      <c r="C196" s="100" t="s">
        <v>485</v>
      </c>
      <c r="E196" s="163">
        <v>2.1</v>
      </c>
      <c r="F196" s="125"/>
      <c r="G196" s="125">
        <v>3.65</v>
      </c>
      <c r="H196" s="125"/>
      <c r="I196" s="125">
        <v>2.2999999999999998</v>
      </c>
      <c r="J196" s="126"/>
      <c r="K196" s="126">
        <v>2.2999999999999998</v>
      </c>
      <c r="L196" s="127"/>
      <c r="M196" s="126"/>
      <c r="N196" s="128">
        <v>2.5</v>
      </c>
    </row>
    <row r="197" spans="1:14" ht="15" x14ac:dyDescent="0.25">
      <c r="A197" s="106"/>
      <c r="B197" s="94"/>
      <c r="C197" s="100" t="s">
        <v>486</v>
      </c>
      <c r="E197" s="164">
        <v>50</v>
      </c>
      <c r="F197" s="129"/>
      <c r="G197" s="129">
        <v>24</v>
      </c>
      <c r="H197" s="129"/>
      <c r="I197" s="129">
        <v>45</v>
      </c>
      <c r="J197" s="130"/>
      <c r="K197" s="130">
        <v>40</v>
      </c>
      <c r="L197" s="131"/>
      <c r="M197" s="130"/>
      <c r="N197" s="132">
        <v>40</v>
      </c>
    </row>
    <row r="198" spans="1:14" ht="15" x14ac:dyDescent="0.25">
      <c r="A198" s="106"/>
      <c r="B198" s="94"/>
      <c r="C198" s="100" t="s">
        <v>487</v>
      </c>
      <c r="E198" s="163">
        <v>36</v>
      </c>
      <c r="F198" s="125"/>
      <c r="G198" s="125">
        <v>17.8</v>
      </c>
      <c r="H198" s="125"/>
      <c r="I198" s="125">
        <v>30</v>
      </c>
      <c r="J198" s="126"/>
      <c r="K198" s="126">
        <v>24</v>
      </c>
      <c r="L198" s="127"/>
      <c r="M198" s="126"/>
      <c r="N198" s="128">
        <v>25.139510999999999</v>
      </c>
    </row>
    <row r="199" spans="1:14" ht="15" x14ac:dyDescent="0.25">
      <c r="A199" s="106"/>
      <c r="B199" s="94"/>
      <c r="C199" s="100" t="s">
        <v>488</v>
      </c>
      <c r="E199" s="125">
        <v>-5</v>
      </c>
      <c r="F199" s="129"/>
      <c r="G199" s="129">
        <v>10</v>
      </c>
      <c r="H199" s="129"/>
      <c r="I199" s="129">
        <v>-5</v>
      </c>
      <c r="J199" s="130"/>
      <c r="K199" s="130">
        <v>-4</v>
      </c>
      <c r="L199" s="131"/>
      <c r="M199" s="130"/>
      <c r="N199" s="132">
        <v>-4</v>
      </c>
    </row>
    <row r="200" spans="1:14" ht="15" x14ac:dyDescent="0.25">
      <c r="A200" s="106"/>
      <c r="B200" s="94"/>
      <c r="C200" s="100" t="s">
        <v>489</v>
      </c>
      <c r="E200" s="165">
        <v>29.4</v>
      </c>
      <c r="F200" s="133"/>
      <c r="G200" s="133">
        <v>24</v>
      </c>
      <c r="H200" s="133"/>
      <c r="I200" s="133">
        <v>34.700000000000003</v>
      </c>
      <c r="J200" s="134"/>
      <c r="K200" s="134">
        <v>48.96</v>
      </c>
      <c r="L200" s="135"/>
      <c r="M200" s="134"/>
      <c r="N200" s="136">
        <v>41.6</v>
      </c>
    </row>
    <row r="201" spans="1:14" ht="15" x14ac:dyDescent="0.25">
      <c r="A201" s="106"/>
      <c r="B201" s="94"/>
      <c r="C201" s="100" t="s">
        <v>490</v>
      </c>
      <c r="E201" s="137" t="s">
        <v>497</v>
      </c>
      <c r="F201" s="137"/>
      <c r="G201" s="137" t="s">
        <v>498</v>
      </c>
      <c r="H201" s="137"/>
      <c r="I201" s="137" t="s">
        <v>547</v>
      </c>
      <c r="J201" s="138"/>
      <c r="K201" s="139" t="s">
        <v>528</v>
      </c>
      <c r="L201" s="140"/>
      <c r="M201" s="139"/>
      <c r="N201" s="141" t="s">
        <v>528</v>
      </c>
    </row>
    <row r="202" spans="1:14" ht="15" x14ac:dyDescent="0.25">
      <c r="A202" s="106"/>
      <c r="B202" s="94"/>
      <c r="E202" s="167"/>
      <c r="F202" s="142"/>
      <c r="G202" s="142"/>
      <c r="H202" s="142"/>
      <c r="I202" s="142"/>
      <c r="J202" s="143"/>
      <c r="K202" s="144"/>
      <c r="L202" s="145"/>
      <c r="M202" s="144"/>
      <c r="N202" s="146"/>
    </row>
    <row r="203" spans="1:14" x14ac:dyDescent="0.2">
      <c r="A203" s="106">
        <v>392.02</v>
      </c>
      <c r="B203" s="122" t="s">
        <v>548</v>
      </c>
      <c r="E203" s="153"/>
      <c r="G203" s="129"/>
      <c r="I203" s="129"/>
      <c r="K203" s="134"/>
      <c r="L203" s="135"/>
      <c r="M203" s="134"/>
      <c r="N203" s="147"/>
    </row>
    <row r="204" spans="1:14" ht="15" x14ac:dyDescent="0.25">
      <c r="A204" s="106">
        <v>392.12</v>
      </c>
      <c r="B204" s="94"/>
      <c r="C204" s="100" t="s">
        <v>485</v>
      </c>
      <c r="E204" s="148">
        <v>9.4</v>
      </c>
      <c r="G204" s="125">
        <v>8.6999999999999993</v>
      </c>
      <c r="I204" s="125">
        <v>9.3000000000000007</v>
      </c>
      <c r="K204" s="126">
        <v>5.2</v>
      </c>
      <c r="L204" s="127"/>
      <c r="M204" s="126"/>
      <c r="N204" s="128">
        <v>7.5</v>
      </c>
    </row>
    <row r="205" spans="1:14" ht="15" x14ac:dyDescent="0.25">
      <c r="A205" s="106"/>
      <c r="B205" s="94"/>
      <c r="C205" s="100" t="s">
        <v>486</v>
      </c>
      <c r="E205" s="129">
        <v>9</v>
      </c>
      <c r="G205" s="153" t="s">
        <v>544</v>
      </c>
      <c r="I205" s="129">
        <v>9.5</v>
      </c>
      <c r="K205" s="130">
        <v>13</v>
      </c>
      <c r="L205" s="131"/>
      <c r="M205" s="130"/>
      <c r="N205" s="132">
        <v>13</v>
      </c>
    </row>
    <row r="206" spans="1:14" ht="15" x14ac:dyDescent="0.25">
      <c r="A206" s="106"/>
      <c r="B206" s="94"/>
      <c r="C206" s="100" t="s">
        <v>487</v>
      </c>
      <c r="E206" s="163">
        <v>4.5999999999999996</v>
      </c>
      <c r="G206" s="153" t="s">
        <v>544</v>
      </c>
      <c r="I206" s="125">
        <v>4.5</v>
      </c>
      <c r="K206" s="126">
        <v>4</v>
      </c>
      <c r="L206" s="127"/>
      <c r="M206" s="126"/>
      <c r="N206" s="128">
        <v>9.3139920000000007</v>
      </c>
    </row>
    <row r="207" spans="1:14" ht="15" x14ac:dyDescent="0.25">
      <c r="A207" s="106"/>
      <c r="B207" s="94"/>
      <c r="C207" s="100" t="s">
        <v>488</v>
      </c>
      <c r="E207" s="129">
        <v>15</v>
      </c>
      <c r="G207" s="129">
        <v>0</v>
      </c>
      <c r="I207" s="129">
        <v>12</v>
      </c>
      <c r="K207" s="130">
        <v>15</v>
      </c>
      <c r="L207" s="131"/>
      <c r="M207" s="130"/>
      <c r="N207" s="132">
        <v>15</v>
      </c>
    </row>
    <row r="208" spans="1:14" ht="15" x14ac:dyDescent="0.25">
      <c r="A208" s="106"/>
      <c r="B208" s="94"/>
      <c r="C208" s="100" t="s">
        <v>489</v>
      </c>
      <c r="E208" s="165">
        <v>41.56</v>
      </c>
      <c r="G208" s="133"/>
      <c r="I208" s="133">
        <v>46.17</v>
      </c>
      <c r="K208" s="134">
        <v>64.22</v>
      </c>
      <c r="L208" s="135"/>
      <c r="M208" s="134"/>
      <c r="N208" s="136">
        <v>15.52</v>
      </c>
    </row>
    <row r="209" spans="1:14" ht="15" x14ac:dyDescent="0.25">
      <c r="A209" s="106"/>
      <c r="B209" s="94"/>
      <c r="C209" s="100" t="s">
        <v>490</v>
      </c>
      <c r="E209" s="137" t="s">
        <v>528</v>
      </c>
      <c r="F209" s="137"/>
      <c r="G209" s="137" t="s">
        <v>544</v>
      </c>
      <c r="H209" s="137"/>
      <c r="I209" s="137" t="s">
        <v>528</v>
      </c>
      <c r="J209" s="138"/>
      <c r="K209" s="139" t="s">
        <v>523</v>
      </c>
      <c r="L209" s="140"/>
      <c r="M209" s="139"/>
      <c r="N209" s="141" t="s">
        <v>523</v>
      </c>
    </row>
    <row r="210" spans="1:14" ht="15" x14ac:dyDescent="0.25">
      <c r="A210" s="106"/>
      <c r="B210" s="94"/>
      <c r="E210" s="142"/>
      <c r="G210" s="153"/>
      <c r="I210" s="153"/>
      <c r="K210" s="144"/>
      <c r="L210" s="145"/>
      <c r="M210" s="144"/>
      <c r="N210" s="146"/>
    </row>
    <row r="211" spans="1:14" x14ac:dyDescent="0.2">
      <c r="A211" s="106">
        <v>392.03</v>
      </c>
      <c r="B211" s="122" t="s">
        <v>549</v>
      </c>
      <c r="E211" s="129"/>
      <c r="G211" s="129"/>
      <c r="I211" s="129"/>
      <c r="K211" s="134"/>
      <c r="L211" s="135"/>
      <c r="M211" s="134"/>
      <c r="N211" s="147"/>
    </row>
    <row r="212" spans="1:14" ht="15" x14ac:dyDescent="0.25">
      <c r="A212" s="106">
        <v>392.13</v>
      </c>
      <c r="B212" s="94"/>
      <c r="C212" s="100" t="s">
        <v>485</v>
      </c>
      <c r="E212" s="163">
        <v>7.1</v>
      </c>
      <c r="G212" s="125">
        <v>4.8</v>
      </c>
      <c r="I212" s="125">
        <v>7.9</v>
      </c>
      <c r="K212" s="126">
        <v>5.0999999999999996</v>
      </c>
      <c r="L212" s="127"/>
      <c r="M212" s="126"/>
      <c r="N212" s="128">
        <v>5.2</v>
      </c>
    </row>
    <row r="213" spans="1:14" ht="15" x14ac:dyDescent="0.25">
      <c r="A213" s="106"/>
      <c r="B213" s="94"/>
      <c r="C213" s="100" t="s">
        <v>486</v>
      </c>
      <c r="E213" s="164">
        <v>12</v>
      </c>
      <c r="G213" s="153" t="s">
        <v>544</v>
      </c>
      <c r="I213" s="129">
        <v>11</v>
      </c>
      <c r="K213" s="130">
        <v>17</v>
      </c>
      <c r="L213" s="131"/>
      <c r="M213" s="130"/>
      <c r="N213" s="132">
        <v>17</v>
      </c>
    </row>
    <row r="214" spans="1:14" ht="15" x14ac:dyDescent="0.25">
      <c r="A214" s="106"/>
      <c r="B214" s="94"/>
      <c r="C214" s="100" t="s">
        <v>487</v>
      </c>
      <c r="E214" s="163">
        <v>5</v>
      </c>
      <c r="G214" s="153" t="s">
        <v>544</v>
      </c>
      <c r="I214" s="125">
        <v>5.0999999999999996</v>
      </c>
      <c r="K214" s="126">
        <v>3.9</v>
      </c>
      <c r="L214" s="127"/>
      <c r="M214" s="126"/>
      <c r="N214" s="128">
        <v>12.726013</v>
      </c>
    </row>
    <row r="215" spans="1:14" ht="15" x14ac:dyDescent="0.25">
      <c r="A215" s="106"/>
      <c r="B215" s="94"/>
      <c r="C215" s="100" t="s">
        <v>488</v>
      </c>
      <c r="E215" s="168">
        <v>15</v>
      </c>
      <c r="G215" s="129">
        <v>0</v>
      </c>
      <c r="I215" s="129">
        <v>15</v>
      </c>
      <c r="K215" s="130">
        <v>10</v>
      </c>
      <c r="L215" s="131"/>
      <c r="M215" s="130"/>
      <c r="N215" s="132">
        <v>10</v>
      </c>
    </row>
    <row r="216" spans="1:14" ht="15" x14ac:dyDescent="0.25">
      <c r="A216" s="106"/>
      <c r="B216" s="94"/>
      <c r="C216" s="100" t="s">
        <v>489</v>
      </c>
      <c r="E216" s="165">
        <v>49.48</v>
      </c>
      <c r="G216" s="133"/>
      <c r="I216" s="133">
        <v>44.66</v>
      </c>
      <c r="K216" s="134">
        <v>70.069999999999993</v>
      </c>
      <c r="L216" s="135"/>
      <c r="M216" s="134"/>
      <c r="N216" s="136">
        <v>23.54</v>
      </c>
    </row>
    <row r="217" spans="1:14" ht="15" x14ac:dyDescent="0.25">
      <c r="A217" s="106"/>
      <c r="B217" s="94"/>
      <c r="C217" s="100" t="s">
        <v>490</v>
      </c>
      <c r="E217" s="137" t="s">
        <v>550</v>
      </c>
      <c r="F217" s="137"/>
      <c r="G217" s="137" t="s">
        <v>544</v>
      </c>
      <c r="H217" s="137"/>
      <c r="I217" s="137" t="s">
        <v>551</v>
      </c>
      <c r="J217" s="138"/>
      <c r="K217" s="139" t="s">
        <v>579</v>
      </c>
      <c r="L217" s="140"/>
      <c r="M217" s="139"/>
      <c r="N217" s="141" t="s">
        <v>579</v>
      </c>
    </row>
    <row r="218" spans="1:14" ht="15" x14ac:dyDescent="0.25">
      <c r="A218" s="106"/>
      <c r="B218" s="94"/>
      <c r="E218" s="142"/>
      <c r="G218" s="153"/>
      <c r="I218" s="153"/>
      <c r="K218" s="144"/>
      <c r="L218" s="145"/>
      <c r="M218" s="144"/>
      <c r="N218" s="146"/>
    </row>
    <row r="219" spans="1:14" x14ac:dyDescent="0.2">
      <c r="A219" s="106">
        <v>392.04</v>
      </c>
      <c r="B219" s="122" t="s">
        <v>552</v>
      </c>
      <c r="E219" s="125"/>
      <c r="G219" s="129"/>
      <c r="I219" s="129"/>
      <c r="K219" s="134"/>
      <c r="L219" s="135"/>
      <c r="M219" s="134"/>
      <c r="N219" s="147"/>
    </row>
    <row r="220" spans="1:14" ht="15" x14ac:dyDescent="0.25">
      <c r="A220" s="106">
        <v>392.14</v>
      </c>
      <c r="B220" s="94"/>
      <c r="C220" s="100" t="s">
        <v>485</v>
      </c>
      <c r="E220" s="148" t="s">
        <v>527</v>
      </c>
      <c r="G220" s="148">
        <v>5</v>
      </c>
      <c r="I220" s="148" t="s">
        <v>527</v>
      </c>
      <c r="K220" s="126">
        <v>6.6</v>
      </c>
      <c r="L220" s="127"/>
      <c r="M220" s="126"/>
      <c r="N220" s="128">
        <v>6.5</v>
      </c>
    </row>
    <row r="221" spans="1:14" ht="15" x14ac:dyDescent="0.25">
      <c r="A221" s="106"/>
      <c r="B221" s="94"/>
      <c r="C221" s="100" t="s">
        <v>486</v>
      </c>
      <c r="E221" s="168"/>
      <c r="G221" s="153" t="s">
        <v>544</v>
      </c>
      <c r="I221" s="129"/>
      <c r="K221" s="130">
        <v>13</v>
      </c>
      <c r="L221" s="131"/>
      <c r="M221" s="130"/>
      <c r="N221" s="132">
        <v>13</v>
      </c>
    </row>
    <row r="222" spans="1:14" ht="15" x14ac:dyDescent="0.25">
      <c r="A222" s="106"/>
      <c r="B222" s="94"/>
      <c r="C222" s="100" t="s">
        <v>487</v>
      </c>
      <c r="E222" s="163"/>
      <c r="G222" s="153" t="s">
        <v>544</v>
      </c>
      <c r="I222" s="129"/>
      <c r="K222" s="126">
        <v>3.9</v>
      </c>
      <c r="L222" s="127"/>
      <c r="M222" s="126"/>
      <c r="N222" s="128">
        <v>13</v>
      </c>
    </row>
    <row r="223" spans="1:14" ht="15" x14ac:dyDescent="0.25">
      <c r="A223" s="106"/>
      <c r="B223" s="94"/>
      <c r="C223" s="100" t="s">
        <v>488</v>
      </c>
      <c r="E223" s="129"/>
      <c r="G223" s="129">
        <v>0</v>
      </c>
      <c r="I223" s="129"/>
      <c r="K223" s="130">
        <v>15</v>
      </c>
      <c r="L223" s="131"/>
      <c r="M223" s="130"/>
      <c r="N223" s="132">
        <v>15</v>
      </c>
    </row>
    <row r="224" spans="1:14" ht="15" x14ac:dyDescent="0.25">
      <c r="A224" s="106"/>
      <c r="B224" s="94"/>
      <c r="C224" s="100" t="s">
        <v>489</v>
      </c>
      <c r="E224" s="165"/>
      <c r="G224" s="129"/>
      <c r="I224" s="129"/>
      <c r="K224" s="134">
        <v>59.3</v>
      </c>
      <c r="L224" s="135"/>
      <c r="M224" s="134"/>
      <c r="N224" s="136">
        <v>0</v>
      </c>
    </row>
    <row r="225" spans="1:14" ht="15" x14ac:dyDescent="0.25">
      <c r="A225" s="106"/>
      <c r="B225" s="94"/>
      <c r="C225" s="100" t="s">
        <v>490</v>
      </c>
      <c r="E225" s="137"/>
      <c r="F225" s="137"/>
      <c r="G225" s="137" t="s">
        <v>544</v>
      </c>
      <c r="H225" s="137"/>
      <c r="I225" s="137"/>
      <c r="J225" s="138"/>
      <c r="K225" s="139" t="s">
        <v>585</v>
      </c>
      <c r="L225" s="140"/>
      <c r="M225" s="139"/>
      <c r="N225" s="141" t="s">
        <v>585</v>
      </c>
    </row>
    <row r="226" spans="1:14" ht="15" x14ac:dyDescent="0.25">
      <c r="A226" s="106"/>
      <c r="B226" s="94"/>
      <c r="E226" s="142"/>
      <c r="G226" s="153"/>
      <c r="I226" s="129"/>
      <c r="K226" s="144"/>
      <c r="L226" s="145"/>
      <c r="M226" s="144"/>
      <c r="N226" s="146"/>
    </row>
    <row r="227" spans="1:14" x14ac:dyDescent="0.2">
      <c r="A227" s="166">
        <v>396</v>
      </c>
      <c r="B227" s="122" t="s">
        <v>553</v>
      </c>
      <c r="G227" s="129"/>
      <c r="I227" s="129"/>
      <c r="K227" s="134"/>
      <c r="L227" s="135"/>
      <c r="M227" s="134"/>
      <c r="N227" s="147"/>
    </row>
    <row r="228" spans="1:14" ht="15" x14ac:dyDescent="0.25">
      <c r="A228" s="106"/>
      <c r="B228" s="94"/>
      <c r="C228" s="100" t="s">
        <v>485</v>
      </c>
      <c r="E228" s="169">
        <v>8</v>
      </c>
      <c r="G228" s="148">
        <v>5.81</v>
      </c>
      <c r="I228" s="148">
        <v>4.7</v>
      </c>
      <c r="K228" s="153" t="s">
        <v>554</v>
      </c>
      <c r="L228" s="170"/>
      <c r="M228" s="153"/>
      <c r="N228" s="171" t="s">
        <v>554</v>
      </c>
    </row>
    <row r="229" spans="1:14" ht="15" x14ac:dyDescent="0.25">
      <c r="A229" s="106"/>
      <c r="B229" s="94"/>
      <c r="C229" s="100" t="s">
        <v>486</v>
      </c>
      <c r="E229" s="129">
        <v>10</v>
      </c>
      <c r="G229" s="153" t="s">
        <v>544</v>
      </c>
      <c r="I229" s="129">
        <v>15</v>
      </c>
      <c r="K229" s="143"/>
      <c r="L229" s="172"/>
      <c r="M229" s="143"/>
      <c r="N229" s="146"/>
    </row>
    <row r="230" spans="1:14" ht="15" x14ac:dyDescent="0.25">
      <c r="A230" s="106"/>
      <c r="B230" s="94"/>
      <c r="C230" s="100" t="s">
        <v>487</v>
      </c>
      <c r="E230" s="163">
        <v>6.3</v>
      </c>
      <c r="G230" s="153" t="s">
        <v>544</v>
      </c>
      <c r="I230" s="125">
        <v>3.7</v>
      </c>
      <c r="K230" s="173"/>
      <c r="L230" s="174"/>
      <c r="M230" s="173"/>
      <c r="N230" s="146"/>
    </row>
    <row r="231" spans="1:14" ht="15" x14ac:dyDescent="0.25">
      <c r="A231" s="106"/>
      <c r="B231" s="94"/>
      <c r="C231" s="100" t="s">
        <v>488</v>
      </c>
      <c r="E231" s="129">
        <v>20</v>
      </c>
      <c r="G231" s="129">
        <v>0</v>
      </c>
      <c r="I231" s="129">
        <v>20</v>
      </c>
      <c r="K231" s="175"/>
      <c r="L231" s="176"/>
      <c r="M231" s="175"/>
      <c r="N231" s="147"/>
    </row>
    <row r="232" spans="1:14" ht="15" x14ac:dyDescent="0.25">
      <c r="A232" s="106"/>
      <c r="B232" s="94"/>
      <c r="C232" s="100" t="s">
        <v>489</v>
      </c>
      <c r="E232" s="165">
        <v>29.6</v>
      </c>
      <c r="G232" s="133"/>
      <c r="I232" s="133">
        <v>62.66</v>
      </c>
      <c r="K232" s="144"/>
      <c r="L232" s="145"/>
      <c r="M232" s="144"/>
      <c r="N232" s="146"/>
    </row>
    <row r="233" spans="1:14" ht="15" x14ac:dyDescent="0.25">
      <c r="A233" s="106"/>
      <c r="B233" s="94"/>
      <c r="C233" s="100" t="s">
        <v>490</v>
      </c>
      <c r="E233" s="137" t="s">
        <v>498</v>
      </c>
      <c r="F233" s="137"/>
      <c r="G233" s="137" t="s">
        <v>544</v>
      </c>
      <c r="H233" s="137"/>
      <c r="I233" s="137" t="s">
        <v>525</v>
      </c>
      <c r="J233" s="138"/>
      <c r="K233" s="139"/>
      <c r="L233" s="140"/>
      <c r="M233" s="139"/>
      <c r="N233" s="141"/>
    </row>
    <row r="234" spans="1:14" ht="15" x14ac:dyDescent="0.25">
      <c r="A234" s="106"/>
      <c r="B234" s="94"/>
      <c r="E234" s="153"/>
      <c r="G234" s="153"/>
      <c r="I234" s="129"/>
      <c r="K234" s="144"/>
      <c r="L234" s="145"/>
      <c r="M234" s="144"/>
      <c r="N234" s="146"/>
    </row>
    <row r="235" spans="1:14" x14ac:dyDescent="0.2">
      <c r="A235" s="106">
        <v>397.25</v>
      </c>
      <c r="B235" s="122" t="s">
        <v>555</v>
      </c>
      <c r="E235" s="163">
        <v>397.8</v>
      </c>
      <c r="G235" s="148"/>
      <c r="K235" s="134"/>
      <c r="L235" s="135"/>
      <c r="M235" s="134"/>
      <c r="N235" s="147"/>
    </row>
    <row r="236" spans="1:14" ht="15" x14ac:dyDescent="0.25">
      <c r="A236" s="106"/>
      <c r="B236" s="94"/>
      <c r="C236" s="100" t="s">
        <v>485</v>
      </c>
      <c r="E236" s="148">
        <v>10</v>
      </c>
      <c r="G236" s="148" t="s">
        <v>544</v>
      </c>
      <c r="I236" s="148">
        <v>6.3</v>
      </c>
      <c r="K236" s="126">
        <v>5.3</v>
      </c>
      <c r="L236" s="127"/>
      <c r="M236" s="126"/>
      <c r="N236" s="128">
        <v>3.7</v>
      </c>
    </row>
    <row r="237" spans="1:14" ht="15" x14ac:dyDescent="0.25">
      <c r="A237" s="106"/>
      <c r="B237" s="94"/>
      <c r="C237" s="100" t="s">
        <v>486</v>
      </c>
      <c r="E237" s="117">
        <v>10</v>
      </c>
      <c r="G237" s="129"/>
      <c r="I237" s="129">
        <v>16</v>
      </c>
      <c r="K237" s="130">
        <v>16</v>
      </c>
      <c r="L237" s="131"/>
      <c r="M237" s="130"/>
      <c r="N237" s="132">
        <v>16</v>
      </c>
    </row>
    <row r="238" spans="1:14" ht="15" x14ac:dyDescent="0.25">
      <c r="A238" s="106"/>
      <c r="B238" s="94"/>
      <c r="C238" s="100" t="s">
        <v>487</v>
      </c>
      <c r="E238" s="169">
        <v>7.7</v>
      </c>
      <c r="G238" s="125"/>
      <c r="I238" s="125">
        <v>9</v>
      </c>
      <c r="K238" s="126">
        <v>7.3</v>
      </c>
      <c r="L238" s="127"/>
      <c r="M238" s="126"/>
      <c r="N238" s="128">
        <v>6.7457159999999998</v>
      </c>
    </row>
    <row r="239" spans="1:14" ht="15" x14ac:dyDescent="0.25">
      <c r="A239" s="106"/>
      <c r="B239" s="94"/>
      <c r="C239" s="100" t="s">
        <v>488</v>
      </c>
      <c r="E239" s="117">
        <v>0</v>
      </c>
      <c r="G239" s="129"/>
      <c r="I239" s="129" t="s">
        <v>556</v>
      </c>
      <c r="K239" s="130">
        <v>-5</v>
      </c>
      <c r="L239" s="131"/>
      <c r="M239" s="130"/>
      <c r="N239" s="132">
        <v>-5</v>
      </c>
    </row>
    <row r="240" spans="1:14" ht="15" x14ac:dyDescent="0.25">
      <c r="A240" s="106"/>
      <c r="B240" s="94"/>
      <c r="C240" s="100" t="s">
        <v>489</v>
      </c>
      <c r="E240" s="152">
        <v>23</v>
      </c>
      <c r="G240" s="133"/>
      <c r="I240" s="133">
        <v>41.3</v>
      </c>
      <c r="K240" s="134">
        <v>66.14</v>
      </c>
      <c r="L240" s="135"/>
      <c r="M240" s="134"/>
      <c r="N240" s="136">
        <v>80.39</v>
      </c>
    </row>
    <row r="241" spans="1:14" ht="15" x14ac:dyDescent="0.25">
      <c r="A241" s="106"/>
      <c r="B241" s="94"/>
      <c r="C241" s="100" t="s">
        <v>490</v>
      </c>
      <c r="E241" s="137" t="s">
        <v>512</v>
      </c>
      <c r="F241" s="137"/>
      <c r="G241" s="137"/>
      <c r="H241" s="137"/>
      <c r="I241" s="137" t="s">
        <v>557</v>
      </c>
      <c r="J241" s="138"/>
      <c r="K241" s="139" t="s">
        <v>491</v>
      </c>
      <c r="L241" s="140"/>
      <c r="M241" s="139"/>
      <c r="N241" s="141" t="s">
        <v>491</v>
      </c>
    </row>
    <row r="242" spans="1:14" x14ac:dyDescent="0.2">
      <c r="I242" s="129"/>
      <c r="K242" s="126"/>
      <c r="L242" s="126"/>
      <c r="M242" s="126"/>
    </row>
    <row r="243" spans="1:14" x14ac:dyDescent="0.2">
      <c r="I243" s="129"/>
      <c r="K243" s="126"/>
      <c r="L243" s="126"/>
      <c r="M243" s="126"/>
    </row>
    <row r="244" spans="1:14" x14ac:dyDescent="0.2">
      <c r="I244" s="129"/>
      <c r="K244" s="126"/>
      <c r="L244" s="126"/>
      <c r="M244" s="126"/>
    </row>
    <row r="245" spans="1:14" x14ac:dyDescent="0.2">
      <c r="I245" s="129"/>
      <c r="K245" s="126"/>
      <c r="L245" s="126"/>
      <c r="M245" s="126"/>
    </row>
    <row r="246" spans="1:14" x14ac:dyDescent="0.2">
      <c r="I246" s="129"/>
      <c r="K246" s="126"/>
      <c r="L246" s="126"/>
      <c r="M246" s="126"/>
    </row>
    <row r="247" spans="1:14" x14ac:dyDescent="0.2">
      <c r="I247" s="129"/>
      <c r="K247" s="126"/>
      <c r="L247" s="126"/>
      <c r="M247" s="126"/>
    </row>
    <row r="248" spans="1:14" x14ac:dyDescent="0.2">
      <c r="I248" s="129"/>
      <c r="K248" s="126"/>
      <c r="L248" s="126"/>
      <c r="M248" s="126"/>
    </row>
    <row r="249" spans="1:14" x14ac:dyDescent="0.2">
      <c r="I249" s="129"/>
      <c r="K249" s="126"/>
      <c r="L249" s="126"/>
      <c r="M249" s="126"/>
    </row>
    <row r="250" spans="1:14" x14ac:dyDescent="0.2">
      <c r="I250" s="129"/>
      <c r="K250" s="126"/>
      <c r="L250" s="126"/>
      <c r="M250" s="126"/>
    </row>
    <row r="251" spans="1:14" x14ac:dyDescent="0.2">
      <c r="I251" s="129"/>
      <c r="K251" s="126"/>
      <c r="L251" s="126"/>
      <c r="M251" s="126"/>
    </row>
    <row r="252" spans="1:14" x14ac:dyDescent="0.2">
      <c r="I252" s="129"/>
      <c r="K252" s="126"/>
      <c r="L252" s="126"/>
      <c r="M252" s="126"/>
    </row>
    <row r="253" spans="1:14" x14ac:dyDescent="0.2">
      <c r="I253" s="129"/>
      <c r="K253" s="126"/>
      <c r="L253" s="126"/>
      <c r="M253" s="126"/>
    </row>
    <row r="254" spans="1:14" x14ac:dyDescent="0.2">
      <c r="I254" s="129"/>
      <c r="K254" s="126"/>
      <c r="L254" s="126"/>
      <c r="M254" s="126"/>
    </row>
    <row r="255" spans="1:14" x14ac:dyDescent="0.2">
      <c r="I255" s="129"/>
      <c r="K255" s="126"/>
      <c r="L255" s="126"/>
      <c r="M255" s="126"/>
    </row>
    <row r="256" spans="1:14" x14ac:dyDescent="0.2">
      <c r="I256" s="129"/>
      <c r="K256" s="126"/>
      <c r="L256" s="126"/>
      <c r="M256" s="126"/>
    </row>
    <row r="257" spans="9:13" x14ac:dyDescent="0.2">
      <c r="I257" s="129"/>
      <c r="K257" s="126"/>
      <c r="L257" s="126"/>
      <c r="M257" s="126"/>
    </row>
    <row r="258" spans="9:13" x14ac:dyDescent="0.2">
      <c r="I258" s="129"/>
      <c r="K258" s="126"/>
      <c r="L258" s="126"/>
      <c r="M258" s="126"/>
    </row>
    <row r="259" spans="9:13" x14ac:dyDescent="0.2">
      <c r="I259" s="129"/>
      <c r="K259" s="126"/>
      <c r="L259" s="126"/>
      <c r="M259" s="126"/>
    </row>
    <row r="260" spans="9:13" x14ac:dyDescent="0.2">
      <c r="I260" s="129"/>
      <c r="K260" s="126"/>
      <c r="L260" s="126"/>
      <c r="M260" s="126"/>
    </row>
    <row r="261" spans="9:13" x14ac:dyDescent="0.2">
      <c r="I261" s="129"/>
      <c r="K261" s="126"/>
      <c r="L261" s="126"/>
      <c r="M261" s="126"/>
    </row>
    <row r="262" spans="9:13" x14ac:dyDescent="0.2">
      <c r="I262" s="129"/>
      <c r="K262" s="126"/>
      <c r="L262" s="126"/>
      <c r="M262" s="126"/>
    </row>
    <row r="263" spans="9:13" x14ac:dyDescent="0.2">
      <c r="I263" s="129"/>
      <c r="K263" s="126"/>
      <c r="L263" s="126"/>
      <c r="M263" s="126"/>
    </row>
    <row r="264" spans="9:13" x14ac:dyDescent="0.2">
      <c r="I264" s="129"/>
      <c r="K264" s="126"/>
      <c r="L264" s="126"/>
      <c r="M264" s="126"/>
    </row>
    <row r="265" spans="9:13" x14ac:dyDescent="0.2">
      <c r="I265" s="129"/>
      <c r="K265" s="126"/>
      <c r="L265" s="126"/>
      <c r="M265" s="126"/>
    </row>
    <row r="266" spans="9:13" x14ac:dyDescent="0.2">
      <c r="I266" s="129"/>
      <c r="K266" s="126"/>
      <c r="L266" s="126"/>
      <c r="M266" s="126"/>
    </row>
    <row r="267" spans="9:13" x14ac:dyDescent="0.2">
      <c r="I267" s="129"/>
      <c r="K267" s="126"/>
      <c r="L267" s="126"/>
      <c r="M267" s="126"/>
    </row>
    <row r="268" spans="9:13" x14ac:dyDescent="0.2">
      <c r="I268" s="129"/>
      <c r="K268" s="126"/>
      <c r="L268" s="126"/>
      <c r="M268" s="126"/>
    </row>
    <row r="269" spans="9:13" x14ac:dyDescent="0.2">
      <c r="I269" s="129"/>
      <c r="K269" s="126"/>
      <c r="L269" s="126"/>
      <c r="M269" s="126"/>
    </row>
    <row r="270" spans="9:13" x14ac:dyDescent="0.2">
      <c r="I270" s="129"/>
      <c r="K270" s="126"/>
      <c r="L270" s="126"/>
      <c r="M270" s="126"/>
    </row>
    <row r="271" spans="9:13" x14ac:dyDescent="0.2">
      <c r="I271" s="129"/>
      <c r="K271" s="126"/>
      <c r="L271" s="126"/>
      <c r="M271" s="126"/>
    </row>
    <row r="272" spans="9:13" x14ac:dyDescent="0.2">
      <c r="I272" s="129"/>
      <c r="K272" s="126"/>
      <c r="L272" s="126"/>
      <c r="M272" s="126"/>
    </row>
    <row r="273" spans="9:13" x14ac:dyDescent="0.2">
      <c r="I273" s="129"/>
      <c r="K273" s="126"/>
      <c r="L273" s="126"/>
      <c r="M273" s="126"/>
    </row>
    <row r="274" spans="9:13" x14ac:dyDescent="0.2">
      <c r="I274" s="129"/>
      <c r="K274" s="126"/>
      <c r="L274" s="126"/>
      <c r="M274" s="126"/>
    </row>
    <row r="275" spans="9:13" x14ac:dyDescent="0.2">
      <c r="I275" s="129"/>
      <c r="K275" s="126"/>
      <c r="L275" s="126"/>
      <c r="M275" s="126"/>
    </row>
    <row r="276" spans="9:13" x14ac:dyDescent="0.2">
      <c r="I276" s="129"/>
      <c r="K276" s="126"/>
      <c r="L276" s="126"/>
      <c r="M276" s="126"/>
    </row>
    <row r="277" spans="9:13" x14ac:dyDescent="0.2">
      <c r="I277" s="129"/>
      <c r="K277" s="126"/>
      <c r="L277" s="126"/>
      <c r="M277" s="126"/>
    </row>
    <row r="278" spans="9:13" x14ac:dyDescent="0.2">
      <c r="I278" s="129"/>
      <c r="K278" s="126"/>
      <c r="L278" s="126"/>
      <c r="M278" s="126"/>
    </row>
    <row r="279" spans="9:13" x14ac:dyDescent="0.2">
      <c r="I279" s="129"/>
      <c r="K279" s="126"/>
      <c r="L279" s="126"/>
      <c r="M279" s="126"/>
    </row>
    <row r="280" spans="9:13" x14ac:dyDescent="0.2">
      <c r="I280" s="129"/>
      <c r="K280" s="126"/>
      <c r="L280" s="126"/>
      <c r="M280" s="126"/>
    </row>
    <row r="281" spans="9:13" x14ac:dyDescent="0.2">
      <c r="I281" s="129"/>
      <c r="K281" s="126"/>
      <c r="L281" s="126"/>
      <c r="M281" s="126"/>
    </row>
    <row r="282" spans="9:13" x14ac:dyDescent="0.2">
      <c r="I282" s="129"/>
      <c r="K282" s="126"/>
      <c r="L282" s="126"/>
      <c r="M282" s="126"/>
    </row>
    <row r="283" spans="9:13" x14ac:dyDescent="0.2">
      <c r="I283" s="129"/>
      <c r="K283" s="126"/>
      <c r="L283" s="126"/>
      <c r="M283" s="126"/>
    </row>
    <row r="284" spans="9:13" x14ac:dyDescent="0.2">
      <c r="I284" s="129"/>
      <c r="K284" s="126"/>
      <c r="L284" s="126"/>
      <c r="M284" s="126"/>
    </row>
    <row r="285" spans="9:13" x14ac:dyDescent="0.2">
      <c r="I285" s="129"/>
      <c r="K285" s="126"/>
      <c r="L285" s="126"/>
      <c r="M285" s="126"/>
    </row>
    <row r="286" spans="9:13" x14ac:dyDescent="0.2">
      <c r="I286" s="129"/>
      <c r="K286" s="126"/>
      <c r="L286" s="126"/>
      <c r="M286" s="126"/>
    </row>
    <row r="287" spans="9:13" x14ac:dyDescent="0.2">
      <c r="I287" s="129"/>
      <c r="K287" s="126"/>
      <c r="L287" s="126"/>
      <c r="M287" s="126"/>
    </row>
    <row r="288" spans="9:13" x14ac:dyDescent="0.2">
      <c r="I288" s="129"/>
      <c r="K288" s="126"/>
      <c r="L288" s="126"/>
      <c r="M288" s="126"/>
    </row>
    <row r="289" spans="9:13" x14ac:dyDescent="0.2">
      <c r="I289" s="129"/>
      <c r="K289" s="126"/>
      <c r="L289" s="126"/>
      <c r="M289" s="126"/>
    </row>
    <row r="290" spans="9:13" x14ac:dyDescent="0.2">
      <c r="I290" s="129"/>
      <c r="K290" s="126"/>
      <c r="L290" s="126"/>
      <c r="M290" s="126"/>
    </row>
    <row r="291" spans="9:13" x14ac:dyDescent="0.2">
      <c r="I291" s="129"/>
      <c r="K291" s="126"/>
      <c r="L291" s="126"/>
      <c r="M291" s="126"/>
    </row>
    <row r="292" spans="9:13" x14ac:dyDescent="0.2">
      <c r="I292" s="129"/>
      <c r="K292" s="126"/>
      <c r="L292" s="126"/>
      <c r="M292" s="126"/>
    </row>
    <row r="293" spans="9:13" x14ac:dyDescent="0.2">
      <c r="I293" s="129"/>
      <c r="K293" s="126"/>
      <c r="L293" s="126"/>
      <c r="M293" s="126"/>
    </row>
    <row r="294" spans="9:13" x14ac:dyDescent="0.2">
      <c r="I294" s="129"/>
      <c r="K294" s="126"/>
      <c r="L294" s="126"/>
      <c r="M294" s="126"/>
    </row>
    <row r="295" spans="9:13" x14ac:dyDescent="0.2">
      <c r="I295" s="129"/>
      <c r="K295" s="126"/>
      <c r="L295" s="126"/>
      <c r="M295" s="126"/>
    </row>
    <row r="296" spans="9:13" x14ac:dyDescent="0.2">
      <c r="I296" s="129"/>
      <c r="K296" s="126"/>
      <c r="L296" s="126"/>
      <c r="M296" s="126"/>
    </row>
    <row r="297" spans="9:13" x14ac:dyDescent="0.2">
      <c r="I297" s="129"/>
      <c r="K297" s="126"/>
      <c r="L297" s="126"/>
      <c r="M297" s="126"/>
    </row>
    <row r="298" spans="9:13" x14ac:dyDescent="0.2">
      <c r="I298" s="129"/>
      <c r="K298" s="126"/>
      <c r="L298" s="126"/>
      <c r="M298" s="126"/>
    </row>
    <row r="299" spans="9:13" x14ac:dyDescent="0.2">
      <c r="I299" s="129"/>
      <c r="K299" s="126"/>
      <c r="L299" s="126"/>
      <c r="M299" s="126"/>
    </row>
    <row r="300" spans="9:13" x14ac:dyDescent="0.2">
      <c r="I300" s="129"/>
      <c r="K300" s="126"/>
      <c r="L300" s="126"/>
      <c r="M300" s="126"/>
    </row>
    <row r="301" spans="9:13" x14ac:dyDescent="0.2">
      <c r="I301" s="129"/>
      <c r="K301" s="126"/>
      <c r="L301" s="126"/>
      <c r="M301" s="126"/>
    </row>
    <row r="302" spans="9:13" x14ac:dyDescent="0.2">
      <c r="I302" s="129"/>
      <c r="K302" s="126"/>
      <c r="L302" s="126"/>
      <c r="M302" s="126"/>
    </row>
    <row r="303" spans="9:13" x14ac:dyDescent="0.2">
      <c r="I303" s="129"/>
      <c r="K303" s="126"/>
      <c r="L303" s="126"/>
      <c r="M303" s="126"/>
    </row>
    <row r="304" spans="9:13" x14ac:dyDescent="0.2">
      <c r="I304" s="129"/>
      <c r="K304" s="126"/>
      <c r="L304" s="126"/>
      <c r="M304" s="126"/>
    </row>
    <row r="305" spans="9:13" x14ac:dyDescent="0.2">
      <c r="I305" s="129"/>
      <c r="K305" s="126"/>
      <c r="L305" s="126"/>
      <c r="M305" s="126"/>
    </row>
    <row r="306" spans="9:13" x14ac:dyDescent="0.2">
      <c r="I306" s="129"/>
      <c r="K306" s="126"/>
      <c r="L306" s="126"/>
      <c r="M306" s="126"/>
    </row>
    <row r="307" spans="9:13" x14ac:dyDescent="0.2">
      <c r="I307" s="129"/>
      <c r="K307" s="126"/>
      <c r="L307" s="126"/>
      <c r="M307" s="126"/>
    </row>
    <row r="308" spans="9:13" x14ac:dyDescent="0.2">
      <c r="I308" s="129"/>
      <c r="K308" s="126"/>
      <c r="L308" s="126"/>
      <c r="M308" s="126"/>
    </row>
    <row r="309" spans="9:13" x14ac:dyDescent="0.2">
      <c r="I309" s="129"/>
      <c r="K309" s="126"/>
      <c r="L309" s="126"/>
      <c r="M309" s="126"/>
    </row>
    <row r="310" spans="9:13" x14ac:dyDescent="0.2">
      <c r="I310" s="129"/>
      <c r="K310" s="126"/>
      <c r="L310" s="126"/>
      <c r="M310" s="126"/>
    </row>
    <row r="311" spans="9:13" x14ac:dyDescent="0.2">
      <c r="I311" s="129"/>
      <c r="K311" s="126"/>
      <c r="L311" s="126"/>
      <c r="M311" s="126"/>
    </row>
    <row r="312" spans="9:13" x14ac:dyDescent="0.2">
      <c r="I312" s="129"/>
      <c r="K312" s="126"/>
      <c r="L312" s="126"/>
      <c r="M312" s="126"/>
    </row>
    <row r="313" spans="9:13" x14ac:dyDescent="0.2">
      <c r="I313" s="129"/>
      <c r="K313" s="126"/>
      <c r="L313" s="126"/>
      <c r="M313" s="126"/>
    </row>
    <row r="314" spans="9:13" x14ac:dyDescent="0.2">
      <c r="I314" s="129"/>
      <c r="K314" s="126"/>
      <c r="L314" s="126"/>
      <c r="M314" s="126"/>
    </row>
    <row r="315" spans="9:13" x14ac:dyDescent="0.2">
      <c r="I315" s="129"/>
      <c r="K315" s="126"/>
      <c r="L315" s="126"/>
      <c r="M315" s="126"/>
    </row>
    <row r="316" spans="9:13" x14ac:dyDescent="0.2">
      <c r="I316" s="129"/>
      <c r="K316" s="126"/>
      <c r="L316" s="126"/>
      <c r="M316" s="126"/>
    </row>
    <row r="317" spans="9:13" x14ac:dyDescent="0.2">
      <c r="I317" s="129"/>
      <c r="K317" s="126"/>
      <c r="L317" s="126"/>
      <c r="M317" s="126"/>
    </row>
    <row r="318" spans="9:13" x14ac:dyDescent="0.2">
      <c r="I318" s="129"/>
      <c r="K318" s="126"/>
      <c r="L318" s="126"/>
      <c r="M318" s="126"/>
    </row>
    <row r="319" spans="9:13" x14ac:dyDescent="0.2">
      <c r="I319" s="129"/>
      <c r="K319" s="126"/>
      <c r="L319" s="126"/>
      <c r="M319" s="126"/>
    </row>
    <row r="320" spans="9:13" x14ac:dyDescent="0.2">
      <c r="I320" s="129"/>
      <c r="K320" s="126"/>
      <c r="L320" s="126"/>
      <c r="M320" s="126"/>
    </row>
    <row r="321" spans="9:13" x14ac:dyDescent="0.2">
      <c r="I321" s="129"/>
      <c r="K321" s="126"/>
      <c r="L321" s="126"/>
      <c r="M321" s="126"/>
    </row>
    <row r="322" spans="9:13" x14ac:dyDescent="0.2">
      <c r="I322" s="129"/>
      <c r="K322" s="126"/>
      <c r="L322" s="126"/>
      <c r="M322" s="126"/>
    </row>
    <row r="323" spans="9:13" x14ac:dyDescent="0.2">
      <c r="I323" s="129"/>
      <c r="K323" s="126"/>
      <c r="L323" s="126"/>
      <c r="M323" s="126"/>
    </row>
    <row r="324" spans="9:13" x14ac:dyDescent="0.2">
      <c r="I324" s="129"/>
      <c r="K324" s="126"/>
      <c r="L324" s="126"/>
      <c r="M324" s="126"/>
    </row>
    <row r="325" spans="9:13" x14ac:dyDescent="0.2">
      <c r="I325" s="129"/>
      <c r="K325" s="126"/>
      <c r="L325" s="126"/>
      <c r="M325" s="126"/>
    </row>
    <row r="326" spans="9:13" x14ac:dyDescent="0.2">
      <c r="I326" s="129"/>
      <c r="K326" s="126"/>
      <c r="L326" s="126"/>
      <c r="M326" s="126"/>
    </row>
    <row r="327" spans="9:13" x14ac:dyDescent="0.2">
      <c r="I327" s="129"/>
      <c r="K327" s="126"/>
      <c r="L327" s="126"/>
      <c r="M327" s="126"/>
    </row>
    <row r="328" spans="9:13" x14ac:dyDescent="0.2">
      <c r="I328" s="129"/>
      <c r="K328" s="126"/>
      <c r="L328" s="126"/>
      <c r="M328" s="126"/>
    </row>
    <row r="329" spans="9:13" x14ac:dyDescent="0.2">
      <c r="I329" s="129"/>
      <c r="K329" s="126"/>
      <c r="L329" s="126"/>
      <c r="M329" s="126"/>
    </row>
    <row r="330" spans="9:13" x14ac:dyDescent="0.2">
      <c r="I330" s="129"/>
      <c r="K330" s="126"/>
      <c r="L330" s="126"/>
      <c r="M330" s="126"/>
    </row>
    <row r="331" spans="9:13" x14ac:dyDescent="0.2">
      <c r="I331" s="129"/>
      <c r="K331" s="126"/>
      <c r="L331" s="126"/>
      <c r="M331" s="126"/>
    </row>
    <row r="332" spans="9:13" x14ac:dyDescent="0.2">
      <c r="I332" s="129"/>
      <c r="K332" s="126"/>
      <c r="L332" s="126"/>
      <c r="M332" s="126"/>
    </row>
    <row r="333" spans="9:13" x14ac:dyDescent="0.2">
      <c r="I333" s="129"/>
      <c r="K333" s="126"/>
      <c r="L333" s="126"/>
      <c r="M333" s="126"/>
    </row>
    <row r="334" spans="9:13" x14ac:dyDescent="0.2">
      <c r="I334" s="129"/>
      <c r="K334" s="126"/>
      <c r="L334" s="126"/>
      <c r="M334" s="126"/>
    </row>
    <row r="335" spans="9:13" x14ac:dyDescent="0.2">
      <c r="I335" s="129"/>
      <c r="K335" s="126"/>
      <c r="L335" s="126"/>
      <c r="M335" s="126"/>
    </row>
    <row r="336" spans="9:13" x14ac:dyDescent="0.2">
      <c r="I336" s="129"/>
      <c r="K336" s="126"/>
      <c r="L336" s="126"/>
      <c r="M336" s="126"/>
    </row>
    <row r="337" spans="9:13" x14ac:dyDescent="0.2">
      <c r="I337" s="129"/>
      <c r="K337" s="126"/>
      <c r="L337" s="126"/>
      <c r="M337" s="126"/>
    </row>
    <row r="338" spans="9:13" x14ac:dyDescent="0.2">
      <c r="I338" s="129"/>
      <c r="K338" s="126"/>
      <c r="L338" s="126"/>
      <c r="M338" s="126"/>
    </row>
    <row r="339" spans="9:13" x14ac:dyDescent="0.2">
      <c r="I339" s="129"/>
      <c r="K339" s="126"/>
      <c r="L339" s="126"/>
      <c r="M339" s="126"/>
    </row>
    <row r="340" spans="9:13" x14ac:dyDescent="0.2">
      <c r="I340" s="129"/>
      <c r="K340" s="126"/>
      <c r="L340" s="126"/>
      <c r="M340" s="126"/>
    </row>
    <row r="341" spans="9:13" x14ac:dyDescent="0.2">
      <c r="I341" s="129"/>
      <c r="K341" s="126"/>
      <c r="L341" s="126"/>
      <c r="M341" s="126"/>
    </row>
    <row r="342" spans="9:13" x14ac:dyDescent="0.2">
      <c r="I342" s="129"/>
      <c r="K342" s="126"/>
      <c r="L342" s="126"/>
      <c r="M342" s="126"/>
    </row>
    <row r="343" spans="9:13" x14ac:dyDescent="0.2">
      <c r="I343" s="129"/>
      <c r="K343" s="126"/>
      <c r="L343" s="126"/>
      <c r="M343" s="126"/>
    </row>
    <row r="344" spans="9:13" x14ac:dyDescent="0.2">
      <c r="I344" s="129"/>
      <c r="K344" s="126"/>
      <c r="L344" s="126"/>
      <c r="M344" s="126"/>
    </row>
    <row r="345" spans="9:13" x14ac:dyDescent="0.2">
      <c r="I345" s="129"/>
      <c r="K345" s="126"/>
      <c r="L345" s="126"/>
      <c r="M345" s="126"/>
    </row>
    <row r="346" spans="9:13" x14ac:dyDescent="0.2">
      <c r="I346" s="129"/>
      <c r="K346" s="126"/>
      <c r="L346" s="126"/>
      <c r="M346" s="126"/>
    </row>
    <row r="347" spans="9:13" x14ac:dyDescent="0.2">
      <c r="I347" s="129"/>
      <c r="K347" s="126"/>
      <c r="L347" s="126"/>
      <c r="M347" s="126"/>
    </row>
    <row r="348" spans="9:13" x14ac:dyDescent="0.2">
      <c r="I348" s="129"/>
      <c r="K348" s="126"/>
      <c r="L348" s="126"/>
      <c r="M348" s="126"/>
    </row>
    <row r="349" spans="9:13" x14ac:dyDescent="0.2">
      <c r="I349" s="129"/>
      <c r="K349" s="126"/>
      <c r="L349" s="126"/>
      <c r="M349" s="126"/>
    </row>
    <row r="350" spans="9:13" x14ac:dyDescent="0.2">
      <c r="I350" s="129"/>
      <c r="K350" s="126"/>
      <c r="L350" s="126"/>
      <c r="M350" s="126"/>
    </row>
    <row r="351" spans="9:13" x14ac:dyDescent="0.2">
      <c r="I351" s="129"/>
      <c r="K351" s="126"/>
      <c r="L351" s="126"/>
      <c r="M351" s="126"/>
    </row>
    <row r="352" spans="9:13" x14ac:dyDescent="0.2">
      <c r="I352" s="129"/>
      <c r="K352" s="126"/>
      <c r="L352" s="126"/>
      <c r="M352" s="126"/>
    </row>
    <row r="353" spans="9:13" x14ac:dyDescent="0.2">
      <c r="I353" s="129"/>
      <c r="K353" s="126"/>
      <c r="L353" s="126"/>
      <c r="M353" s="126"/>
    </row>
    <row r="354" spans="9:13" x14ac:dyDescent="0.2">
      <c r="I354" s="129"/>
      <c r="K354" s="126"/>
      <c r="L354" s="126"/>
      <c r="M354" s="126"/>
    </row>
    <row r="355" spans="9:13" x14ac:dyDescent="0.2">
      <c r="I355" s="129"/>
      <c r="K355" s="126"/>
      <c r="L355" s="126"/>
      <c r="M355" s="126"/>
    </row>
    <row r="356" spans="9:13" x14ac:dyDescent="0.2">
      <c r="I356" s="129"/>
      <c r="K356" s="126"/>
      <c r="L356" s="126"/>
      <c r="M356" s="126"/>
    </row>
    <row r="357" spans="9:13" x14ac:dyDescent="0.2">
      <c r="I357" s="129"/>
      <c r="K357" s="126"/>
      <c r="L357" s="126"/>
      <c r="M357" s="126"/>
    </row>
    <row r="358" spans="9:13" x14ac:dyDescent="0.2">
      <c r="I358" s="129"/>
      <c r="K358" s="126"/>
      <c r="L358" s="126"/>
      <c r="M358" s="126"/>
    </row>
    <row r="359" spans="9:13" x14ac:dyDescent="0.2">
      <c r="I359" s="129"/>
      <c r="K359" s="126"/>
      <c r="L359" s="126"/>
      <c r="M359" s="126"/>
    </row>
    <row r="360" spans="9:13" x14ac:dyDescent="0.2">
      <c r="I360" s="129"/>
      <c r="K360" s="126"/>
      <c r="L360" s="126"/>
      <c r="M360" s="126"/>
    </row>
    <row r="361" spans="9:13" x14ac:dyDescent="0.2">
      <c r="I361" s="129"/>
      <c r="K361" s="126"/>
      <c r="L361" s="126"/>
      <c r="M361" s="126"/>
    </row>
    <row r="362" spans="9:13" x14ac:dyDescent="0.2">
      <c r="I362" s="129"/>
      <c r="K362" s="126"/>
      <c r="L362" s="126"/>
      <c r="M362" s="126"/>
    </row>
    <row r="363" spans="9:13" x14ac:dyDescent="0.2">
      <c r="I363" s="129"/>
      <c r="K363" s="126"/>
      <c r="L363" s="126"/>
      <c r="M363" s="126"/>
    </row>
    <row r="364" spans="9:13" x14ac:dyDescent="0.2">
      <c r="I364" s="129"/>
      <c r="K364" s="126"/>
      <c r="L364" s="126"/>
      <c r="M364" s="126"/>
    </row>
    <row r="365" spans="9:13" x14ac:dyDescent="0.2">
      <c r="I365" s="129"/>
      <c r="K365" s="126"/>
      <c r="L365" s="126"/>
      <c r="M365" s="126"/>
    </row>
    <row r="366" spans="9:13" x14ac:dyDescent="0.2">
      <c r="I366" s="129"/>
      <c r="K366" s="126"/>
      <c r="L366" s="126"/>
      <c r="M366" s="126"/>
    </row>
    <row r="367" spans="9:13" x14ac:dyDescent="0.2">
      <c r="I367" s="129"/>
      <c r="K367" s="126"/>
      <c r="L367" s="126"/>
      <c r="M367" s="126"/>
    </row>
    <row r="368" spans="9:13" x14ac:dyDescent="0.2">
      <c r="I368" s="129"/>
      <c r="K368" s="126"/>
      <c r="L368" s="126"/>
      <c r="M368" s="126"/>
    </row>
    <row r="369" spans="9:14" x14ac:dyDescent="0.2">
      <c r="I369" s="129"/>
      <c r="K369" s="126"/>
      <c r="L369" s="126"/>
      <c r="M369" s="126"/>
    </row>
    <row r="370" spans="9:14" x14ac:dyDescent="0.2">
      <c r="I370" s="129"/>
      <c r="K370" s="126"/>
      <c r="L370" s="126"/>
      <c r="M370" s="126"/>
    </row>
    <row r="371" spans="9:14" x14ac:dyDescent="0.2">
      <c r="I371" s="129"/>
      <c r="K371" s="126"/>
      <c r="L371" s="126"/>
      <c r="M371" s="126"/>
    </row>
    <row r="372" spans="9:14" x14ac:dyDescent="0.2">
      <c r="I372" s="129"/>
      <c r="K372" s="126"/>
      <c r="L372" s="126"/>
      <c r="M372" s="126"/>
    </row>
    <row r="373" spans="9:14" x14ac:dyDescent="0.2">
      <c r="I373" s="129"/>
      <c r="K373" s="126"/>
      <c r="L373" s="126"/>
      <c r="M373" s="126"/>
    </row>
    <row r="374" spans="9:14" x14ac:dyDescent="0.2">
      <c r="I374" s="129"/>
      <c r="K374" s="126"/>
      <c r="L374" s="126"/>
      <c r="M374" s="126"/>
    </row>
    <row r="375" spans="9:14" x14ac:dyDescent="0.2">
      <c r="I375" s="129"/>
      <c r="K375" s="126"/>
      <c r="L375" s="126"/>
      <c r="M375" s="126"/>
    </row>
    <row r="376" spans="9:14" x14ac:dyDescent="0.2">
      <c r="I376" s="129"/>
      <c r="K376" s="126"/>
      <c r="L376" s="126"/>
      <c r="M376" s="126"/>
    </row>
    <row r="377" spans="9:14" x14ac:dyDescent="0.2">
      <c r="I377" s="129"/>
      <c r="K377" s="126"/>
      <c r="L377" s="126"/>
      <c r="M377" s="126"/>
    </row>
    <row r="378" spans="9:14" x14ac:dyDescent="0.2">
      <c r="I378" s="129"/>
      <c r="K378" s="134"/>
      <c r="L378" s="134"/>
      <c r="M378" s="134"/>
      <c r="N378" s="126"/>
    </row>
    <row r="379" spans="9:14" x14ac:dyDescent="0.2">
      <c r="I379" s="129"/>
      <c r="K379" s="134"/>
      <c r="L379" s="134"/>
      <c r="M379" s="134"/>
      <c r="N379" s="126"/>
    </row>
    <row r="380" spans="9:14" x14ac:dyDescent="0.2">
      <c r="I380" s="129"/>
      <c r="K380" s="134"/>
      <c r="L380" s="134"/>
      <c r="M380" s="134"/>
      <c r="N380" s="126"/>
    </row>
    <row r="381" spans="9:14" x14ac:dyDescent="0.2">
      <c r="I381" s="129"/>
      <c r="K381" s="134"/>
      <c r="L381" s="134"/>
      <c r="M381" s="134"/>
      <c r="N381" s="126"/>
    </row>
    <row r="382" spans="9:14" x14ac:dyDescent="0.2">
      <c r="I382" s="129"/>
      <c r="K382" s="134"/>
      <c r="L382" s="134"/>
      <c r="M382" s="134"/>
      <c r="N382" s="126"/>
    </row>
    <row r="383" spans="9:14" x14ac:dyDescent="0.2">
      <c r="I383" s="129"/>
      <c r="K383" s="134"/>
      <c r="L383" s="134"/>
      <c r="M383" s="134"/>
      <c r="N383" s="126"/>
    </row>
    <row r="384" spans="9:14" x14ac:dyDescent="0.2">
      <c r="I384" s="129"/>
      <c r="K384" s="134"/>
      <c r="L384" s="134"/>
      <c r="M384" s="134"/>
      <c r="N384" s="126"/>
    </row>
    <row r="385" spans="9:14" x14ac:dyDescent="0.2">
      <c r="I385" s="129"/>
      <c r="K385" s="134"/>
      <c r="L385" s="134"/>
      <c r="M385" s="134"/>
      <c r="N385" s="126"/>
    </row>
    <row r="386" spans="9:14" x14ac:dyDescent="0.2">
      <c r="I386" s="129"/>
      <c r="K386" s="134"/>
      <c r="L386" s="134"/>
      <c r="M386" s="134"/>
      <c r="N386" s="126"/>
    </row>
    <row r="387" spans="9:14" x14ac:dyDescent="0.2">
      <c r="I387" s="129"/>
      <c r="K387" s="134"/>
      <c r="L387" s="134"/>
      <c r="M387" s="134"/>
      <c r="N387" s="126"/>
    </row>
    <row r="388" spans="9:14" x14ac:dyDescent="0.2">
      <c r="I388" s="129"/>
      <c r="K388" s="134"/>
      <c r="L388" s="134"/>
      <c r="M388" s="134"/>
      <c r="N388" s="126"/>
    </row>
    <row r="389" spans="9:14" x14ac:dyDescent="0.2">
      <c r="I389" s="129"/>
      <c r="K389" s="134"/>
      <c r="L389" s="134"/>
      <c r="M389" s="134"/>
      <c r="N389" s="126"/>
    </row>
    <row r="390" spans="9:14" x14ac:dyDescent="0.2">
      <c r="I390" s="129"/>
      <c r="K390" s="134"/>
      <c r="L390" s="134"/>
      <c r="M390" s="134"/>
      <c r="N390" s="126"/>
    </row>
    <row r="391" spans="9:14" x14ac:dyDescent="0.2">
      <c r="I391" s="129"/>
      <c r="K391" s="134"/>
      <c r="L391" s="134"/>
      <c r="M391" s="134"/>
      <c r="N391" s="126"/>
    </row>
    <row r="392" spans="9:14" x14ac:dyDescent="0.2">
      <c r="I392" s="129"/>
      <c r="K392" s="134"/>
      <c r="L392" s="134"/>
      <c r="M392" s="134"/>
      <c r="N392" s="126"/>
    </row>
    <row r="393" spans="9:14" x14ac:dyDescent="0.2">
      <c r="I393" s="129"/>
      <c r="K393" s="134"/>
      <c r="L393" s="134"/>
      <c r="M393" s="134"/>
      <c r="N393" s="126"/>
    </row>
    <row r="394" spans="9:14" x14ac:dyDescent="0.2">
      <c r="I394" s="129"/>
      <c r="K394" s="134"/>
      <c r="L394" s="134"/>
      <c r="M394" s="134"/>
      <c r="N394" s="126"/>
    </row>
    <row r="395" spans="9:14" x14ac:dyDescent="0.2">
      <c r="I395" s="129"/>
      <c r="K395" s="134"/>
      <c r="L395" s="134"/>
      <c r="M395" s="134"/>
      <c r="N395" s="126"/>
    </row>
    <row r="396" spans="9:14" x14ac:dyDescent="0.2">
      <c r="I396" s="129"/>
      <c r="K396" s="134"/>
      <c r="L396" s="134"/>
      <c r="M396" s="134"/>
      <c r="N396" s="126"/>
    </row>
    <row r="397" spans="9:14" x14ac:dyDescent="0.2">
      <c r="I397" s="129"/>
      <c r="K397" s="134"/>
      <c r="L397" s="134"/>
      <c r="M397" s="134"/>
      <c r="N397" s="126"/>
    </row>
    <row r="398" spans="9:14" x14ac:dyDescent="0.2">
      <c r="I398" s="129"/>
      <c r="K398" s="134"/>
      <c r="L398" s="134"/>
      <c r="M398" s="134"/>
      <c r="N398" s="126"/>
    </row>
    <row r="399" spans="9:14" x14ac:dyDescent="0.2">
      <c r="I399" s="129"/>
      <c r="K399" s="134"/>
      <c r="L399" s="134"/>
      <c r="M399" s="134"/>
      <c r="N399" s="126"/>
    </row>
    <row r="400" spans="9:14" x14ac:dyDescent="0.2">
      <c r="I400" s="129"/>
      <c r="K400" s="134"/>
      <c r="L400" s="134"/>
      <c r="M400" s="134"/>
      <c r="N400" s="126"/>
    </row>
    <row r="401" spans="9:14" x14ac:dyDescent="0.2">
      <c r="I401" s="129"/>
      <c r="K401" s="134"/>
      <c r="L401" s="134"/>
      <c r="M401" s="134"/>
      <c r="N401" s="126"/>
    </row>
    <row r="402" spans="9:14" x14ac:dyDescent="0.2">
      <c r="I402" s="129"/>
      <c r="K402" s="134"/>
      <c r="L402" s="134"/>
      <c r="M402" s="134"/>
      <c r="N402" s="126"/>
    </row>
    <row r="403" spans="9:14" x14ac:dyDescent="0.2">
      <c r="I403" s="129"/>
      <c r="K403" s="134"/>
      <c r="L403" s="134"/>
      <c r="M403" s="134"/>
      <c r="N403" s="126"/>
    </row>
    <row r="404" spans="9:14" x14ac:dyDescent="0.2">
      <c r="I404" s="129"/>
      <c r="K404" s="134"/>
      <c r="L404" s="134"/>
      <c r="M404" s="134"/>
      <c r="N404" s="126"/>
    </row>
    <row r="405" spans="9:14" x14ac:dyDescent="0.2">
      <c r="I405" s="129"/>
      <c r="K405" s="134"/>
      <c r="L405" s="134"/>
      <c r="M405" s="134"/>
      <c r="N405" s="126"/>
    </row>
    <row r="406" spans="9:14" x14ac:dyDescent="0.2">
      <c r="I406" s="129"/>
      <c r="K406" s="134"/>
      <c r="L406" s="134"/>
      <c r="M406" s="134"/>
      <c r="N406" s="126"/>
    </row>
    <row r="407" spans="9:14" x14ac:dyDescent="0.2">
      <c r="I407" s="129"/>
      <c r="K407" s="134"/>
      <c r="L407" s="134"/>
      <c r="M407" s="134"/>
      <c r="N407" s="126"/>
    </row>
    <row r="408" spans="9:14" x14ac:dyDescent="0.2">
      <c r="I408" s="129"/>
      <c r="K408" s="134"/>
      <c r="L408" s="134"/>
      <c r="M408" s="134"/>
      <c r="N408" s="126"/>
    </row>
    <row r="409" spans="9:14" x14ac:dyDescent="0.2">
      <c r="I409" s="129"/>
      <c r="K409" s="134"/>
      <c r="L409" s="134"/>
      <c r="M409" s="134"/>
      <c r="N409" s="126"/>
    </row>
    <row r="410" spans="9:14" x14ac:dyDescent="0.2">
      <c r="I410" s="129"/>
      <c r="K410" s="134"/>
      <c r="L410" s="134"/>
      <c r="M410" s="134"/>
      <c r="N410" s="126"/>
    </row>
    <row r="411" spans="9:14" x14ac:dyDescent="0.2">
      <c r="I411" s="129"/>
      <c r="K411" s="134"/>
      <c r="L411" s="134"/>
      <c r="M411" s="134"/>
      <c r="N411" s="126"/>
    </row>
    <row r="412" spans="9:14" x14ac:dyDescent="0.2">
      <c r="I412" s="129"/>
      <c r="K412" s="134"/>
      <c r="L412" s="134"/>
      <c r="M412" s="134"/>
      <c r="N412" s="126"/>
    </row>
    <row r="413" spans="9:14" x14ac:dyDescent="0.2">
      <c r="I413" s="129"/>
      <c r="K413" s="134"/>
      <c r="L413" s="134"/>
      <c r="M413" s="134"/>
      <c r="N413" s="126"/>
    </row>
    <row r="414" spans="9:14" x14ac:dyDescent="0.2">
      <c r="I414" s="129"/>
      <c r="K414" s="134"/>
      <c r="L414" s="134"/>
      <c r="M414" s="134"/>
      <c r="N414" s="126"/>
    </row>
    <row r="415" spans="9:14" x14ac:dyDescent="0.2">
      <c r="I415" s="129"/>
      <c r="K415" s="134"/>
      <c r="L415" s="134"/>
      <c r="M415" s="134"/>
      <c r="N415" s="126"/>
    </row>
    <row r="416" spans="9:14" x14ac:dyDescent="0.2">
      <c r="I416" s="129"/>
      <c r="K416" s="134"/>
      <c r="L416" s="134"/>
      <c r="M416" s="134"/>
      <c r="N416" s="126"/>
    </row>
    <row r="417" spans="9:14" x14ac:dyDescent="0.2">
      <c r="I417" s="129"/>
      <c r="K417" s="134"/>
      <c r="L417" s="134"/>
      <c r="M417" s="134"/>
      <c r="N417" s="126"/>
    </row>
    <row r="418" spans="9:14" x14ac:dyDescent="0.2">
      <c r="I418" s="129"/>
      <c r="K418" s="134"/>
      <c r="L418" s="134"/>
      <c r="M418" s="134"/>
      <c r="N418" s="126"/>
    </row>
    <row r="419" spans="9:14" x14ac:dyDescent="0.2">
      <c r="I419" s="129"/>
      <c r="K419" s="134"/>
      <c r="L419" s="134"/>
      <c r="M419" s="134"/>
      <c r="N419" s="126"/>
    </row>
    <row r="420" spans="9:14" x14ac:dyDescent="0.2">
      <c r="I420" s="129"/>
      <c r="K420" s="134"/>
      <c r="L420" s="134"/>
      <c r="M420" s="134"/>
      <c r="N420" s="126"/>
    </row>
    <row r="421" spans="9:14" x14ac:dyDescent="0.2">
      <c r="I421" s="129"/>
      <c r="K421" s="134"/>
      <c r="L421" s="134"/>
      <c r="M421" s="134"/>
      <c r="N421" s="126"/>
    </row>
    <row r="422" spans="9:14" x14ac:dyDescent="0.2">
      <c r="I422" s="129"/>
      <c r="K422" s="134"/>
      <c r="L422" s="134"/>
      <c r="M422" s="134"/>
      <c r="N422" s="126"/>
    </row>
    <row r="423" spans="9:14" x14ac:dyDescent="0.2">
      <c r="I423" s="129"/>
      <c r="K423" s="134"/>
      <c r="L423" s="134"/>
      <c r="M423" s="134"/>
      <c r="N423" s="126"/>
    </row>
    <row r="424" spans="9:14" x14ac:dyDescent="0.2">
      <c r="I424" s="129"/>
      <c r="K424" s="134"/>
      <c r="L424" s="134"/>
      <c r="M424" s="134"/>
      <c r="N424" s="126"/>
    </row>
    <row r="425" spans="9:14" x14ac:dyDescent="0.2">
      <c r="I425" s="129"/>
      <c r="K425" s="134"/>
      <c r="L425" s="134"/>
      <c r="M425" s="134"/>
      <c r="N425" s="126"/>
    </row>
    <row r="426" spans="9:14" x14ac:dyDescent="0.2">
      <c r="I426" s="129"/>
      <c r="K426" s="134"/>
      <c r="L426" s="134"/>
      <c r="M426" s="134"/>
      <c r="N426" s="126"/>
    </row>
    <row r="427" spans="9:14" x14ac:dyDescent="0.2">
      <c r="I427" s="129"/>
      <c r="K427" s="134"/>
      <c r="L427" s="134"/>
      <c r="M427" s="134"/>
      <c r="N427" s="126"/>
    </row>
    <row r="428" spans="9:14" x14ac:dyDescent="0.2">
      <c r="I428" s="129"/>
      <c r="K428" s="134"/>
      <c r="L428" s="134"/>
      <c r="M428" s="134"/>
      <c r="N428" s="126"/>
    </row>
    <row r="429" spans="9:14" x14ac:dyDescent="0.2">
      <c r="I429" s="129"/>
      <c r="K429" s="134"/>
      <c r="L429" s="134"/>
      <c r="M429" s="134"/>
      <c r="N429" s="126"/>
    </row>
    <row r="430" spans="9:14" x14ac:dyDescent="0.2">
      <c r="I430" s="129"/>
      <c r="K430" s="134"/>
      <c r="L430" s="134"/>
      <c r="M430" s="134"/>
      <c r="N430" s="126"/>
    </row>
    <row r="431" spans="9:14" x14ac:dyDescent="0.2">
      <c r="I431" s="129"/>
      <c r="K431" s="134"/>
      <c r="L431" s="134"/>
      <c r="M431" s="134"/>
      <c r="N431" s="126"/>
    </row>
    <row r="432" spans="9:14" x14ac:dyDescent="0.2">
      <c r="I432" s="129"/>
      <c r="K432" s="134"/>
      <c r="L432" s="134"/>
      <c r="M432" s="134"/>
      <c r="N432" s="126"/>
    </row>
    <row r="433" spans="9:14" x14ac:dyDescent="0.2">
      <c r="I433" s="129"/>
      <c r="K433" s="134"/>
      <c r="L433" s="134"/>
      <c r="M433" s="134"/>
      <c r="N433" s="126"/>
    </row>
    <row r="434" spans="9:14" x14ac:dyDescent="0.2">
      <c r="I434" s="129"/>
      <c r="K434" s="134"/>
      <c r="L434" s="134"/>
      <c r="M434" s="134"/>
      <c r="N434" s="126"/>
    </row>
    <row r="435" spans="9:14" x14ac:dyDescent="0.2">
      <c r="I435" s="129"/>
      <c r="K435" s="134"/>
      <c r="L435" s="134"/>
      <c r="M435" s="134"/>
      <c r="N435" s="126"/>
    </row>
    <row r="436" spans="9:14" x14ac:dyDescent="0.2">
      <c r="I436" s="129"/>
      <c r="K436" s="134"/>
      <c r="L436" s="134"/>
      <c r="M436" s="134"/>
      <c r="N436" s="126"/>
    </row>
    <row r="437" spans="9:14" x14ac:dyDescent="0.2">
      <c r="I437" s="129"/>
      <c r="K437" s="134"/>
      <c r="L437" s="134"/>
      <c r="M437" s="134"/>
      <c r="N437" s="126"/>
    </row>
    <row r="438" spans="9:14" x14ac:dyDescent="0.2">
      <c r="I438" s="129"/>
      <c r="K438" s="134"/>
      <c r="L438" s="134"/>
      <c r="M438" s="134"/>
      <c r="N438" s="126"/>
    </row>
    <row r="439" spans="9:14" x14ac:dyDescent="0.2">
      <c r="I439" s="129"/>
      <c r="K439" s="134"/>
      <c r="L439" s="134"/>
      <c r="M439" s="134"/>
      <c r="N439" s="126"/>
    </row>
    <row r="440" spans="9:14" x14ac:dyDescent="0.2">
      <c r="I440" s="129"/>
      <c r="K440" s="134"/>
      <c r="L440" s="134"/>
      <c r="M440" s="134"/>
      <c r="N440" s="126"/>
    </row>
    <row r="441" spans="9:14" x14ac:dyDescent="0.2">
      <c r="I441" s="129"/>
      <c r="K441" s="134"/>
      <c r="L441" s="134"/>
      <c r="M441" s="134"/>
      <c r="N441" s="126"/>
    </row>
    <row r="442" spans="9:14" x14ac:dyDescent="0.2">
      <c r="I442" s="129"/>
      <c r="K442" s="134"/>
      <c r="L442" s="134"/>
      <c r="M442" s="134"/>
      <c r="N442" s="126"/>
    </row>
    <row r="443" spans="9:14" x14ac:dyDescent="0.2">
      <c r="I443" s="129"/>
      <c r="K443" s="134"/>
      <c r="L443" s="134"/>
      <c r="M443" s="134"/>
      <c r="N443" s="126"/>
    </row>
    <row r="444" spans="9:14" x14ac:dyDescent="0.2">
      <c r="I444" s="129"/>
      <c r="K444" s="134"/>
      <c r="L444" s="134"/>
      <c r="M444" s="134"/>
      <c r="N444" s="126"/>
    </row>
    <row r="445" spans="9:14" x14ac:dyDescent="0.2">
      <c r="I445" s="129"/>
      <c r="K445" s="134"/>
      <c r="L445" s="134"/>
      <c r="M445" s="134"/>
      <c r="N445" s="126"/>
    </row>
    <row r="446" spans="9:14" x14ac:dyDescent="0.2">
      <c r="I446" s="129"/>
      <c r="K446" s="134"/>
      <c r="L446" s="134"/>
      <c r="M446" s="134"/>
      <c r="N446" s="126"/>
    </row>
    <row r="447" spans="9:14" x14ac:dyDescent="0.2">
      <c r="I447" s="129"/>
      <c r="K447" s="134"/>
      <c r="L447" s="134"/>
      <c r="M447" s="134"/>
      <c r="N447" s="126"/>
    </row>
    <row r="448" spans="9:14" x14ac:dyDescent="0.2">
      <c r="I448" s="129"/>
      <c r="K448" s="134"/>
      <c r="L448" s="134"/>
      <c r="M448" s="134"/>
      <c r="N448" s="126"/>
    </row>
    <row r="449" spans="9:14" x14ac:dyDescent="0.2">
      <c r="I449" s="129"/>
      <c r="K449" s="134"/>
      <c r="L449" s="134"/>
      <c r="M449" s="134"/>
      <c r="N449" s="126"/>
    </row>
    <row r="450" spans="9:14" x14ac:dyDescent="0.2">
      <c r="I450" s="129"/>
      <c r="K450" s="134"/>
      <c r="L450" s="134"/>
      <c r="M450" s="134"/>
      <c r="N450" s="126"/>
    </row>
    <row r="451" spans="9:14" x14ac:dyDescent="0.2">
      <c r="I451" s="129"/>
      <c r="K451" s="134"/>
      <c r="L451" s="134"/>
      <c r="M451" s="134"/>
      <c r="N451" s="126"/>
    </row>
    <row r="452" spans="9:14" x14ac:dyDescent="0.2">
      <c r="I452" s="129"/>
      <c r="K452" s="134"/>
      <c r="L452" s="134"/>
      <c r="M452" s="134"/>
      <c r="N452" s="126"/>
    </row>
    <row r="453" spans="9:14" x14ac:dyDescent="0.2">
      <c r="I453" s="129"/>
      <c r="K453" s="134"/>
      <c r="L453" s="134"/>
      <c r="M453" s="134"/>
      <c r="N453" s="126"/>
    </row>
    <row r="454" spans="9:14" x14ac:dyDescent="0.2">
      <c r="I454" s="129"/>
      <c r="K454" s="134"/>
      <c r="L454" s="134"/>
      <c r="M454" s="134"/>
      <c r="N454" s="126"/>
    </row>
    <row r="455" spans="9:14" x14ac:dyDescent="0.2">
      <c r="I455" s="129"/>
      <c r="K455" s="134"/>
      <c r="L455" s="134"/>
      <c r="M455" s="134"/>
      <c r="N455" s="126"/>
    </row>
    <row r="456" spans="9:14" x14ac:dyDescent="0.2">
      <c r="I456" s="129"/>
      <c r="K456" s="134"/>
      <c r="L456" s="134"/>
      <c r="M456" s="134"/>
      <c r="N456" s="126"/>
    </row>
    <row r="457" spans="9:14" x14ac:dyDescent="0.2">
      <c r="I457" s="129"/>
      <c r="K457" s="134"/>
      <c r="L457" s="134"/>
      <c r="M457" s="134"/>
      <c r="N457" s="126"/>
    </row>
    <row r="458" spans="9:14" x14ac:dyDescent="0.2">
      <c r="I458" s="129"/>
      <c r="K458" s="134"/>
      <c r="L458" s="134"/>
      <c r="M458" s="134"/>
      <c r="N458" s="126"/>
    </row>
    <row r="459" spans="9:14" x14ac:dyDescent="0.2">
      <c r="I459" s="129"/>
      <c r="K459" s="134"/>
      <c r="L459" s="134"/>
      <c r="M459" s="134"/>
      <c r="N459" s="126"/>
    </row>
    <row r="460" spans="9:14" x14ac:dyDescent="0.2">
      <c r="I460" s="129"/>
      <c r="K460" s="134"/>
      <c r="L460" s="134"/>
      <c r="M460" s="134"/>
      <c r="N460" s="126"/>
    </row>
    <row r="461" spans="9:14" x14ac:dyDescent="0.2">
      <c r="I461" s="129"/>
      <c r="K461" s="134"/>
      <c r="L461" s="134"/>
      <c r="M461" s="134"/>
      <c r="N461" s="126"/>
    </row>
    <row r="462" spans="9:14" x14ac:dyDescent="0.2">
      <c r="I462" s="129"/>
      <c r="K462" s="134"/>
      <c r="L462" s="134"/>
      <c r="M462" s="134"/>
      <c r="N462" s="126"/>
    </row>
    <row r="463" spans="9:14" x14ac:dyDescent="0.2">
      <c r="I463" s="129"/>
      <c r="K463" s="134"/>
      <c r="L463" s="134"/>
      <c r="M463" s="134"/>
      <c r="N463" s="126"/>
    </row>
    <row r="464" spans="9:14" x14ac:dyDescent="0.2">
      <c r="I464" s="129"/>
      <c r="K464" s="134"/>
      <c r="L464" s="134"/>
      <c r="M464" s="134"/>
      <c r="N464" s="126"/>
    </row>
    <row r="465" spans="9:14" x14ac:dyDescent="0.2">
      <c r="I465" s="129"/>
      <c r="K465" s="134"/>
      <c r="L465" s="134"/>
      <c r="M465" s="134"/>
      <c r="N465" s="126"/>
    </row>
    <row r="466" spans="9:14" x14ac:dyDescent="0.2">
      <c r="I466" s="129"/>
      <c r="K466" s="134"/>
      <c r="L466" s="134"/>
      <c r="M466" s="134"/>
      <c r="N466" s="126"/>
    </row>
    <row r="467" spans="9:14" x14ac:dyDescent="0.2">
      <c r="I467" s="129"/>
      <c r="K467" s="134"/>
      <c r="L467" s="134"/>
      <c r="M467" s="134"/>
      <c r="N467" s="126"/>
    </row>
    <row r="468" spans="9:14" x14ac:dyDescent="0.2">
      <c r="I468" s="129"/>
      <c r="K468" s="134"/>
      <c r="L468" s="134"/>
      <c r="M468" s="134"/>
      <c r="N468" s="126"/>
    </row>
    <row r="469" spans="9:14" x14ac:dyDescent="0.2">
      <c r="I469" s="129"/>
      <c r="K469" s="134"/>
      <c r="L469" s="134"/>
      <c r="M469" s="134"/>
      <c r="N469" s="126"/>
    </row>
    <row r="470" spans="9:14" x14ac:dyDescent="0.2">
      <c r="I470" s="129"/>
      <c r="K470" s="134"/>
      <c r="L470" s="134"/>
      <c r="M470" s="134"/>
      <c r="N470" s="126"/>
    </row>
    <row r="471" spans="9:14" x14ac:dyDescent="0.2">
      <c r="I471" s="129"/>
      <c r="K471" s="134"/>
      <c r="L471" s="134"/>
      <c r="M471" s="134"/>
      <c r="N471" s="126"/>
    </row>
    <row r="472" spans="9:14" x14ac:dyDescent="0.2">
      <c r="I472" s="129"/>
      <c r="K472" s="134"/>
      <c r="L472" s="134"/>
      <c r="M472" s="134"/>
      <c r="N472" s="126"/>
    </row>
    <row r="473" spans="9:14" x14ac:dyDescent="0.2">
      <c r="I473" s="129"/>
      <c r="K473" s="134"/>
      <c r="L473" s="134"/>
      <c r="M473" s="134"/>
      <c r="N473" s="126"/>
    </row>
    <row r="474" spans="9:14" x14ac:dyDescent="0.2">
      <c r="I474" s="129"/>
      <c r="K474" s="134"/>
      <c r="L474" s="134"/>
      <c r="M474" s="134"/>
      <c r="N474" s="126"/>
    </row>
    <row r="475" spans="9:14" x14ac:dyDescent="0.2">
      <c r="I475" s="129"/>
      <c r="K475" s="134"/>
      <c r="L475" s="134"/>
      <c r="M475" s="134"/>
      <c r="N475" s="126"/>
    </row>
    <row r="476" spans="9:14" x14ac:dyDescent="0.2">
      <c r="I476" s="129"/>
      <c r="K476" s="134"/>
      <c r="L476" s="134"/>
      <c r="M476" s="134"/>
      <c r="N476" s="126"/>
    </row>
    <row r="477" spans="9:14" x14ac:dyDescent="0.2">
      <c r="I477" s="129"/>
      <c r="K477" s="134"/>
      <c r="L477" s="134"/>
      <c r="M477" s="134"/>
      <c r="N477" s="126"/>
    </row>
    <row r="478" spans="9:14" x14ac:dyDescent="0.2">
      <c r="I478" s="129"/>
      <c r="K478" s="134"/>
      <c r="L478" s="134"/>
      <c r="M478" s="134"/>
      <c r="N478" s="126"/>
    </row>
    <row r="479" spans="9:14" x14ac:dyDescent="0.2">
      <c r="I479" s="129"/>
      <c r="K479" s="134"/>
      <c r="L479" s="134"/>
      <c r="M479" s="134"/>
      <c r="N479" s="126"/>
    </row>
    <row r="480" spans="9:14" x14ac:dyDescent="0.2">
      <c r="I480" s="129"/>
      <c r="K480" s="134"/>
      <c r="L480" s="134"/>
      <c r="M480" s="134"/>
      <c r="N480" s="126"/>
    </row>
    <row r="481" spans="9:14" x14ac:dyDescent="0.2">
      <c r="I481" s="129"/>
      <c r="K481" s="134"/>
      <c r="L481" s="134"/>
      <c r="M481" s="134"/>
      <c r="N481" s="126"/>
    </row>
    <row r="482" spans="9:14" x14ac:dyDescent="0.2">
      <c r="I482" s="129"/>
      <c r="K482" s="134"/>
      <c r="L482" s="134"/>
      <c r="M482" s="134"/>
      <c r="N482" s="126"/>
    </row>
    <row r="483" spans="9:14" x14ac:dyDescent="0.2">
      <c r="I483" s="129"/>
      <c r="K483" s="134"/>
      <c r="L483" s="134"/>
      <c r="M483" s="134"/>
      <c r="N483" s="126"/>
    </row>
    <row r="484" spans="9:14" x14ac:dyDescent="0.2">
      <c r="I484" s="129"/>
      <c r="K484" s="134"/>
      <c r="L484" s="134"/>
      <c r="M484" s="134"/>
      <c r="N484" s="126"/>
    </row>
    <row r="485" spans="9:14" x14ac:dyDescent="0.2">
      <c r="I485" s="129"/>
      <c r="K485" s="134"/>
      <c r="L485" s="134"/>
      <c r="M485" s="134"/>
      <c r="N485" s="126"/>
    </row>
    <row r="486" spans="9:14" x14ac:dyDescent="0.2">
      <c r="I486" s="129"/>
      <c r="K486" s="134"/>
      <c r="L486" s="134"/>
      <c r="M486" s="134"/>
      <c r="N486" s="126"/>
    </row>
    <row r="487" spans="9:14" x14ac:dyDescent="0.2">
      <c r="I487" s="129"/>
      <c r="K487" s="134"/>
      <c r="L487" s="134"/>
      <c r="M487" s="134"/>
      <c r="N487" s="126"/>
    </row>
    <row r="488" spans="9:14" x14ac:dyDescent="0.2">
      <c r="I488" s="129"/>
      <c r="K488" s="134"/>
      <c r="L488" s="134"/>
      <c r="M488" s="134"/>
      <c r="N488" s="126"/>
    </row>
    <row r="489" spans="9:14" x14ac:dyDescent="0.2">
      <c r="I489" s="129"/>
      <c r="K489" s="134"/>
      <c r="L489" s="134"/>
      <c r="M489" s="134"/>
      <c r="N489" s="126"/>
    </row>
    <row r="490" spans="9:14" x14ac:dyDescent="0.2">
      <c r="I490" s="129"/>
      <c r="K490" s="134"/>
      <c r="L490" s="134"/>
      <c r="M490" s="134"/>
      <c r="N490" s="126"/>
    </row>
    <row r="491" spans="9:14" x14ac:dyDescent="0.2">
      <c r="I491" s="129"/>
      <c r="K491" s="134"/>
      <c r="L491" s="134"/>
      <c r="M491" s="134"/>
      <c r="N491" s="126"/>
    </row>
    <row r="492" spans="9:14" x14ac:dyDescent="0.2">
      <c r="I492" s="129"/>
      <c r="K492" s="134"/>
      <c r="L492" s="134"/>
      <c r="M492" s="134"/>
      <c r="N492" s="126"/>
    </row>
    <row r="493" spans="9:14" x14ac:dyDescent="0.2">
      <c r="I493" s="129"/>
      <c r="K493" s="134"/>
      <c r="L493" s="134"/>
      <c r="M493" s="134"/>
      <c r="N493" s="126"/>
    </row>
    <row r="494" spans="9:14" x14ac:dyDescent="0.2">
      <c r="I494" s="129"/>
      <c r="K494" s="134"/>
      <c r="L494" s="134"/>
      <c r="M494" s="134"/>
      <c r="N494" s="126"/>
    </row>
    <row r="495" spans="9:14" x14ac:dyDescent="0.2">
      <c r="I495" s="129"/>
      <c r="K495" s="134"/>
      <c r="L495" s="134"/>
      <c r="M495" s="134"/>
      <c r="N495" s="126"/>
    </row>
    <row r="496" spans="9:14" x14ac:dyDescent="0.2">
      <c r="I496" s="129"/>
      <c r="K496" s="134"/>
      <c r="L496" s="134"/>
      <c r="M496" s="134"/>
      <c r="N496" s="126"/>
    </row>
    <row r="497" spans="9:14" x14ac:dyDescent="0.2">
      <c r="I497" s="129"/>
      <c r="K497" s="134"/>
      <c r="L497" s="134"/>
      <c r="M497" s="134"/>
      <c r="N497" s="126"/>
    </row>
    <row r="498" spans="9:14" x14ac:dyDescent="0.2">
      <c r="I498" s="129"/>
      <c r="K498" s="134"/>
      <c r="L498" s="134"/>
      <c r="M498" s="134"/>
      <c r="N498" s="126"/>
    </row>
    <row r="499" spans="9:14" x14ac:dyDescent="0.2">
      <c r="I499" s="129"/>
      <c r="K499" s="134"/>
      <c r="L499" s="134"/>
      <c r="M499" s="134"/>
      <c r="N499" s="126"/>
    </row>
    <row r="500" spans="9:14" x14ac:dyDescent="0.2">
      <c r="I500" s="129"/>
      <c r="K500" s="134"/>
      <c r="L500" s="134"/>
      <c r="M500" s="134"/>
      <c r="N500" s="126"/>
    </row>
    <row r="501" spans="9:14" x14ac:dyDescent="0.2">
      <c r="I501" s="129"/>
      <c r="K501" s="134"/>
      <c r="L501" s="134"/>
      <c r="M501" s="134"/>
      <c r="N501" s="126"/>
    </row>
    <row r="502" spans="9:14" x14ac:dyDescent="0.2">
      <c r="I502" s="129"/>
      <c r="K502" s="134"/>
      <c r="L502" s="134"/>
      <c r="M502" s="134"/>
      <c r="N502" s="126"/>
    </row>
    <row r="503" spans="9:14" x14ac:dyDescent="0.2">
      <c r="I503" s="129"/>
      <c r="K503" s="134"/>
      <c r="L503" s="134"/>
      <c r="M503" s="134"/>
      <c r="N503" s="126"/>
    </row>
    <row r="504" spans="9:14" x14ac:dyDescent="0.2">
      <c r="I504" s="129"/>
      <c r="K504" s="134"/>
      <c r="L504" s="134"/>
      <c r="M504" s="134"/>
      <c r="N504" s="126"/>
    </row>
    <row r="505" spans="9:14" x14ac:dyDescent="0.2">
      <c r="I505" s="129"/>
      <c r="K505" s="134"/>
      <c r="L505" s="134"/>
      <c r="M505" s="134"/>
      <c r="N505" s="126"/>
    </row>
    <row r="506" spans="9:14" x14ac:dyDescent="0.2">
      <c r="I506" s="129"/>
      <c r="K506" s="134"/>
      <c r="L506" s="134"/>
      <c r="M506" s="134"/>
      <c r="N506" s="126"/>
    </row>
    <row r="507" spans="9:14" x14ac:dyDescent="0.2">
      <c r="I507" s="129"/>
      <c r="K507" s="134"/>
      <c r="L507" s="134"/>
      <c r="M507" s="134"/>
      <c r="N507" s="126"/>
    </row>
    <row r="508" spans="9:14" x14ac:dyDescent="0.2">
      <c r="I508" s="129"/>
      <c r="K508" s="134"/>
      <c r="L508" s="134"/>
      <c r="M508" s="134"/>
      <c r="N508" s="126"/>
    </row>
    <row r="509" spans="9:14" x14ac:dyDescent="0.2">
      <c r="I509" s="129"/>
      <c r="K509" s="134"/>
      <c r="L509" s="134"/>
      <c r="M509" s="134"/>
      <c r="N509" s="126"/>
    </row>
    <row r="510" spans="9:14" x14ac:dyDescent="0.2">
      <c r="I510" s="129"/>
      <c r="K510" s="134"/>
      <c r="L510" s="134"/>
      <c r="M510" s="134"/>
      <c r="N510" s="126"/>
    </row>
    <row r="511" spans="9:14" x14ac:dyDescent="0.2">
      <c r="I511" s="129"/>
      <c r="K511" s="134"/>
      <c r="L511" s="134"/>
      <c r="M511" s="134"/>
      <c r="N511" s="126"/>
    </row>
    <row r="512" spans="9:14" x14ac:dyDescent="0.2">
      <c r="I512" s="129"/>
      <c r="K512" s="134"/>
      <c r="L512" s="134"/>
      <c r="M512" s="134"/>
      <c r="N512" s="126"/>
    </row>
    <row r="513" spans="9:14" x14ac:dyDescent="0.2">
      <c r="I513" s="129"/>
      <c r="K513" s="134"/>
      <c r="L513" s="134"/>
      <c r="M513" s="134"/>
      <c r="N513" s="126"/>
    </row>
    <row r="514" spans="9:14" x14ac:dyDescent="0.2">
      <c r="I514" s="129"/>
      <c r="K514" s="134"/>
      <c r="L514" s="134"/>
      <c r="M514" s="134"/>
      <c r="N514" s="126"/>
    </row>
    <row r="515" spans="9:14" x14ac:dyDescent="0.2">
      <c r="I515" s="129"/>
      <c r="K515" s="134"/>
      <c r="L515" s="134"/>
      <c r="M515" s="134"/>
      <c r="N515" s="126"/>
    </row>
    <row r="516" spans="9:14" x14ac:dyDescent="0.2">
      <c r="I516" s="129"/>
      <c r="K516" s="134"/>
      <c r="L516" s="134"/>
      <c r="M516" s="134"/>
      <c r="N516" s="126"/>
    </row>
    <row r="517" spans="9:14" x14ac:dyDescent="0.2">
      <c r="I517" s="129"/>
      <c r="K517" s="134"/>
      <c r="L517" s="134"/>
      <c r="M517" s="134"/>
      <c r="N517" s="126"/>
    </row>
    <row r="518" spans="9:14" x14ac:dyDescent="0.2">
      <c r="I518" s="129"/>
      <c r="K518" s="134"/>
      <c r="L518" s="134"/>
      <c r="M518" s="134"/>
      <c r="N518" s="126"/>
    </row>
    <row r="519" spans="9:14" x14ac:dyDescent="0.2">
      <c r="I519" s="129"/>
      <c r="K519" s="134"/>
      <c r="L519" s="134"/>
      <c r="M519" s="134"/>
      <c r="N519" s="126"/>
    </row>
    <row r="520" spans="9:14" x14ac:dyDescent="0.2">
      <c r="I520" s="129"/>
      <c r="K520" s="134"/>
      <c r="L520" s="134"/>
      <c r="M520" s="134"/>
      <c r="N520" s="126"/>
    </row>
    <row r="521" spans="9:14" x14ac:dyDescent="0.2">
      <c r="I521" s="129"/>
      <c r="K521" s="134"/>
      <c r="L521" s="134"/>
      <c r="M521" s="134"/>
      <c r="N521" s="126"/>
    </row>
    <row r="522" spans="9:14" x14ac:dyDescent="0.2">
      <c r="I522" s="129"/>
      <c r="K522" s="134"/>
      <c r="L522" s="134"/>
      <c r="M522" s="134"/>
      <c r="N522" s="126"/>
    </row>
    <row r="523" spans="9:14" x14ac:dyDescent="0.2">
      <c r="I523" s="129"/>
      <c r="K523" s="134"/>
      <c r="L523" s="134"/>
      <c r="M523" s="134"/>
      <c r="N523" s="126"/>
    </row>
    <row r="524" spans="9:14" x14ac:dyDescent="0.2">
      <c r="I524" s="129"/>
      <c r="K524" s="134"/>
      <c r="L524" s="134"/>
      <c r="M524" s="134"/>
      <c r="N524" s="126"/>
    </row>
    <row r="525" spans="9:14" x14ac:dyDescent="0.2">
      <c r="I525" s="129"/>
      <c r="K525" s="134"/>
      <c r="L525" s="134"/>
      <c r="M525" s="134"/>
      <c r="N525" s="126"/>
    </row>
    <row r="526" spans="9:14" x14ac:dyDescent="0.2">
      <c r="I526" s="129"/>
      <c r="K526" s="134"/>
      <c r="L526" s="134"/>
      <c r="M526" s="134"/>
      <c r="N526" s="126"/>
    </row>
    <row r="527" spans="9:14" x14ac:dyDescent="0.2">
      <c r="I527" s="129"/>
      <c r="K527" s="134"/>
      <c r="L527" s="134"/>
      <c r="M527" s="134"/>
      <c r="N527" s="126"/>
    </row>
    <row r="528" spans="9:14" x14ac:dyDescent="0.2">
      <c r="I528" s="129"/>
      <c r="K528" s="134"/>
      <c r="L528" s="134"/>
      <c r="M528" s="134"/>
      <c r="N528" s="126"/>
    </row>
    <row r="529" spans="9:14" x14ac:dyDescent="0.2">
      <c r="I529" s="129"/>
      <c r="K529" s="134"/>
      <c r="L529" s="134"/>
      <c r="M529" s="134"/>
      <c r="N529" s="126"/>
    </row>
    <row r="530" spans="9:14" x14ac:dyDescent="0.2">
      <c r="I530" s="129"/>
      <c r="K530" s="134"/>
      <c r="L530" s="134"/>
      <c r="M530" s="134"/>
      <c r="N530" s="126"/>
    </row>
    <row r="531" spans="9:14" x14ac:dyDescent="0.2">
      <c r="I531" s="129"/>
      <c r="K531" s="134"/>
      <c r="L531" s="134"/>
      <c r="M531" s="134"/>
      <c r="N531" s="126"/>
    </row>
    <row r="532" spans="9:14" x14ac:dyDescent="0.2">
      <c r="I532" s="129"/>
      <c r="K532" s="134"/>
      <c r="L532" s="134"/>
      <c r="M532" s="134"/>
      <c r="N532" s="126"/>
    </row>
    <row r="533" spans="9:14" x14ac:dyDescent="0.2">
      <c r="I533" s="129"/>
      <c r="K533" s="134"/>
      <c r="L533" s="134"/>
      <c r="M533" s="134"/>
      <c r="N533" s="126"/>
    </row>
    <row r="534" spans="9:14" x14ac:dyDescent="0.2">
      <c r="I534" s="129"/>
      <c r="K534" s="134"/>
      <c r="L534" s="134"/>
      <c r="M534" s="134"/>
      <c r="N534" s="126"/>
    </row>
    <row r="535" spans="9:14" x14ac:dyDescent="0.2">
      <c r="I535" s="129"/>
      <c r="K535" s="134"/>
      <c r="L535" s="134"/>
      <c r="M535" s="134"/>
      <c r="N535" s="126"/>
    </row>
    <row r="536" spans="9:14" x14ac:dyDescent="0.2">
      <c r="I536" s="129"/>
      <c r="K536" s="134"/>
      <c r="L536" s="134"/>
      <c r="M536" s="134"/>
      <c r="N536" s="126"/>
    </row>
    <row r="537" spans="9:14" x14ac:dyDescent="0.2">
      <c r="I537" s="129"/>
      <c r="K537" s="134"/>
      <c r="L537" s="134"/>
      <c r="M537" s="134"/>
      <c r="N537" s="126"/>
    </row>
    <row r="538" spans="9:14" x14ac:dyDescent="0.2">
      <c r="I538" s="129"/>
      <c r="K538" s="134"/>
      <c r="L538" s="134"/>
      <c r="M538" s="134"/>
      <c r="N538" s="126"/>
    </row>
    <row r="539" spans="9:14" x14ac:dyDescent="0.2">
      <c r="I539" s="129"/>
      <c r="K539" s="134"/>
      <c r="L539" s="134"/>
      <c r="M539" s="134"/>
      <c r="N539" s="126"/>
    </row>
    <row r="540" spans="9:14" x14ac:dyDescent="0.2">
      <c r="I540" s="129"/>
      <c r="K540" s="134"/>
      <c r="L540" s="134"/>
      <c r="M540" s="134"/>
      <c r="N540" s="126"/>
    </row>
    <row r="541" spans="9:14" x14ac:dyDescent="0.2">
      <c r="I541" s="129"/>
      <c r="K541" s="134"/>
      <c r="L541" s="134"/>
      <c r="M541" s="134"/>
      <c r="N541" s="126"/>
    </row>
    <row r="542" spans="9:14" x14ac:dyDescent="0.2">
      <c r="I542" s="129"/>
      <c r="K542" s="134"/>
      <c r="L542" s="134"/>
      <c r="M542" s="134"/>
      <c r="N542" s="126"/>
    </row>
    <row r="543" spans="9:14" x14ac:dyDescent="0.2">
      <c r="I543" s="129"/>
      <c r="K543" s="134"/>
      <c r="L543" s="134"/>
      <c r="M543" s="134"/>
      <c r="N543" s="126"/>
    </row>
    <row r="544" spans="9:14" x14ac:dyDescent="0.2">
      <c r="I544" s="129"/>
      <c r="K544" s="134"/>
      <c r="L544" s="134"/>
      <c r="M544" s="134"/>
      <c r="N544" s="126"/>
    </row>
    <row r="545" spans="9:14" x14ac:dyDescent="0.2">
      <c r="I545" s="129"/>
      <c r="K545" s="134"/>
      <c r="L545" s="134"/>
      <c r="M545" s="134"/>
      <c r="N545" s="126"/>
    </row>
    <row r="546" spans="9:14" x14ac:dyDescent="0.2">
      <c r="I546" s="129"/>
      <c r="K546" s="134"/>
      <c r="L546" s="134"/>
      <c r="M546" s="134"/>
      <c r="N546" s="126"/>
    </row>
    <row r="547" spans="9:14" x14ac:dyDescent="0.2">
      <c r="I547" s="129"/>
      <c r="K547" s="134"/>
      <c r="L547" s="134"/>
      <c r="M547" s="134"/>
      <c r="N547" s="126"/>
    </row>
    <row r="548" spans="9:14" x14ac:dyDescent="0.2">
      <c r="I548" s="129"/>
      <c r="K548" s="134"/>
      <c r="L548" s="134"/>
      <c r="M548" s="134"/>
      <c r="N548" s="126"/>
    </row>
    <row r="549" spans="9:14" x14ac:dyDescent="0.2">
      <c r="I549" s="129"/>
      <c r="K549" s="134"/>
      <c r="L549" s="134"/>
      <c r="M549" s="134"/>
      <c r="N549" s="126"/>
    </row>
    <row r="550" spans="9:14" x14ac:dyDescent="0.2">
      <c r="I550" s="129"/>
      <c r="K550" s="134"/>
      <c r="L550" s="134"/>
      <c r="M550" s="134"/>
      <c r="N550" s="126"/>
    </row>
    <row r="551" spans="9:14" x14ac:dyDescent="0.2">
      <c r="I551" s="129"/>
      <c r="K551" s="134"/>
      <c r="L551" s="134"/>
      <c r="M551" s="134"/>
      <c r="N551" s="126"/>
    </row>
    <row r="552" spans="9:14" x14ac:dyDescent="0.2">
      <c r="I552" s="129"/>
      <c r="K552" s="134"/>
      <c r="L552" s="134"/>
      <c r="M552" s="134"/>
      <c r="N552" s="126"/>
    </row>
    <row r="553" spans="9:14" x14ac:dyDescent="0.2">
      <c r="I553" s="129"/>
      <c r="K553" s="134"/>
      <c r="L553" s="134"/>
      <c r="M553" s="134"/>
      <c r="N553" s="126"/>
    </row>
    <row r="554" spans="9:14" x14ac:dyDescent="0.2">
      <c r="I554" s="129"/>
      <c r="K554" s="134"/>
      <c r="L554" s="134"/>
      <c r="M554" s="134"/>
      <c r="N554" s="126"/>
    </row>
    <row r="555" spans="9:14" x14ac:dyDescent="0.2">
      <c r="I555" s="129"/>
      <c r="K555" s="134"/>
      <c r="L555" s="134"/>
      <c r="M555" s="134"/>
      <c r="N555" s="126"/>
    </row>
    <row r="556" spans="9:14" x14ac:dyDescent="0.2">
      <c r="I556" s="129"/>
      <c r="K556" s="134"/>
      <c r="L556" s="134"/>
      <c r="M556" s="134"/>
      <c r="N556" s="126"/>
    </row>
    <row r="557" spans="9:14" x14ac:dyDescent="0.2">
      <c r="I557" s="129"/>
      <c r="K557" s="134"/>
      <c r="L557" s="134"/>
      <c r="M557" s="134"/>
      <c r="N557" s="126"/>
    </row>
    <row r="558" spans="9:14" x14ac:dyDescent="0.2">
      <c r="I558" s="129"/>
      <c r="K558" s="134"/>
      <c r="L558" s="134"/>
      <c r="M558" s="134"/>
      <c r="N558" s="126"/>
    </row>
    <row r="559" spans="9:14" x14ac:dyDescent="0.2">
      <c r="I559" s="129"/>
      <c r="K559" s="134"/>
      <c r="L559" s="134"/>
      <c r="M559" s="134"/>
      <c r="N559" s="126"/>
    </row>
    <row r="560" spans="9:14" x14ac:dyDescent="0.2">
      <c r="I560" s="129"/>
      <c r="K560" s="134"/>
      <c r="L560" s="134"/>
      <c r="M560" s="134"/>
      <c r="N560" s="126"/>
    </row>
    <row r="561" spans="9:14" x14ac:dyDescent="0.2">
      <c r="I561" s="129"/>
      <c r="K561" s="134"/>
      <c r="L561" s="134"/>
      <c r="M561" s="134"/>
      <c r="N561" s="126"/>
    </row>
    <row r="562" spans="9:14" x14ac:dyDescent="0.2">
      <c r="I562" s="129"/>
      <c r="K562" s="134"/>
      <c r="L562" s="134"/>
      <c r="M562" s="134"/>
      <c r="N562" s="126"/>
    </row>
    <row r="563" spans="9:14" x14ac:dyDescent="0.2">
      <c r="I563" s="129"/>
      <c r="K563" s="134"/>
      <c r="L563" s="134"/>
      <c r="M563" s="134"/>
      <c r="N563" s="126"/>
    </row>
    <row r="564" spans="9:14" x14ac:dyDescent="0.2">
      <c r="I564" s="129"/>
      <c r="K564" s="134"/>
      <c r="L564" s="134"/>
      <c r="M564" s="134"/>
      <c r="N564" s="126"/>
    </row>
    <row r="565" spans="9:14" x14ac:dyDescent="0.2">
      <c r="I565" s="129"/>
      <c r="K565" s="134"/>
      <c r="L565" s="134"/>
      <c r="M565" s="134"/>
      <c r="N565" s="126"/>
    </row>
    <row r="566" spans="9:14" x14ac:dyDescent="0.2">
      <c r="I566" s="129"/>
      <c r="K566" s="134"/>
      <c r="L566" s="134"/>
      <c r="M566" s="134"/>
      <c r="N566" s="126"/>
    </row>
    <row r="567" spans="9:14" x14ac:dyDescent="0.2">
      <c r="I567" s="129"/>
      <c r="K567" s="134"/>
      <c r="L567" s="134"/>
      <c r="M567" s="134"/>
      <c r="N567" s="126"/>
    </row>
    <row r="568" spans="9:14" x14ac:dyDescent="0.2">
      <c r="I568" s="129"/>
      <c r="K568" s="134"/>
      <c r="L568" s="134"/>
      <c r="M568" s="134"/>
      <c r="N568" s="126"/>
    </row>
    <row r="569" spans="9:14" x14ac:dyDescent="0.2">
      <c r="I569" s="129"/>
      <c r="K569" s="134"/>
      <c r="L569" s="134"/>
      <c r="M569" s="134"/>
      <c r="N569" s="126"/>
    </row>
    <row r="570" spans="9:14" x14ac:dyDescent="0.2">
      <c r="I570" s="129"/>
      <c r="K570" s="134"/>
      <c r="L570" s="134"/>
      <c r="M570" s="134"/>
      <c r="N570" s="126"/>
    </row>
    <row r="571" spans="9:14" x14ac:dyDescent="0.2">
      <c r="I571" s="129"/>
      <c r="K571" s="134"/>
      <c r="L571" s="134"/>
      <c r="M571" s="134"/>
      <c r="N571" s="126"/>
    </row>
    <row r="572" spans="9:14" x14ac:dyDescent="0.2">
      <c r="I572" s="129"/>
      <c r="K572" s="134"/>
      <c r="L572" s="134"/>
      <c r="M572" s="134"/>
      <c r="N572" s="126"/>
    </row>
    <row r="573" spans="9:14" x14ac:dyDescent="0.2">
      <c r="I573" s="129"/>
      <c r="K573" s="134"/>
      <c r="L573" s="134"/>
      <c r="M573" s="134"/>
      <c r="N573" s="126"/>
    </row>
    <row r="574" spans="9:14" x14ac:dyDescent="0.2">
      <c r="I574" s="129"/>
      <c r="K574" s="134"/>
      <c r="L574" s="134"/>
      <c r="M574" s="134"/>
      <c r="N574" s="126"/>
    </row>
    <row r="575" spans="9:14" x14ac:dyDescent="0.2">
      <c r="I575" s="129"/>
      <c r="K575" s="134"/>
      <c r="L575" s="134"/>
      <c r="M575" s="134"/>
      <c r="N575" s="126"/>
    </row>
    <row r="576" spans="9:14" x14ac:dyDescent="0.2">
      <c r="I576" s="129"/>
      <c r="K576" s="134"/>
      <c r="L576" s="134"/>
      <c r="M576" s="134"/>
      <c r="N576" s="126"/>
    </row>
    <row r="577" spans="9:14" x14ac:dyDescent="0.2">
      <c r="I577" s="129"/>
      <c r="K577" s="134"/>
      <c r="L577" s="134"/>
      <c r="M577" s="134"/>
      <c r="N577" s="126"/>
    </row>
    <row r="578" spans="9:14" x14ac:dyDescent="0.2">
      <c r="I578" s="129"/>
      <c r="K578" s="134"/>
      <c r="L578" s="134"/>
      <c r="M578" s="134"/>
      <c r="N578" s="126"/>
    </row>
    <row r="579" spans="9:14" x14ac:dyDescent="0.2">
      <c r="I579" s="129"/>
      <c r="K579" s="134"/>
      <c r="L579" s="134"/>
      <c r="M579" s="134"/>
      <c r="N579" s="126"/>
    </row>
    <row r="580" spans="9:14" x14ac:dyDescent="0.2">
      <c r="I580" s="129"/>
      <c r="K580" s="134"/>
      <c r="L580" s="134"/>
      <c r="M580" s="134"/>
      <c r="N580" s="126"/>
    </row>
    <row r="581" spans="9:14" x14ac:dyDescent="0.2">
      <c r="I581" s="129"/>
      <c r="K581" s="134"/>
      <c r="L581" s="134"/>
      <c r="M581" s="134"/>
      <c r="N581" s="126"/>
    </row>
    <row r="582" spans="9:14" x14ac:dyDescent="0.2">
      <c r="I582" s="129"/>
      <c r="K582" s="134"/>
      <c r="L582" s="134"/>
      <c r="M582" s="134"/>
      <c r="N582" s="126"/>
    </row>
    <row r="583" spans="9:14" x14ac:dyDescent="0.2">
      <c r="I583" s="129"/>
      <c r="K583" s="134"/>
      <c r="L583" s="134"/>
      <c r="M583" s="134"/>
      <c r="N583" s="126"/>
    </row>
    <row r="584" spans="9:14" x14ac:dyDescent="0.2">
      <c r="I584" s="129"/>
      <c r="K584" s="134"/>
      <c r="L584" s="134"/>
      <c r="M584" s="134"/>
      <c r="N584" s="126"/>
    </row>
    <row r="585" spans="9:14" x14ac:dyDescent="0.2">
      <c r="I585" s="129"/>
      <c r="K585" s="134"/>
      <c r="L585" s="134"/>
      <c r="M585" s="134"/>
      <c r="N585" s="126"/>
    </row>
    <row r="586" spans="9:14" x14ac:dyDescent="0.2">
      <c r="I586" s="129"/>
      <c r="K586" s="134"/>
      <c r="L586" s="134"/>
      <c r="M586" s="134"/>
      <c r="N586" s="126"/>
    </row>
    <row r="587" spans="9:14" x14ac:dyDescent="0.2">
      <c r="I587" s="129"/>
      <c r="K587" s="134"/>
      <c r="L587" s="134"/>
      <c r="M587" s="134"/>
      <c r="N587" s="126"/>
    </row>
    <row r="588" spans="9:14" x14ac:dyDescent="0.2">
      <c r="I588" s="129"/>
      <c r="K588" s="134"/>
      <c r="L588" s="134"/>
      <c r="M588" s="134"/>
      <c r="N588" s="126"/>
    </row>
    <row r="589" spans="9:14" x14ac:dyDescent="0.2">
      <c r="I589" s="129"/>
      <c r="K589" s="134"/>
      <c r="L589" s="134"/>
      <c r="M589" s="134"/>
      <c r="N589" s="126"/>
    </row>
    <row r="590" spans="9:14" x14ac:dyDescent="0.2">
      <c r="I590" s="129"/>
      <c r="K590" s="134"/>
      <c r="L590" s="134"/>
      <c r="M590" s="134"/>
      <c r="N590" s="126"/>
    </row>
    <row r="591" spans="9:14" x14ac:dyDescent="0.2">
      <c r="I591" s="129"/>
      <c r="K591" s="134"/>
      <c r="L591" s="134"/>
      <c r="M591" s="134"/>
      <c r="N591" s="126"/>
    </row>
    <row r="592" spans="9:14" x14ac:dyDescent="0.2">
      <c r="I592" s="129"/>
      <c r="K592" s="134"/>
      <c r="L592" s="134"/>
      <c r="M592" s="134"/>
      <c r="N592" s="126"/>
    </row>
    <row r="593" spans="9:14" x14ac:dyDescent="0.2">
      <c r="I593" s="129"/>
      <c r="K593" s="134"/>
      <c r="L593" s="134"/>
      <c r="M593" s="134"/>
      <c r="N593" s="126"/>
    </row>
    <row r="594" spans="9:14" x14ac:dyDescent="0.2">
      <c r="I594" s="129"/>
      <c r="K594" s="134"/>
      <c r="L594" s="134"/>
      <c r="M594" s="134"/>
      <c r="N594" s="126"/>
    </row>
    <row r="595" spans="9:14" x14ac:dyDescent="0.2">
      <c r="I595" s="129"/>
      <c r="K595" s="134"/>
      <c r="L595" s="134"/>
      <c r="M595" s="134"/>
      <c r="N595" s="126"/>
    </row>
    <row r="596" spans="9:14" x14ac:dyDescent="0.2">
      <c r="I596" s="129"/>
      <c r="K596" s="134"/>
      <c r="L596" s="134"/>
      <c r="M596" s="134"/>
      <c r="N596" s="126"/>
    </row>
    <row r="597" spans="9:14" x14ac:dyDescent="0.2">
      <c r="I597" s="129"/>
      <c r="K597" s="134"/>
      <c r="L597" s="134"/>
      <c r="M597" s="134"/>
      <c r="N597" s="126"/>
    </row>
    <row r="598" spans="9:14" x14ac:dyDescent="0.2">
      <c r="I598" s="129"/>
      <c r="K598" s="134"/>
      <c r="L598" s="134"/>
      <c r="M598" s="134"/>
      <c r="N598" s="126"/>
    </row>
    <row r="599" spans="9:14" x14ac:dyDescent="0.2">
      <c r="I599" s="129"/>
      <c r="K599" s="134"/>
      <c r="L599" s="134"/>
      <c r="M599" s="134"/>
      <c r="N599" s="126"/>
    </row>
    <row r="600" spans="9:14" x14ac:dyDescent="0.2">
      <c r="I600" s="129"/>
      <c r="K600" s="134"/>
      <c r="L600" s="134"/>
      <c r="M600" s="134"/>
      <c r="N600" s="126"/>
    </row>
    <row r="601" spans="9:14" x14ac:dyDescent="0.2">
      <c r="I601" s="129"/>
      <c r="K601" s="134"/>
      <c r="L601" s="134"/>
      <c r="M601" s="134"/>
      <c r="N601" s="126"/>
    </row>
    <row r="602" spans="9:14" x14ac:dyDescent="0.2">
      <c r="I602" s="129"/>
      <c r="K602" s="134"/>
      <c r="L602" s="134"/>
      <c r="M602" s="134"/>
      <c r="N602" s="126"/>
    </row>
    <row r="603" spans="9:14" x14ac:dyDescent="0.2">
      <c r="I603" s="129"/>
      <c r="K603" s="134"/>
      <c r="L603" s="134"/>
      <c r="M603" s="134"/>
      <c r="N603" s="126"/>
    </row>
    <row r="604" spans="9:14" x14ac:dyDescent="0.2">
      <c r="I604" s="129"/>
      <c r="K604" s="134"/>
      <c r="L604" s="134"/>
      <c r="M604" s="134"/>
      <c r="N604" s="126"/>
    </row>
    <row r="605" spans="9:14" x14ac:dyDescent="0.2">
      <c r="I605" s="129"/>
      <c r="K605" s="134"/>
      <c r="L605" s="134"/>
      <c r="M605" s="134"/>
      <c r="N605" s="126"/>
    </row>
    <row r="606" spans="9:14" x14ac:dyDescent="0.2">
      <c r="I606" s="129"/>
      <c r="K606" s="134"/>
      <c r="L606" s="134"/>
      <c r="M606" s="134"/>
      <c r="N606" s="126"/>
    </row>
    <row r="607" spans="9:14" x14ac:dyDescent="0.2">
      <c r="I607" s="129"/>
      <c r="K607" s="134"/>
      <c r="L607" s="134"/>
      <c r="M607" s="134"/>
      <c r="N607" s="126"/>
    </row>
    <row r="608" spans="9:14" x14ac:dyDescent="0.2">
      <c r="I608" s="129"/>
      <c r="K608" s="134"/>
      <c r="L608" s="134"/>
      <c r="M608" s="134"/>
      <c r="N608" s="126"/>
    </row>
    <row r="609" spans="9:14" x14ac:dyDescent="0.2">
      <c r="I609" s="129"/>
      <c r="K609" s="134"/>
      <c r="L609" s="134"/>
      <c r="M609" s="134"/>
      <c r="N609" s="126"/>
    </row>
    <row r="610" spans="9:14" x14ac:dyDescent="0.2">
      <c r="I610" s="129"/>
      <c r="K610" s="134"/>
      <c r="L610" s="134"/>
      <c r="M610" s="134"/>
      <c r="N610" s="126"/>
    </row>
    <row r="611" spans="9:14" x14ac:dyDescent="0.2">
      <c r="I611" s="129"/>
      <c r="K611" s="134"/>
      <c r="L611" s="134"/>
      <c r="M611" s="134"/>
      <c r="N611" s="126"/>
    </row>
    <row r="612" spans="9:14" x14ac:dyDescent="0.2">
      <c r="I612" s="129"/>
      <c r="K612" s="134"/>
      <c r="L612" s="134"/>
      <c r="M612" s="134"/>
      <c r="N612" s="126"/>
    </row>
    <row r="613" spans="9:14" x14ac:dyDescent="0.2">
      <c r="I613" s="129"/>
      <c r="K613" s="134"/>
      <c r="L613" s="134"/>
      <c r="M613" s="134"/>
      <c r="N613" s="126"/>
    </row>
    <row r="614" spans="9:14" x14ac:dyDescent="0.2">
      <c r="I614" s="129"/>
      <c r="K614" s="134"/>
      <c r="L614" s="134"/>
      <c r="M614" s="134"/>
      <c r="N614" s="126"/>
    </row>
    <row r="615" spans="9:14" x14ac:dyDescent="0.2">
      <c r="I615" s="129"/>
      <c r="K615" s="134"/>
      <c r="L615" s="134"/>
      <c r="M615" s="134"/>
      <c r="N615" s="126"/>
    </row>
    <row r="616" spans="9:14" x14ac:dyDescent="0.2">
      <c r="I616" s="129"/>
      <c r="K616" s="134"/>
      <c r="L616" s="134"/>
      <c r="M616" s="134"/>
      <c r="N616" s="126"/>
    </row>
    <row r="617" spans="9:14" x14ac:dyDescent="0.2">
      <c r="I617" s="129"/>
      <c r="K617" s="134"/>
      <c r="L617" s="134"/>
      <c r="M617" s="134"/>
      <c r="N617" s="126"/>
    </row>
    <row r="618" spans="9:14" x14ac:dyDescent="0.2">
      <c r="I618" s="129"/>
      <c r="K618" s="134"/>
      <c r="L618" s="134"/>
      <c r="M618" s="134"/>
      <c r="N618" s="126"/>
    </row>
    <row r="619" spans="9:14" x14ac:dyDescent="0.2">
      <c r="I619" s="129"/>
      <c r="K619" s="134"/>
      <c r="L619" s="134"/>
      <c r="M619" s="134"/>
      <c r="N619" s="126"/>
    </row>
    <row r="620" spans="9:14" x14ac:dyDescent="0.2">
      <c r="I620" s="129"/>
      <c r="K620" s="134"/>
      <c r="L620" s="134"/>
      <c r="M620" s="134"/>
      <c r="N620" s="126"/>
    </row>
    <row r="621" spans="9:14" x14ac:dyDescent="0.2">
      <c r="I621" s="129"/>
      <c r="K621" s="134"/>
      <c r="L621" s="134"/>
      <c r="M621" s="134"/>
      <c r="N621" s="126"/>
    </row>
    <row r="622" spans="9:14" x14ac:dyDescent="0.2">
      <c r="I622" s="129"/>
      <c r="K622" s="134"/>
      <c r="L622" s="134"/>
      <c r="M622" s="134"/>
      <c r="N622" s="126"/>
    </row>
    <row r="623" spans="9:14" x14ac:dyDescent="0.2">
      <c r="I623" s="129"/>
      <c r="K623" s="134"/>
      <c r="L623" s="134"/>
      <c r="M623" s="134"/>
      <c r="N623" s="126"/>
    </row>
    <row r="624" spans="9:14" x14ac:dyDescent="0.2">
      <c r="I624" s="129"/>
      <c r="K624" s="134"/>
      <c r="L624" s="134"/>
      <c r="M624" s="134"/>
      <c r="N624" s="126"/>
    </row>
    <row r="625" spans="9:14" x14ac:dyDescent="0.2">
      <c r="I625" s="129"/>
      <c r="K625" s="134"/>
      <c r="L625" s="134"/>
      <c r="M625" s="134"/>
      <c r="N625" s="126"/>
    </row>
    <row r="626" spans="9:14" x14ac:dyDescent="0.2">
      <c r="I626" s="129"/>
      <c r="K626" s="134"/>
      <c r="L626" s="134"/>
      <c r="M626" s="134"/>
      <c r="N626" s="126"/>
    </row>
    <row r="627" spans="9:14" x14ac:dyDescent="0.2">
      <c r="I627" s="129"/>
      <c r="K627" s="134"/>
      <c r="L627" s="134"/>
      <c r="M627" s="134"/>
      <c r="N627" s="126"/>
    </row>
    <row r="628" spans="9:14" x14ac:dyDescent="0.2">
      <c r="I628" s="129"/>
      <c r="K628" s="134"/>
      <c r="L628" s="134"/>
      <c r="M628" s="134"/>
      <c r="N628" s="126"/>
    </row>
    <row r="629" spans="9:14" x14ac:dyDescent="0.2">
      <c r="I629" s="129"/>
      <c r="K629" s="134"/>
      <c r="L629" s="134"/>
      <c r="M629" s="134"/>
      <c r="N629" s="126"/>
    </row>
    <row r="630" spans="9:14" x14ac:dyDescent="0.2">
      <c r="I630" s="129"/>
      <c r="K630" s="134"/>
      <c r="L630" s="134"/>
      <c r="M630" s="134"/>
      <c r="N630" s="126"/>
    </row>
    <row r="631" spans="9:14" x14ac:dyDescent="0.2">
      <c r="I631" s="129"/>
      <c r="K631" s="134"/>
      <c r="L631" s="134"/>
      <c r="M631" s="134"/>
      <c r="N631" s="126"/>
    </row>
    <row r="632" spans="9:14" x14ac:dyDescent="0.2">
      <c r="I632" s="129"/>
      <c r="K632" s="134"/>
      <c r="L632" s="134"/>
      <c r="M632" s="134"/>
      <c r="N632" s="126"/>
    </row>
    <row r="633" spans="9:14" x14ac:dyDescent="0.2">
      <c r="I633" s="129"/>
      <c r="K633" s="134"/>
      <c r="L633" s="134"/>
      <c r="M633" s="134"/>
      <c r="N633" s="126"/>
    </row>
    <row r="634" spans="9:14" x14ac:dyDescent="0.2">
      <c r="I634" s="129"/>
      <c r="K634" s="134"/>
      <c r="L634" s="134"/>
      <c r="M634" s="134"/>
      <c r="N634" s="126"/>
    </row>
    <row r="635" spans="9:14" x14ac:dyDescent="0.2">
      <c r="I635" s="129"/>
      <c r="K635" s="134"/>
      <c r="L635" s="134"/>
      <c r="M635" s="134"/>
      <c r="N635" s="126"/>
    </row>
    <row r="636" spans="9:14" x14ac:dyDescent="0.2">
      <c r="I636" s="129"/>
      <c r="K636" s="134"/>
      <c r="L636" s="134"/>
      <c r="M636" s="134"/>
      <c r="N636" s="126"/>
    </row>
    <row r="637" spans="9:14" x14ac:dyDescent="0.2">
      <c r="I637" s="129"/>
      <c r="K637" s="134"/>
      <c r="L637" s="134"/>
      <c r="M637" s="134"/>
      <c r="N637" s="126"/>
    </row>
    <row r="638" spans="9:14" x14ac:dyDescent="0.2">
      <c r="I638" s="129"/>
      <c r="K638" s="134"/>
      <c r="L638" s="134"/>
      <c r="M638" s="134"/>
      <c r="N638" s="126"/>
    </row>
    <row r="639" spans="9:14" x14ac:dyDescent="0.2">
      <c r="I639" s="129"/>
      <c r="K639" s="134"/>
      <c r="L639" s="134"/>
      <c r="M639" s="134"/>
      <c r="N639" s="126"/>
    </row>
    <row r="640" spans="9:14" x14ac:dyDescent="0.2">
      <c r="I640" s="129"/>
      <c r="K640" s="134"/>
      <c r="L640" s="134"/>
      <c r="M640" s="134"/>
      <c r="N640" s="126"/>
    </row>
    <row r="641" spans="9:14" x14ac:dyDescent="0.2">
      <c r="I641" s="129"/>
      <c r="K641" s="134"/>
      <c r="L641" s="134"/>
      <c r="M641" s="134"/>
      <c r="N641" s="126"/>
    </row>
    <row r="642" spans="9:14" x14ac:dyDescent="0.2">
      <c r="I642" s="129"/>
      <c r="K642" s="134"/>
      <c r="L642" s="134"/>
      <c r="M642" s="134"/>
      <c r="N642" s="126"/>
    </row>
    <row r="643" spans="9:14" x14ac:dyDescent="0.2">
      <c r="I643" s="129"/>
      <c r="K643" s="134"/>
      <c r="L643" s="134"/>
      <c r="M643" s="134"/>
      <c r="N643" s="126"/>
    </row>
    <row r="644" spans="9:14" x14ac:dyDescent="0.2">
      <c r="I644" s="129"/>
      <c r="K644" s="134"/>
      <c r="L644" s="134"/>
      <c r="M644" s="134"/>
      <c r="N644" s="126"/>
    </row>
    <row r="645" spans="9:14" x14ac:dyDescent="0.2">
      <c r="I645" s="129"/>
      <c r="K645" s="134"/>
      <c r="L645" s="134"/>
      <c r="M645" s="134"/>
      <c r="N645" s="126"/>
    </row>
    <row r="646" spans="9:14" x14ac:dyDescent="0.2">
      <c r="I646" s="129"/>
      <c r="K646" s="134"/>
      <c r="L646" s="134"/>
      <c r="M646" s="134"/>
      <c r="N646" s="126"/>
    </row>
    <row r="647" spans="9:14" x14ac:dyDescent="0.2">
      <c r="I647" s="129"/>
      <c r="K647" s="134"/>
      <c r="L647" s="134"/>
      <c r="M647" s="134"/>
      <c r="N647" s="126"/>
    </row>
    <row r="648" spans="9:14" x14ac:dyDescent="0.2">
      <c r="I648" s="129"/>
      <c r="K648" s="134"/>
      <c r="L648" s="134"/>
      <c r="M648" s="134"/>
      <c r="N648" s="126"/>
    </row>
    <row r="649" spans="9:14" x14ac:dyDescent="0.2">
      <c r="I649" s="129"/>
      <c r="K649" s="134"/>
      <c r="L649" s="134"/>
      <c r="M649" s="134"/>
      <c r="N649" s="126"/>
    </row>
    <row r="650" spans="9:14" x14ac:dyDescent="0.2">
      <c r="I650" s="129"/>
      <c r="K650" s="134"/>
      <c r="L650" s="134"/>
      <c r="M650" s="134"/>
      <c r="N650" s="126"/>
    </row>
    <row r="651" spans="9:14" x14ac:dyDescent="0.2">
      <c r="I651" s="129"/>
      <c r="K651" s="134"/>
      <c r="L651" s="134"/>
      <c r="M651" s="134"/>
      <c r="N651" s="126"/>
    </row>
    <row r="652" spans="9:14" x14ac:dyDescent="0.2">
      <c r="I652" s="129"/>
      <c r="K652" s="134"/>
      <c r="L652" s="134"/>
      <c r="M652" s="134"/>
      <c r="N652" s="126"/>
    </row>
    <row r="653" spans="9:14" x14ac:dyDescent="0.2">
      <c r="I653" s="129"/>
      <c r="K653" s="134"/>
      <c r="L653" s="134"/>
      <c r="M653" s="134"/>
      <c r="N653" s="126"/>
    </row>
    <row r="654" spans="9:14" x14ac:dyDescent="0.2">
      <c r="I654" s="129"/>
      <c r="K654" s="134"/>
      <c r="L654" s="134"/>
      <c r="M654" s="134"/>
      <c r="N654" s="126"/>
    </row>
    <row r="655" spans="9:14" x14ac:dyDescent="0.2">
      <c r="I655" s="129"/>
      <c r="K655" s="134"/>
      <c r="L655" s="134"/>
      <c r="M655" s="134"/>
      <c r="N655" s="126"/>
    </row>
    <row r="656" spans="9:14" x14ac:dyDescent="0.2">
      <c r="I656" s="129"/>
      <c r="K656" s="134"/>
      <c r="L656" s="134"/>
      <c r="M656" s="134"/>
      <c r="N656" s="126"/>
    </row>
    <row r="657" spans="9:14" x14ac:dyDescent="0.2">
      <c r="I657" s="129"/>
      <c r="K657" s="134"/>
      <c r="L657" s="134"/>
      <c r="M657" s="134"/>
      <c r="N657" s="126"/>
    </row>
    <row r="658" spans="9:14" x14ac:dyDescent="0.2">
      <c r="I658" s="129"/>
      <c r="K658" s="134"/>
      <c r="L658" s="134"/>
      <c r="M658" s="134"/>
      <c r="N658" s="126"/>
    </row>
    <row r="659" spans="9:14" x14ac:dyDescent="0.2">
      <c r="I659" s="129"/>
      <c r="K659" s="134"/>
      <c r="L659" s="134"/>
      <c r="M659" s="134"/>
      <c r="N659" s="126"/>
    </row>
    <row r="660" spans="9:14" x14ac:dyDescent="0.2">
      <c r="I660" s="129"/>
      <c r="K660" s="134"/>
      <c r="L660" s="134"/>
      <c r="M660" s="134"/>
      <c r="N660" s="126"/>
    </row>
    <row r="661" spans="9:14" x14ac:dyDescent="0.2">
      <c r="I661" s="129"/>
      <c r="K661" s="134"/>
      <c r="L661" s="134"/>
      <c r="M661" s="134"/>
      <c r="N661" s="126"/>
    </row>
    <row r="662" spans="9:14" x14ac:dyDescent="0.2">
      <c r="I662" s="129"/>
      <c r="K662" s="134"/>
      <c r="L662" s="134"/>
      <c r="M662" s="134"/>
      <c r="N662" s="126"/>
    </row>
    <row r="663" spans="9:14" x14ac:dyDescent="0.2">
      <c r="I663" s="129"/>
      <c r="K663" s="134"/>
      <c r="L663" s="134"/>
      <c r="M663" s="134"/>
      <c r="N663" s="126"/>
    </row>
    <row r="664" spans="9:14" x14ac:dyDescent="0.2">
      <c r="I664" s="129"/>
      <c r="K664" s="134"/>
      <c r="L664" s="134"/>
      <c r="M664" s="134"/>
      <c r="N664" s="126"/>
    </row>
    <row r="665" spans="9:14" x14ac:dyDescent="0.2">
      <c r="I665" s="129"/>
      <c r="K665" s="134"/>
      <c r="L665" s="134"/>
      <c r="M665" s="134"/>
      <c r="N665" s="126"/>
    </row>
    <row r="666" spans="9:14" x14ac:dyDescent="0.2">
      <c r="I666" s="129"/>
      <c r="K666" s="134"/>
      <c r="L666" s="134"/>
      <c r="M666" s="134"/>
      <c r="N666" s="126"/>
    </row>
    <row r="667" spans="9:14" x14ac:dyDescent="0.2">
      <c r="I667" s="129"/>
      <c r="K667" s="134"/>
      <c r="L667" s="134"/>
      <c r="M667" s="134"/>
      <c r="N667" s="126"/>
    </row>
    <row r="668" spans="9:14" x14ac:dyDescent="0.2">
      <c r="I668" s="129"/>
      <c r="K668" s="134"/>
      <c r="L668" s="134"/>
      <c r="M668" s="134"/>
      <c r="N668" s="126"/>
    </row>
    <row r="669" spans="9:14" x14ac:dyDescent="0.2">
      <c r="I669" s="129"/>
      <c r="K669" s="134"/>
      <c r="L669" s="134"/>
      <c r="M669" s="134"/>
      <c r="N669" s="126"/>
    </row>
    <row r="670" spans="9:14" x14ac:dyDescent="0.2">
      <c r="I670" s="129"/>
      <c r="K670" s="134"/>
      <c r="L670" s="134"/>
      <c r="M670" s="134"/>
      <c r="N670" s="126"/>
    </row>
    <row r="671" spans="9:14" x14ac:dyDescent="0.2">
      <c r="I671" s="129"/>
      <c r="K671" s="134"/>
      <c r="L671" s="134"/>
      <c r="M671" s="134"/>
      <c r="N671" s="126"/>
    </row>
    <row r="672" spans="9:14" x14ac:dyDescent="0.2">
      <c r="I672" s="129"/>
      <c r="K672" s="134"/>
      <c r="L672" s="134"/>
      <c r="M672" s="134"/>
      <c r="N672" s="126"/>
    </row>
    <row r="673" spans="9:14" x14ac:dyDescent="0.2">
      <c r="I673" s="129"/>
      <c r="K673" s="134"/>
      <c r="L673" s="134"/>
      <c r="M673" s="134"/>
      <c r="N673" s="126"/>
    </row>
    <row r="674" spans="9:14" x14ac:dyDescent="0.2">
      <c r="I674" s="129"/>
      <c r="K674" s="134"/>
      <c r="L674" s="134"/>
      <c r="M674" s="134"/>
      <c r="N674" s="126"/>
    </row>
    <row r="675" spans="9:14" x14ac:dyDescent="0.2">
      <c r="I675" s="129"/>
      <c r="K675" s="134"/>
      <c r="L675" s="134"/>
      <c r="M675" s="134"/>
      <c r="N675" s="126"/>
    </row>
    <row r="676" spans="9:14" x14ac:dyDescent="0.2">
      <c r="I676" s="129"/>
      <c r="K676" s="134"/>
      <c r="L676" s="134"/>
      <c r="M676" s="134"/>
      <c r="N676" s="126"/>
    </row>
    <row r="677" spans="9:14" x14ac:dyDescent="0.2">
      <c r="I677" s="129"/>
      <c r="K677" s="134"/>
      <c r="L677" s="134"/>
      <c r="M677" s="134"/>
      <c r="N677" s="126"/>
    </row>
    <row r="678" spans="9:14" x14ac:dyDescent="0.2">
      <c r="I678" s="129"/>
      <c r="K678" s="134"/>
      <c r="L678" s="134"/>
      <c r="M678" s="134"/>
      <c r="N678" s="126"/>
    </row>
    <row r="679" spans="9:14" x14ac:dyDescent="0.2">
      <c r="I679" s="129"/>
      <c r="K679" s="134"/>
      <c r="L679" s="134"/>
      <c r="M679" s="134"/>
      <c r="N679" s="126"/>
    </row>
    <row r="680" spans="9:14" x14ac:dyDescent="0.2">
      <c r="I680" s="129"/>
      <c r="K680" s="134"/>
      <c r="L680" s="134"/>
      <c r="M680" s="134"/>
      <c r="N680" s="126"/>
    </row>
    <row r="681" spans="9:14" x14ac:dyDescent="0.2">
      <c r="I681" s="129"/>
      <c r="K681" s="134"/>
      <c r="L681" s="134"/>
      <c r="M681" s="134"/>
      <c r="N681" s="126"/>
    </row>
    <row r="682" spans="9:14" x14ac:dyDescent="0.2">
      <c r="I682" s="129"/>
      <c r="K682" s="134"/>
      <c r="L682" s="134"/>
      <c r="M682" s="134"/>
      <c r="N682" s="126"/>
    </row>
    <row r="683" spans="9:14" x14ac:dyDescent="0.2">
      <c r="I683" s="129"/>
      <c r="K683" s="134"/>
      <c r="L683" s="134"/>
      <c r="M683" s="134"/>
      <c r="N683" s="126"/>
    </row>
    <row r="684" spans="9:14" x14ac:dyDescent="0.2">
      <c r="I684" s="129"/>
      <c r="K684" s="134"/>
      <c r="L684" s="134"/>
      <c r="M684" s="134"/>
      <c r="N684" s="126"/>
    </row>
    <row r="685" spans="9:14" x14ac:dyDescent="0.2">
      <c r="I685" s="129"/>
      <c r="K685" s="134"/>
      <c r="L685" s="134"/>
      <c r="M685" s="134"/>
      <c r="N685" s="126"/>
    </row>
    <row r="686" spans="9:14" x14ac:dyDescent="0.2">
      <c r="I686" s="129"/>
      <c r="K686" s="134"/>
      <c r="L686" s="134"/>
      <c r="M686" s="134"/>
      <c r="N686" s="126"/>
    </row>
    <row r="687" spans="9:14" x14ac:dyDescent="0.2">
      <c r="I687" s="129"/>
      <c r="K687" s="134"/>
      <c r="L687" s="134"/>
      <c r="M687" s="134"/>
      <c r="N687" s="126"/>
    </row>
    <row r="688" spans="9:14" x14ac:dyDescent="0.2">
      <c r="I688" s="129"/>
      <c r="K688" s="134"/>
      <c r="L688" s="134"/>
      <c r="M688" s="134"/>
      <c r="N688" s="126"/>
    </row>
    <row r="689" spans="9:14" x14ac:dyDescent="0.2">
      <c r="I689" s="129"/>
      <c r="K689" s="134"/>
      <c r="L689" s="134"/>
      <c r="M689" s="134"/>
      <c r="N689" s="126"/>
    </row>
    <row r="690" spans="9:14" x14ac:dyDescent="0.2">
      <c r="I690" s="129"/>
      <c r="K690" s="134"/>
      <c r="L690" s="134"/>
      <c r="M690" s="134"/>
      <c r="N690" s="126"/>
    </row>
    <row r="691" spans="9:14" x14ac:dyDescent="0.2">
      <c r="I691" s="129"/>
      <c r="K691" s="134"/>
      <c r="L691" s="134"/>
      <c r="M691" s="134"/>
      <c r="N691" s="126"/>
    </row>
    <row r="692" spans="9:14" x14ac:dyDescent="0.2">
      <c r="I692" s="129"/>
      <c r="K692" s="134"/>
      <c r="L692" s="134"/>
      <c r="M692" s="134"/>
      <c r="N692" s="126"/>
    </row>
    <row r="693" spans="9:14" x14ac:dyDescent="0.2">
      <c r="I693" s="129"/>
      <c r="K693" s="134"/>
      <c r="L693" s="134"/>
      <c r="M693" s="134"/>
      <c r="N693" s="126"/>
    </row>
    <row r="694" spans="9:14" x14ac:dyDescent="0.2">
      <c r="I694" s="129"/>
      <c r="K694" s="134"/>
      <c r="L694" s="134"/>
      <c r="M694" s="134"/>
      <c r="N694" s="126"/>
    </row>
    <row r="695" spans="9:14" x14ac:dyDescent="0.2">
      <c r="I695" s="129"/>
      <c r="K695" s="134"/>
      <c r="L695" s="134"/>
      <c r="M695" s="134"/>
      <c r="N695" s="126"/>
    </row>
    <row r="696" spans="9:14" x14ac:dyDescent="0.2">
      <c r="I696" s="129"/>
      <c r="K696" s="134"/>
      <c r="L696" s="134"/>
      <c r="M696" s="134"/>
      <c r="N696" s="126"/>
    </row>
    <row r="697" spans="9:14" x14ac:dyDescent="0.2">
      <c r="I697" s="129"/>
      <c r="K697" s="134"/>
      <c r="L697" s="134"/>
      <c r="M697" s="134"/>
      <c r="N697" s="126"/>
    </row>
    <row r="698" spans="9:14" x14ac:dyDescent="0.2">
      <c r="I698" s="129"/>
      <c r="K698" s="134"/>
      <c r="L698" s="134"/>
      <c r="M698" s="134"/>
      <c r="N698" s="126"/>
    </row>
    <row r="699" spans="9:14" x14ac:dyDescent="0.2">
      <c r="I699" s="129"/>
      <c r="K699" s="134"/>
      <c r="L699" s="134"/>
      <c r="M699" s="134"/>
      <c r="N699" s="126"/>
    </row>
    <row r="700" spans="9:14" x14ac:dyDescent="0.2">
      <c r="I700" s="129"/>
      <c r="K700" s="134"/>
      <c r="L700" s="134"/>
      <c r="M700" s="134"/>
      <c r="N700" s="126"/>
    </row>
    <row r="701" spans="9:14" x14ac:dyDescent="0.2">
      <c r="I701" s="129"/>
      <c r="K701" s="134"/>
      <c r="L701" s="134"/>
      <c r="M701" s="134"/>
      <c r="N701" s="126"/>
    </row>
    <row r="702" spans="9:14" x14ac:dyDescent="0.2">
      <c r="I702" s="129"/>
      <c r="K702" s="134"/>
      <c r="L702" s="134"/>
      <c r="M702" s="134"/>
      <c r="N702" s="126"/>
    </row>
    <row r="703" spans="9:14" x14ac:dyDescent="0.2">
      <c r="I703" s="129"/>
      <c r="K703" s="134"/>
      <c r="L703" s="134"/>
      <c r="M703" s="134"/>
      <c r="N703" s="126"/>
    </row>
    <row r="704" spans="9:14" x14ac:dyDescent="0.2">
      <c r="I704" s="129"/>
      <c r="K704" s="134"/>
      <c r="L704" s="134"/>
      <c r="M704" s="134"/>
      <c r="N704" s="126"/>
    </row>
    <row r="705" spans="9:14" x14ac:dyDescent="0.2">
      <c r="I705" s="129"/>
      <c r="K705" s="134"/>
      <c r="L705" s="134"/>
      <c r="M705" s="134"/>
      <c r="N705" s="126"/>
    </row>
    <row r="706" spans="9:14" x14ac:dyDescent="0.2">
      <c r="I706" s="129"/>
      <c r="K706" s="134"/>
      <c r="L706" s="134"/>
      <c r="M706" s="134"/>
      <c r="N706" s="126"/>
    </row>
    <row r="707" spans="9:14" x14ac:dyDescent="0.2">
      <c r="I707" s="129"/>
      <c r="K707" s="134"/>
      <c r="L707" s="134"/>
      <c r="M707" s="134"/>
      <c r="N707" s="126"/>
    </row>
    <row r="708" spans="9:14" x14ac:dyDescent="0.2">
      <c r="I708" s="129"/>
      <c r="K708" s="134"/>
      <c r="L708" s="134"/>
      <c r="M708" s="134"/>
      <c r="N708" s="126"/>
    </row>
    <row r="709" spans="9:14" x14ac:dyDescent="0.2">
      <c r="I709" s="129"/>
      <c r="K709" s="134"/>
      <c r="L709" s="134"/>
      <c r="M709" s="134"/>
      <c r="N709" s="126"/>
    </row>
    <row r="710" spans="9:14" x14ac:dyDescent="0.2">
      <c r="I710" s="129"/>
      <c r="K710" s="134"/>
      <c r="L710" s="134"/>
      <c r="M710" s="134"/>
      <c r="N710" s="126"/>
    </row>
    <row r="711" spans="9:14" x14ac:dyDescent="0.2">
      <c r="I711" s="129"/>
      <c r="K711" s="134"/>
      <c r="L711" s="134"/>
      <c r="M711" s="134"/>
      <c r="N711" s="126"/>
    </row>
    <row r="712" spans="9:14" x14ac:dyDescent="0.2">
      <c r="I712" s="129"/>
      <c r="K712" s="134"/>
      <c r="L712" s="134"/>
      <c r="M712" s="134"/>
      <c r="N712" s="126"/>
    </row>
    <row r="713" spans="9:14" x14ac:dyDescent="0.2">
      <c r="I713" s="129"/>
      <c r="K713" s="134"/>
      <c r="L713" s="134"/>
      <c r="M713" s="134"/>
      <c r="N713" s="126"/>
    </row>
    <row r="714" spans="9:14" x14ac:dyDescent="0.2">
      <c r="I714" s="129"/>
      <c r="K714" s="134"/>
      <c r="L714" s="134"/>
      <c r="M714" s="134"/>
      <c r="N714" s="126"/>
    </row>
    <row r="715" spans="9:14" x14ac:dyDescent="0.2">
      <c r="I715" s="129"/>
      <c r="K715" s="134"/>
      <c r="L715" s="134"/>
      <c r="M715" s="134"/>
      <c r="N715" s="126"/>
    </row>
    <row r="716" spans="9:14" x14ac:dyDescent="0.2">
      <c r="I716" s="129"/>
      <c r="K716" s="134"/>
      <c r="L716" s="134"/>
      <c r="M716" s="134"/>
      <c r="N716" s="126"/>
    </row>
    <row r="717" spans="9:14" x14ac:dyDescent="0.2">
      <c r="I717" s="129"/>
      <c r="K717" s="134"/>
      <c r="L717" s="134"/>
      <c r="M717" s="134"/>
      <c r="N717" s="126"/>
    </row>
    <row r="718" spans="9:14" x14ac:dyDescent="0.2">
      <c r="I718" s="129"/>
      <c r="K718" s="134"/>
      <c r="L718" s="134"/>
      <c r="M718" s="134"/>
      <c r="N718" s="126"/>
    </row>
    <row r="719" spans="9:14" x14ac:dyDescent="0.2">
      <c r="I719" s="129"/>
      <c r="K719" s="134"/>
      <c r="L719" s="134"/>
      <c r="M719" s="134"/>
      <c r="N719" s="126"/>
    </row>
    <row r="720" spans="9:14" x14ac:dyDescent="0.2">
      <c r="I720" s="129"/>
      <c r="K720" s="134"/>
      <c r="L720" s="134"/>
      <c r="M720" s="134"/>
      <c r="N720" s="126"/>
    </row>
    <row r="721" spans="9:14" x14ac:dyDescent="0.2">
      <c r="I721" s="129"/>
      <c r="K721" s="134"/>
      <c r="L721" s="134"/>
      <c r="M721" s="134"/>
      <c r="N721" s="126"/>
    </row>
    <row r="722" spans="9:14" x14ac:dyDescent="0.2">
      <c r="I722" s="129"/>
      <c r="K722" s="134"/>
      <c r="L722" s="134"/>
      <c r="M722" s="134"/>
      <c r="N722" s="126"/>
    </row>
    <row r="723" spans="9:14" x14ac:dyDescent="0.2">
      <c r="I723" s="129"/>
      <c r="K723" s="134"/>
      <c r="L723" s="134"/>
      <c r="M723" s="134"/>
      <c r="N723" s="126"/>
    </row>
    <row r="724" spans="9:14" x14ac:dyDescent="0.2">
      <c r="I724" s="129"/>
      <c r="K724" s="134"/>
      <c r="L724" s="134"/>
      <c r="M724" s="134"/>
      <c r="N724" s="126"/>
    </row>
    <row r="725" spans="9:14" x14ac:dyDescent="0.2">
      <c r="I725" s="129"/>
      <c r="K725" s="134"/>
      <c r="L725" s="134"/>
      <c r="M725" s="134"/>
      <c r="N725" s="126"/>
    </row>
    <row r="726" spans="9:14" x14ac:dyDescent="0.2">
      <c r="I726" s="129"/>
      <c r="K726" s="134"/>
      <c r="L726" s="134"/>
      <c r="M726" s="134"/>
      <c r="N726" s="126"/>
    </row>
    <row r="727" spans="9:14" x14ac:dyDescent="0.2">
      <c r="I727" s="129"/>
      <c r="K727" s="134"/>
      <c r="L727" s="134"/>
      <c r="M727" s="134"/>
      <c r="N727" s="126"/>
    </row>
    <row r="728" spans="9:14" x14ac:dyDescent="0.2">
      <c r="I728" s="129"/>
      <c r="K728" s="134"/>
      <c r="L728" s="134"/>
      <c r="M728" s="134"/>
      <c r="N728" s="126"/>
    </row>
    <row r="729" spans="9:14" x14ac:dyDescent="0.2">
      <c r="I729" s="129"/>
      <c r="K729" s="134"/>
      <c r="L729" s="134"/>
      <c r="M729" s="134"/>
      <c r="N729" s="126"/>
    </row>
    <row r="730" spans="9:14" x14ac:dyDescent="0.2">
      <c r="I730" s="129"/>
      <c r="K730" s="134"/>
      <c r="L730" s="134"/>
      <c r="M730" s="134"/>
      <c r="N730" s="126"/>
    </row>
    <row r="731" spans="9:14" x14ac:dyDescent="0.2">
      <c r="I731" s="129"/>
      <c r="K731" s="134"/>
      <c r="L731" s="134"/>
      <c r="M731" s="134"/>
      <c r="N731" s="126"/>
    </row>
    <row r="732" spans="9:14" x14ac:dyDescent="0.2">
      <c r="I732" s="129"/>
      <c r="K732" s="134"/>
      <c r="L732" s="134"/>
      <c r="M732" s="134"/>
      <c r="N732" s="126"/>
    </row>
    <row r="733" spans="9:14" x14ac:dyDescent="0.2">
      <c r="I733" s="129"/>
      <c r="K733" s="134"/>
      <c r="L733" s="134"/>
      <c r="M733" s="134"/>
      <c r="N733" s="126"/>
    </row>
    <row r="734" spans="9:14" x14ac:dyDescent="0.2">
      <c r="I734" s="129"/>
      <c r="K734" s="134"/>
      <c r="L734" s="134"/>
      <c r="M734" s="134"/>
      <c r="N734" s="126"/>
    </row>
    <row r="735" spans="9:14" x14ac:dyDescent="0.2">
      <c r="I735" s="129"/>
      <c r="K735" s="134"/>
      <c r="L735" s="134"/>
      <c r="M735" s="134"/>
      <c r="N735" s="126"/>
    </row>
    <row r="736" spans="9:14" x14ac:dyDescent="0.2">
      <c r="I736" s="129"/>
      <c r="K736" s="134"/>
      <c r="L736" s="134"/>
      <c r="M736" s="134"/>
      <c r="N736" s="126"/>
    </row>
    <row r="737" spans="9:14" x14ac:dyDescent="0.2">
      <c r="I737" s="129"/>
      <c r="K737" s="134"/>
      <c r="L737" s="134"/>
      <c r="M737" s="134"/>
      <c r="N737" s="126"/>
    </row>
    <row r="738" spans="9:14" x14ac:dyDescent="0.2">
      <c r="I738" s="129"/>
      <c r="K738" s="134"/>
      <c r="L738" s="134"/>
      <c r="M738" s="134"/>
      <c r="N738" s="126"/>
    </row>
    <row r="739" spans="9:14" x14ac:dyDescent="0.2">
      <c r="I739" s="129"/>
      <c r="K739" s="134"/>
      <c r="L739" s="134"/>
      <c r="M739" s="134"/>
      <c r="N739" s="126"/>
    </row>
    <row r="740" spans="9:14" x14ac:dyDescent="0.2">
      <c r="I740" s="129"/>
      <c r="K740" s="134"/>
      <c r="L740" s="134"/>
      <c r="M740" s="134"/>
      <c r="N740" s="126"/>
    </row>
    <row r="741" spans="9:14" x14ac:dyDescent="0.2">
      <c r="I741" s="129"/>
      <c r="K741" s="134"/>
      <c r="L741" s="134"/>
      <c r="M741" s="134"/>
      <c r="N741" s="126"/>
    </row>
    <row r="742" spans="9:14" x14ac:dyDescent="0.2">
      <c r="I742" s="129"/>
      <c r="K742" s="134"/>
      <c r="L742" s="134"/>
      <c r="M742" s="134"/>
      <c r="N742" s="126"/>
    </row>
    <row r="743" spans="9:14" x14ac:dyDescent="0.2">
      <c r="I743" s="129"/>
      <c r="K743" s="134"/>
      <c r="L743" s="134"/>
      <c r="M743" s="134"/>
      <c r="N743" s="126"/>
    </row>
    <row r="744" spans="9:14" x14ac:dyDescent="0.2">
      <c r="I744" s="129"/>
      <c r="K744" s="134"/>
      <c r="L744" s="134"/>
      <c r="M744" s="134"/>
      <c r="N744" s="126"/>
    </row>
    <row r="745" spans="9:14" x14ac:dyDescent="0.2">
      <c r="I745" s="129"/>
      <c r="K745" s="134"/>
      <c r="L745" s="134"/>
      <c r="M745" s="134"/>
      <c r="N745" s="126"/>
    </row>
    <row r="746" spans="9:14" x14ac:dyDescent="0.2">
      <c r="I746" s="129"/>
      <c r="K746" s="134"/>
      <c r="L746" s="134"/>
      <c r="M746" s="134"/>
      <c r="N746" s="126"/>
    </row>
    <row r="747" spans="9:14" x14ac:dyDescent="0.2">
      <c r="I747" s="129"/>
      <c r="K747" s="134"/>
      <c r="L747" s="134"/>
      <c r="M747" s="134"/>
      <c r="N747" s="126"/>
    </row>
    <row r="748" spans="9:14" x14ac:dyDescent="0.2">
      <c r="I748" s="129"/>
      <c r="K748" s="134"/>
      <c r="L748" s="134"/>
      <c r="M748" s="134"/>
      <c r="N748" s="126"/>
    </row>
    <row r="749" spans="9:14" x14ac:dyDescent="0.2">
      <c r="I749" s="129"/>
      <c r="K749" s="134"/>
      <c r="L749" s="134"/>
      <c r="M749" s="134"/>
      <c r="N749" s="126"/>
    </row>
    <row r="750" spans="9:14" x14ac:dyDescent="0.2">
      <c r="I750" s="129"/>
      <c r="K750" s="134"/>
      <c r="L750" s="134"/>
      <c r="M750" s="134"/>
      <c r="N750" s="126"/>
    </row>
    <row r="751" spans="9:14" x14ac:dyDescent="0.2">
      <c r="I751" s="129"/>
      <c r="K751" s="134"/>
      <c r="L751" s="134"/>
      <c r="M751" s="134"/>
      <c r="N751" s="126"/>
    </row>
    <row r="752" spans="9:14" x14ac:dyDescent="0.2">
      <c r="I752" s="129"/>
      <c r="K752" s="134"/>
      <c r="L752" s="134"/>
      <c r="M752" s="134"/>
      <c r="N752" s="126"/>
    </row>
    <row r="753" spans="9:14" x14ac:dyDescent="0.2">
      <c r="I753" s="129"/>
      <c r="K753" s="134"/>
      <c r="L753" s="134"/>
      <c r="M753" s="134"/>
      <c r="N753" s="126"/>
    </row>
    <row r="754" spans="9:14" x14ac:dyDescent="0.2">
      <c r="I754" s="129"/>
      <c r="K754" s="134"/>
      <c r="L754" s="134"/>
      <c r="M754" s="134"/>
      <c r="N754" s="126"/>
    </row>
    <row r="755" spans="9:14" x14ac:dyDescent="0.2">
      <c r="I755" s="129"/>
      <c r="K755" s="134"/>
      <c r="L755" s="134"/>
      <c r="M755" s="134"/>
      <c r="N755" s="126"/>
    </row>
    <row r="756" spans="9:14" x14ac:dyDescent="0.2">
      <c r="I756" s="129"/>
      <c r="K756" s="134"/>
      <c r="L756" s="134"/>
      <c r="M756" s="134"/>
      <c r="N756" s="126"/>
    </row>
    <row r="757" spans="9:14" x14ac:dyDescent="0.2">
      <c r="I757" s="129"/>
      <c r="K757" s="134"/>
      <c r="L757" s="134"/>
      <c r="M757" s="134"/>
      <c r="N757" s="126"/>
    </row>
    <row r="758" spans="9:14" x14ac:dyDescent="0.2">
      <c r="I758" s="129"/>
      <c r="K758" s="134"/>
      <c r="L758" s="134"/>
      <c r="M758" s="134"/>
      <c r="N758" s="126"/>
    </row>
    <row r="759" spans="9:14" x14ac:dyDescent="0.2">
      <c r="I759" s="129"/>
      <c r="K759" s="134"/>
      <c r="L759" s="134"/>
      <c r="M759" s="134"/>
      <c r="N759" s="126"/>
    </row>
    <row r="760" spans="9:14" x14ac:dyDescent="0.2">
      <c r="I760" s="129"/>
      <c r="K760" s="134"/>
      <c r="L760" s="134"/>
      <c r="M760" s="134"/>
      <c r="N760" s="126"/>
    </row>
    <row r="761" spans="9:14" x14ac:dyDescent="0.2">
      <c r="I761" s="129"/>
      <c r="K761" s="134"/>
      <c r="L761" s="134"/>
      <c r="M761" s="134"/>
      <c r="N761" s="126"/>
    </row>
    <row r="762" spans="9:14" x14ac:dyDescent="0.2">
      <c r="I762" s="129"/>
      <c r="K762" s="134"/>
      <c r="L762" s="134"/>
      <c r="M762" s="134"/>
      <c r="N762" s="126"/>
    </row>
    <row r="763" spans="9:14" x14ac:dyDescent="0.2">
      <c r="I763" s="129"/>
      <c r="K763" s="134"/>
      <c r="L763" s="134"/>
      <c r="M763" s="134"/>
      <c r="N763" s="126"/>
    </row>
    <row r="764" spans="9:14" x14ac:dyDescent="0.2">
      <c r="I764" s="129"/>
      <c r="K764" s="134"/>
      <c r="L764" s="134"/>
      <c r="M764" s="134"/>
      <c r="N764" s="126"/>
    </row>
    <row r="765" spans="9:14" x14ac:dyDescent="0.2">
      <c r="I765" s="129"/>
      <c r="K765" s="134"/>
      <c r="L765" s="134"/>
      <c r="M765" s="134"/>
      <c r="N765" s="126"/>
    </row>
    <row r="766" spans="9:14" x14ac:dyDescent="0.2">
      <c r="I766" s="129"/>
      <c r="K766" s="134"/>
      <c r="L766" s="134"/>
      <c r="M766" s="134"/>
      <c r="N766" s="126"/>
    </row>
    <row r="767" spans="9:14" x14ac:dyDescent="0.2">
      <c r="I767" s="129"/>
      <c r="K767" s="134"/>
      <c r="L767" s="134"/>
      <c r="M767" s="134"/>
      <c r="N767" s="126"/>
    </row>
    <row r="768" spans="9:14" x14ac:dyDescent="0.2">
      <c r="I768" s="129"/>
      <c r="K768" s="134"/>
      <c r="L768" s="134"/>
      <c r="M768" s="134"/>
      <c r="N768" s="126"/>
    </row>
    <row r="769" spans="9:14" x14ac:dyDescent="0.2">
      <c r="I769" s="129"/>
      <c r="K769" s="134"/>
      <c r="L769" s="134"/>
      <c r="M769" s="134"/>
      <c r="N769" s="126"/>
    </row>
    <row r="770" spans="9:14" x14ac:dyDescent="0.2">
      <c r="I770" s="129"/>
      <c r="K770" s="134"/>
      <c r="L770" s="134"/>
      <c r="M770" s="134"/>
      <c r="N770" s="126"/>
    </row>
    <row r="771" spans="9:14" x14ac:dyDescent="0.2">
      <c r="I771" s="129"/>
      <c r="K771" s="134"/>
      <c r="L771" s="134"/>
      <c r="M771" s="134"/>
      <c r="N771" s="126"/>
    </row>
    <row r="772" spans="9:14" x14ac:dyDescent="0.2">
      <c r="I772" s="129"/>
      <c r="K772" s="134"/>
      <c r="L772" s="134"/>
      <c r="M772" s="134"/>
      <c r="N772" s="126"/>
    </row>
    <row r="773" spans="9:14" x14ac:dyDescent="0.2">
      <c r="I773" s="129"/>
      <c r="K773" s="134"/>
      <c r="L773" s="134"/>
      <c r="M773" s="134"/>
      <c r="N773" s="126"/>
    </row>
    <row r="774" spans="9:14" x14ac:dyDescent="0.2">
      <c r="I774" s="129"/>
      <c r="K774" s="134"/>
      <c r="L774" s="134"/>
      <c r="M774" s="134"/>
      <c r="N774" s="126"/>
    </row>
    <row r="775" spans="9:14" x14ac:dyDescent="0.2">
      <c r="I775" s="129"/>
      <c r="K775" s="134"/>
      <c r="L775" s="134"/>
      <c r="M775" s="134"/>
      <c r="N775" s="126"/>
    </row>
    <row r="776" spans="9:14" x14ac:dyDescent="0.2">
      <c r="I776" s="129"/>
      <c r="K776" s="134"/>
      <c r="L776" s="134"/>
      <c r="M776" s="134"/>
      <c r="N776" s="126"/>
    </row>
    <row r="777" spans="9:14" x14ac:dyDescent="0.2">
      <c r="I777" s="129"/>
      <c r="K777" s="134"/>
      <c r="L777" s="134"/>
      <c r="M777" s="134"/>
      <c r="N777" s="126"/>
    </row>
    <row r="778" spans="9:14" x14ac:dyDescent="0.2">
      <c r="I778" s="129"/>
      <c r="K778" s="134"/>
      <c r="L778" s="134"/>
      <c r="M778" s="134"/>
      <c r="N778" s="126"/>
    </row>
    <row r="779" spans="9:14" x14ac:dyDescent="0.2">
      <c r="I779" s="129"/>
      <c r="K779" s="134"/>
      <c r="L779" s="134"/>
      <c r="M779" s="134"/>
      <c r="N779" s="126"/>
    </row>
    <row r="780" spans="9:14" x14ac:dyDescent="0.2">
      <c r="I780" s="129"/>
      <c r="K780" s="134"/>
      <c r="L780" s="134"/>
      <c r="M780" s="134"/>
      <c r="N780" s="126"/>
    </row>
    <row r="781" spans="9:14" x14ac:dyDescent="0.2">
      <c r="I781" s="129"/>
      <c r="K781" s="134"/>
      <c r="L781" s="134"/>
      <c r="M781" s="134"/>
      <c r="N781" s="126"/>
    </row>
    <row r="782" spans="9:14" x14ac:dyDescent="0.2">
      <c r="I782" s="129"/>
      <c r="K782" s="134"/>
      <c r="L782" s="134"/>
      <c r="M782" s="134"/>
      <c r="N782" s="126"/>
    </row>
    <row r="783" spans="9:14" x14ac:dyDescent="0.2">
      <c r="I783" s="129"/>
      <c r="K783" s="134"/>
      <c r="L783" s="134"/>
      <c r="M783" s="134"/>
      <c r="N783" s="126"/>
    </row>
    <row r="784" spans="9:14" x14ac:dyDescent="0.2">
      <c r="I784" s="129"/>
      <c r="K784" s="134"/>
      <c r="L784" s="134"/>
      <c r="M784" s="134"/>
      <c r="N784" s="126"/>
    </row>
    <row r="785" spans="9:14" x14ac:dyDescent="0.2">
      <c r="I785" s="129"/>
      <c r="K785" s="134"/>
      <c r="L785" s="134"/>
      <c r="M785" s="134"/>
      <c r="N785" s="126"/>
    </row>
    <row r="786" spans="9:14" x14ac:dyDescent="0.2">
      <c r="I786" s="129"/>
      <c r="K786" s="134"/>
      <c r="L786" s="134"/>
      <c r="M786" s="134"/>
      <c r="N786" s="126"/>
    </row>
    <row r="787" spans="9:14" x14ac:dyDescent="0.2">
      <c r="I787" s="129"/>
      <c r="K787" s="134"/>
      <c r="L787" s="134"/>
      <c r="M787" s="134"/>
      <c r="N787" s="126"/>
    </row>
    <row r="788" spans="9:14" x14ac:dyDescent="0.2">
      <c r="I788" s="129"/>
      <c r="K788" s="134"/>
      <c r="L788" s="134"/>
      <c r="M788" s="134"/>
      <c r="N788" s="126"/>
    </row>
    <row r="789" spans="9:14" x14ac:dyDescent="0.2">
      <c r="I789" s="129"/>
      <c r="K789" s="134"/>
      <c r="L789" s="134"/>
      <c r="M789" s="134"/>
      <c r="N789" s="126"/>
    </row>
    <row r="790" spans="9:14" x14ac:dyDescent="0.2">
      <c r="I790" s="129"/>
      <c r="K790" s="134"/>
      <c r="L790" s="134"/>
      <c r="M790" s="134"/>
      <c r="N790" s="126"/>
    </row>
    <row r="791" spans="9:14" x14ac:dyDescent="0.2">
      <c r="I791" s="129"/>
      <c r="K791" s="134"/>
      <c r="L791" s="134"/>
      <c r="M791" s="134"/>
      <c r="N791" s="126"/>
    </row>
    <row r="792" spans="9:14" x14ac:dyDescent="0.2">
      <c r="I792" s="129"/>
      <c r="K792" s="134"/>
      <c r="L792" s="134"/>
      <c r="M792" s="134"/>
      <c r="N792" s="126"/>
    </row>
    <row r="793" spans="9:14" x14ac:dyDescent="0.2">
      <c r="I793" s="129"/>
      <c r="K793" s="134"/>
      <c r="L793" s="134"/>
      <c r="M793" s="134"/>
      <c r="N793" s="126"/>
    </row>
    <row r="794" spans="9:14" x14ac:dyDescent="0.2">
      <c r="I794" s="129"/>
      <c r="K794" s="134"/>
      <c r="L794" s="134"/>
      <c r="M794" s="134"/>
      <c r="N794" s="126"/>
    </row>
    <row r="795" spans="9:14" x14ac:dyDescent="0.2">
      <c r="I795" s="129"/>
      <c r="K795" s="134"/>
      <c r="L795" s="134"/>
      <c r="M795" s="134"/>
      <c r="N795" s="126"/>
    </row>
    <row r="796" spans="9:14" x14ac:dyDescent="0.2">
      <c r="I796" s="129"/>
      <c r="K796" s="134"/>
      <c r="L796" s="134"/>
      <c r="M796" s="134"/>
      <c r="N796" s="126"/>
    </row>
    <row r="797" spans="9:14" x14ac:dyDescent="0.2">
      <c r="I797" s="129"/>
      <c r="K797" s="134"/>
      <c r="L797" s="134"/>
      <c r="M797" s="134"/>
      <c r="N797" s="126"/>
    </row>
    <row r="798" spans="9:14" x14ac:dyDescent="0.2">
      <c r="I798" s="129"/>
      <c r="K798" s="134"/>
      <c r="L798" s="134"/>
      <c r="M798" s="134"/>
      <c r="N798" s="126"/>
    </row>
    <row r="799" spans="9:14" x14ac:dyDescent="0.2">
      <c r="I799" s="129"/>
      <c r="K799" s="134"/>
      <c r="L799" s="134"/>
      <c r="M799" s="134"/>
      <c r="N799" s="126"/>
    </row>
    <row r="800" spans="9:14" x14ac:dyDescent="0.2">
      <c r="I800" s="129"/>
      <c r="K800" s="134"/>
      <c r="L800" s="134"/>
      <c r="M800" s="134"/>
      <c r="N800" s="126"/>
    </row>
    <row r="801" spans="9:14" x14ac:dyDescent="0.2">
      <c r="I801" s="129"/>
      <c r="K801" s="134"/>
      <c r="L801" s="134"/>
      <c r="M801" s="134"/>
      <c r="N801" s="126"/>
    </row>
    <row r="802" spans="9:14" x14ac:dyDescent="0.2">
      <c r="I802" s="129"/>
      <c r="K802" s="134"/>
      <c r="L802" s="134"/>
      <c r="M802" s="134"/>
      <c r="N802" s="126"/>
    </row>
    <row r="803" spans="9:14" x14ac:dyDescent="0.2">
      <c r="I803" s="129"/>
      <c r="K803" s="134"/>
      <c r="L803" s="134"/>
      <c r="M803" s="134"/>
      <c r="N803" s="126"/>
    </row>
    <row r="804" spans="9:14" x14ac:dyDescent="0.2">
      <c r="I804" s="129"/>
      <c r="K804" s="134"/>
      <c r="L804" s="134"/>
      <c r="M804" s="134"/>
      <c r="N804" s="126"/>
    </row>
    <row r="805" spans="9:14" x14ac:dyDescent="0.2">
      <c r="I805" s="129"/>
      <c r="K805" s="134"/>
      <c r="L805" s="134"/>
      <c r="M805" s="134"/>
      <c r="N805" s="126"/>
    </row>
    <row r="806" spans="9:14" x14ac:dyDescent="0.2">
      <c r="I806" s="129"/>
      <c r="K806" s="134"/>
      <c r="L806" s="134"/>
      <c r="M806" s="134"/>
      <c r="N806" s="126"/>
    </row>
    <row r="807" spans="9:14" x14ac:dyDescent="0.2">
      <c r="I807" s="129"/>
      <c r="K807" s="134"/>
      <c r="L807" s="134"/>
      <c r="M807" s="134"/>
      <c r="N807" s="126"/>
    </row>
    <row r="808" spans="9:14" x14ac:dyDescent="0.2">
      <c r="I808" s="129"/>
      <c r="K808" s="134"/>
      <c r="L808" s="134"/>
      <c r="M808" s="134"/>
      <c r="N808" s="126"/>
    </row>
    <row r="809" spans="9:14" x14ac:dyDescent="0.2">
      <c r="I809" s="129"/>
      <c r="K809" s="134"/>
      <c r="L809" s="134"/>
      <c r="M809" s="134"/>
      <c r="N809" s="126"/>
    </row>
    <row r="810" spans="9:14" x14ac:dyDescent="0.2">
      <c r="I810" s="129"/>
      <c r="K810" s="134"/>
      <c r="L810" s="134"/>
      <c r="M810" s="134"/>
      <c r="N810" s="126"/>
    </row>
    <row r="811" spans="9:14" x14ac:dyDescent="0.2">
      <c r="I811" s="129"/>
      <c r="K811" s="134"/>
      <c r="L811" s="134"/>
      <c r="M811" s="134"/>
      <c r="N811" s="126"/>
    </row>
    <row r="812" spans="9:14" x14ac:dyDescent="0.2">
      <c r="I812" s="129"/>
      <c r="K812" s="134"/>
      <c r="L812" s="134"/>
      <c r="M812" s="134"/>
      <c r="N812" s="126"/>
    </row>
    <row r="813" spans="9:14" x14ac:dyDescent="0.2">
      <c r="I813" s="129"/>
      <c r="K813" s="134"/>
      <c r="L813" s="134"/>
      <c r="M813" s="134"/>
      <c r="N813" s="126"/>
    </row>
    <row r="814" spans="9:14" x14ac:dyDescent="0.2">
      <c r="I814" s="129"/>
      <c r="K814" s="134"/>
      <c r="L814" s="134"/>
      <c r="M814" s="134"/>
      <c r="N814" s="126"/>
    </row>
    <row r="815" spans="9:14" x14ac:dyDescent="0.2">
      <c r="I815" s="129"/>
      <c r="K815" s="134"/>
      <c r="L815" s="134"/>
      <c r="M815" s="134"/>
      <c r="N815" s="126"/>
    </row>
    <row r="816" spans="9:14" x14ac:dyDescent="0.2">
      <c r="I816" s="129"/>
      <c r="K816" s="134"/>
      <c r="L816" s="134"/>
      <c r="M816" s="134"/>
      <c r="N816" s="126"/>
    </row>
    <row r="817" spans="9:14" x14ac:dyDescent="0.2">
      <c r="I817" s="129"/>
      <c r="K817" s="134"/>
      <c r="L817" s="134"/>
      <c r="M817" s="134"/>
      <c r="N817" s="126"/>
    </row>
    <row r="818" spans="9:14" x14ac:dyDescent="0.2">
      <c r="I818" s="129"/>
      <c r="K818" s="134"/>
      <c r="L818" s="134"/>
      <c r="M818" s="134"/>
      <c r="N818" s="126"/>
    </row>
    <row r="819" spans="9:14" x14ac:dyDescent="0.2">
      <c r="I819" s="129"/>
      <c r="K819" s="134"/>
      <c r="L819" s="134"/>
      <c r="M819" s="134"/>
      <c r="N819" s="126"/>
    </row>
    <row r="820" spans="9:14" x14ac:dyDescent="0.2">
      <c r="I820" s="129"/>
      <c r="K820" s="134"/>
      <c r="L820" s="134"/>
      <c r="M820" s="134"/>
      <c r="N820" s="126"/>
    </row>
    <row r="821" spans="9:14" x14ac:dyDescent="0.2">
      <c r="I821" s="129"/>
      <c r="K821" s="134"/>
      <c r="L821" s="134"/>
      <c r="M821" s="134"/>
      <c r="N821" s="126"/>
    </row>
    <row r="822" spans="9:14" x14ac:dyDescent="0.2">
      <c r="I822" s="129"/>
      <c r="K822" s="134"/>
      <c r="L822" s="134"/>
      <c r="M822" s="134"/>
      <c r="N822" s="126"/>
    </row>
    <row r="823" spans="9:14" x14ac:dyDescent="0.2">
      <c r="I823" s="129"/>
      <c r="K823" s="134"/>
      <c r="L823" s="134"/>
      <c r="M823" s="134"/>
      <c r="N823" s="126"/>
    </row>
    <row r="824" spans="9:14" x14ac:dyDescent="0.2">
      <c r="I824" s="129"/>
      <c r="K824" s="134"/>
      <c r="L824" s="134"/>
      <c r="M824" s="134"/>
      <c r="N824" s="126"/>
    </row>
    <row r="825" spans="9:14" x14ac:dyDescent="0.2">
      <c r="I825" s="129"/>
      <c r="K825" s="134"/>
      <c r="L825" s="134"/>
      <c r="M825" s="134"/>
      <c r="N825" s="126"/>
    </row>
    <row r="826" spans="9:14" x14ac:dyDescent="0.2">
      <c r="I826" s="129"/>
      <c r="K826" s="134"/>
      <c r="L826" s="134"/>
      <c r="M826" s="134"/>
      <c r="N826" s="126"/>
    </row>
    <row r="827" spans="9:14" x14ac:dyDescent="0.2">
      <c r="I827" s="129"/>
      <c r="K827" s="134"/>
      <c r="L827" s="134"/>
      <c r="M827" s="134"/>
      <c r="N827" s="126"/>
    </row>
    <row r="828" spans="9:14" x14ac:dyDescent="0.2">
      <c r="I828" s="129"/>
      <c r="K828" s="134"/>
      <c r="L828" s="134"/>
      <c r="M828" s="134"/>
      <c r="N828" s="126"/>
    </row>
    <row r="829" spans="9:14" x14ac:dyDescent="0.2">
      <c r="I829" s="129"/>
      <c r="K829" s="134"/>
      <c r="L829" s="134"/>
      <c r="M829" s="134"/>
      <c r="N829" s="126"/>
    </row>
    <row r="830" spans="9:14" x14ac:dyDescent="0.2">
      <c r="I830" s="129"/>
      <c r="K830" s="134"/>
      <c r="L830" s="134"/>
      <c r="M830" s="134"/>
      <c r="N830" s="126"/>
    </row>
    <row r="831" spans="9:14" x14ac:dyDescent="0.2">
      <c r="I831" s="129"/>
      <c r="K831" s="134"/>
      <c r="L831" s="134"/>
      <c r="M831" s="134"/>
      <c r="N831" s="126"/>
    </row>
    <row r="832" spans="9:14" x14ac:dyDescent="0.2">
      <c r="I832" s="129"/>
      <c r="K832" s="134"/>
      <c r="L832" s="134"/>
      <c r="M832" s="134"/>
      <c r="N832" s="126"/>
    </row>
    <row r="833" spans="9:14" x14ac:dyDescent="0.2">
      <c r="I833" s="129"/>
      <c r="K833" s="134"/>
      <c r="L833" s="134"/>
      <c r="M833" s="134"/>
      <c r="N833" s="126"/>
    </row>
    <row r="834" spans="9:14" x14ac:dyDescent="0.2">
      <c r="I834" s="129"/>
      <c r="K834" s="134"/>
      <c r="L834" s="134"/>
      <c r="M834" s="134"/>
      <c r="N834" s="126"/>
    </row>
    <row r="835" spans="9:14" x14ac:dyDescent="0.2">
      <c r="I835" s="129"/>
      <c r="K835" s="134"/>
      <c r="L835" s="134"/>
      <c r="M835" s="134"/>
      <c r="N835" s="126"/>
    </row>
    <row r="836" spans="9:14" x14ac:dyDescent="0.2">
      <c r="I836" s="129"/>
      <c r="K836" s="134"/>
      <c r="L836" s="134"/>
      <c r="M836" s="134"/>
      <c r="N836" s="126"/>
    </row>
    <row r="837" spans="9:14" x14ac:dyDescent="0.2">
      <c r="I837" s="129"/>
      <c r="K837" s="134"/>
      <c r="L837" s="134"/>
      <c r="M837" s="134"/>
      <c r="N837" s="126"/>
    </row>
    <row r="838" spans="9:14" x14ac:dyDescent="0.2">
      <c r="I838" s="129"/>
      <c r="K838" s="134"/>
      <c r="L838" s="134"/>
      <c r="M838" s="134"/>
      <c r="N838" s="126"/>
    </row>
    <row r="839" spans="9:14" x14ac:dyDescent="0.2">
      <c r="I839" s="129"/>
      <c r="K839" s="134"/>
      <c r="L839" s="134"/>
      <c r="M839" s="134"/>
      <c r="N839" s="126"/>
    </row>
    <row r="840" spans="9:14" x14ac:dyDescent="0.2">
      <c r="I840" s="129"/>
      <c r="K840" s="134"/>
      <c r="L840" s="134"/>
      <c r="M840" s="134"/>
      <c r="N840" s="126"/>
    </row>
    <row r="841" spans="9:14" x14ac:dyDescent="0.2">
      <c r="I841" s="129"/>
      <c r="K841" s="134"/>
      <c r="L841" s="134"/>
      <c r="M841" s="134"/>
      <c r="N841" s="126"/>
    </row>
    <row r="842" spans="9:14" x14ac:dyDescent="0.2">
      <c r="I842" s="129"/>
      <c r="K842" s="134"/>
      <c r="L842" s="134"/>
      <c r="M842" s="134"/>
      <c r="N842" s="126"/>
    </row>
    <row r="843" spans="9:14" x14ac:dyDescent="0.2">
      <c r="I843" s="129"/>
      <c r="K843" s="134"/>
      <c r="L843" s="134"/>
      <c r="M843" s="134"/>
      <c r="N843" s="126"/>
    </row>
    <row r="844" spans="9:14" x14ac:dyDescent="0.2">
      <c r="I844" s="129"/>
      <c r="K844" s="134"/>
      <c r="L844" s="134"/>
      <c r="M844" s="134"/>
      <c r="N844" s="126"/>
    </row>
    <row r="845" spans="9:14" x14ac:dyDescent="0.2">
      <c r="I845" s="129"/>
      <c r="K845" s="134"/>
      <c r="L845" s="134"/>
      <c r="M845" s="134"/>
      <c r="N845" s="126"/>
    </row>
    <row r="846" spans="9:14" x14ac:dyDescent="0.2">
      <c r="I846" s="129"/>
      <c r="K846" s="134"/>
      <c r="L846" s="134"/>
      <c r="M846" s="134"/>
      <c r="N846" s="126"/>
    </row>
    <row r="847" spans="9:14" x14ac:dyDescent="0.2">
      <c r="I847" s="129"/>
      <c r="K847" s="134"/>
      <c r="L847" s="134"/>
      <c r="M847" s="134"/>
      <c r="N847" s="126"/>
    </row>
    <row r="848" spans="9:14" x14ac:dyDescent="0.2">
      <c r="I848" s="129"/>
      <c r="K848" s="134"/>
      <c r="L848" s="134"/>
      <c r="M848" s="134"/>
      <c r="N848" s="126"/>
    </row>
    <row r="849" spans="9:14" x14ac:dyDescent="0.2">
      <c r="I849" s="129"/>
      <c r="K849" s="134"/>
      <c r="L849" s="134"/>
      <c r="M849" s="134"/>
      <c r="N849" s="126"/>
    </row>
    <row r="850" spans="9:14" x14ac:dyDescent="0.2">
      <c r="I850" s="129"/>
      <c r="K850" s="134"/>
      <c r="L850" s="134"/>
      <c r="M850" s="134"/>
      <c r="N850" s="126"/>
    </row>
    <row r="851" spans="9:14" x14ac:dyDescent="0.2">
      <c r="I851" s="129"/>
      <c r="K851" s="134"/>
      <c r="L851" s="134"/>
      <c r="M851" s="134"/>
      <c r="N851" s="126"/>
    </row>
    <row r="852" spans="9:14" x14ac:dyDescent="0.2">
      <c r="I852" s="129"/>
      <c r="K852" s="134"/>
      <c r="L852" s="134"/>
      <c r="M852" s="134"/>
      <c r="N852" s="126"/>
    </row>
    <row r="853" spans="9:14" x14ac:dyDescent="0.2">
      <c r="I853" s="129"/>
      <c r="K853" s="134"/>
      <c r="L853" s="134"/>
      <c r="M853" s="134"/>
      <c r="N853" s="126"/>
    </row>
    <row r="854" spans="9:14" x14ac:dyDescent="0.2">
      <c r="I854" s="129"/>
      <c r="K854" s="134"/>
      <c r="L854" s="134"/>
      <c r="M854" s="134"/>
      <c r="N854" s="126"/>
    </row>
    <row r="855" spans="9:14" x14ac:dyDescent="0.2">
      <c r="I855" s="129"/>
      <c r="K855" s="134"/>
      <c r="L855" s="134"/>
      <c r="M855" s="134"/>
      <c r="N855" s="126"/>
    </row>
    <row r="856" spans="9:14" x14ac:dyDescent="0.2">
      <c r="I856" s="129"/>
      <c r="K856" s="134"/>
      <c r="L856" s="134"/>
      <c r="M856" s="134"/>
      <c r="N856" s="126"/>
    </row>
    <row r="857" spans="9:14" x14ac:dyDescent="0.2">
      <c r="I857" s="129"/>
      <c r="K857" s="134"/>
      <c r="L857" s="134"/>
      <c r="M857" s="134"/>
      <c r="N857" s="126"/>
    </row>
    <row r="858" spans="9:14" x14ac:dyDescent="0.2">
      <c r="I858" s="129"/>
      <c r="K858" s="134"/>
      <c r="L858" s="134"/>
      <c r="M858" s="134"/>
      <c r="N858" s="126"/>
    </row>
    <row r="859" spans="9:14" x14ac:dyDescent="0.2">
      <c r="I859" s="129"/>
      <c r="K859" s="134"/>
      <c r="L859" s="134"/>
      <c r="M859" s="134"/>
      <c r="N859" s="126"/>
    </row>
    <row r="860" spans="9:14" x14ac:dyDescent="0.2">
      <c r="I860" s="129"/>
      <c r="K860" s="134"/>
      <c r="L860" s="134"/>
      <c r="M860" s="134"/>
      <c r="N860" s="126"/>
    </row>
    <row r="861" spans="9:14" x14ac:dyDescent="0.2">
      <c r="I861" s="129"/>
      <c r="K861" s="134"/>
      <c r="L861" s="134"/>
      <c r="M861" s="134"/>
      <c r="N861" s="126"/>
    </row>
    <row r="862" spans="9:14" x14ac:dyDescent="0.2">
      <c r="I862" s="129"/>
      <c r="K862" s="134"/>
      <c r="L862" s="134"/>
      <c r="M862" s="134"/>
      <c r="N862" s="126"/>
    </row>
    <row r="863" spans="9:14" x14ac:dyDescent="0.2">
      <c r="I863" s="129"/>
      <c r="K863" s="134"/>
      <c r="L863" s="134"/>
      <c r="M863" s="134"/>
      <c r="N863" s="126"/>
    </row>
    <row r="864" spans="9:14" x14ac:dyDescent="0.2">
      <c r="I864" s="129"/>
      <c r="K864" s="134"/>
      <c r="L864" s="134"/>
      <c r="M864" s="134"/>
      <c r="N864" s="126"/>
    </row>
    <row r="865" spans="9:14" x14ac:dyDescent="0.2">
      <c r="I865" s="129"/>
      <c r="K865" s="134"/>
      <c r="L865" s="134"/>
      <c r="M865" s="134"/>
      <c r="N865" s="126"/>
    </row>
    <row r="866" spans="9:14" x14ac:dyDescent="0.2">
      <c r="I866" s="129"/>
      <c r="K866" s="134"/>
      <c r="L866" s="134"/>
      <c r="M866" s="134"/>
      <c r="N866" s="126"/>
    </row>
    <row r="867" spans="9:14" x14ac:dyDescent="0.2">
      <c r="I867" s="129"/>
      <c r="K867" s="134"/>
      <c r="L867" s="134"/>
      <c r="M867" s="134"/>
      <c r="N867" s="126"/>
    </row>
    <row r="868" spans="9:14" x14ac:dyDescent="0.2">
      <c r="I868" s="129"/>
      <c r="K868" s="134"/>
      <c r="L868" s="134"/>
      <c r="M868" s="134"/>
      <c r="N868" s="126"/>
    </row>
    <row r="869" spans="9:14" x14ac:dyDescent="0.2">
      <c r="I869" s="129"/>
      <c r="K869" s="134"/>
      <c r="L869" s="134"/>
      <c r="M869" s="134"/>
      <c r="N869" s="126"/>
    </row>
    <row r="870" spans="9:14" x14ac:dyDescent="0.2">
      <c r="I870" s="129"/>
      <c r="K870" s="134"/>
      <c r="L870" s="134"/>
      <c r="M870" s="134"/>
      <c r="N870" s="126"/>
    </row>
    <row r="871" spans="9:14" x14ac:dyDescent="0.2">
      <c r="I871" s="129"/>
      <c r="K871" s="134"/>
      <c r="L871" s="134"/>
      <c r="M871" s="134"/>
      <c r="N871" s="126"/>
    </row>
    <row r="872" spans="9:14" x14ac:dyDescent="0.2">
      <c r="I872" s="129"/>
      <c r="K872" s="134"/>
      <c r="L872" s="134"/>
      <c r="M872" s="134"/>
      <c r="N872" s="126"/>
    </row>
    <row r="873" spans="9:14" x14ac:dyDescent="0.2">
      <c r="I873" s="129"/>
      <c r="K873" s="134"/>
      <c r="L873" s="134"/>
      <c r="M873" s="134"/>
      <c r="N873" s="126"/>
    </row>
    <row r="874" spans="9:14" x14ac:dyDescent="0.2">
      <c r="I874" s="129"/>
      <c r="K874" s="134"/>
      <c r="L874" s="134"/>
      <c r="M874" s="134"/>
      <c r="N874" s="126"/>
    </row>
    <row r="875" spans="9:14" x14ac:dyDescent="0.2">
      <c r="I875" s="129"/>
      <c r="K875" s="134"/>
      <c r="L875" s="134"/>
      <c r="M875" s="134"/>
      <c r="N875" s="126"/>
    </row>
    <row r="876" spans="9:14" x14ac:dyDescent="0.2">
      <c r="I876" s="129"/>
      <c r="K876" s="134"/>
      <c r="L876" s="134"/>
      <c r="M876" s="134"/>
      <c r="N876" s="126"/>
    </row>
    <row r="877" spans="9:14" x14ac:dyDescent="0.2">
      <c r="I877" s="129"/>
      <c r="K877" s="134"/>
      <c r="L877" s="134"/>
      <c r="M877" s="134"/>
      <c r="N877" s="126"/>
    </row>
    <row r="878" spans="9:14" x14ac:dyDescent="0.2">
      <c r="I878" s="129"/>
      <c r="K878" s="134"/>
      <c r="L878" s="134"/>
      <c r="M878" s="134"/>
      <c r="N878" s="126"/>
    </row>
    <row r="879" spans="9:14" x14ac:dyDescent="0.2">
      <c r="I879" s="129"/>
      <c r="K879" s="134"/>
      <c r="L879" s="134"/>
      <c r="M879" s="134"/>
      <c r="N879" s="126"/>
    </row>
    <row r="880" spans="9:14" x14ac:dyDescent="0.2">
      <c r="I880" s="129"/>
      <c r="K880" s="134"/>
      <c r="L880" s="134"/>
      <c r="M880" s="134"/>
      <c r="N880" s="126"/>
    </row>
    <row r="881" spans="9:14" x14ac:dyDescent="0.2">
      <c r="I881" s="129"/>
      <c r="K881" s="134"/>
      <c r="L881" s="134"/>
      <c r="M881" s="134"/>
      <c r="N881" s="126"/>
    </row>
    <row r="882" spans="9:14" x14ac:dyDescent="0.2">
      <c r="I882" s="129"/>
      <c r="K882" s="134"/>
      <c r="L882" s="134"/>
      <c r="M882" s="134"/>
      <c r="N882" s="126"/>
    </row>
    <row r="883" spans="9:14" x14ac:dyDescent="0.2">
      <c r="I883" s="129"/>
      <c r="K883" s="134"/>
      <c r="L883" s="134"/>
      <c r="M883" s="134"/>
      <c r="N883" s="126"/>
    </row>
    <row r="884" spans="9:14" x14ac:dyDescent="0.2">
      <c r="I884" s="129"/>
      <c r="K884" s="134"/>
      <c r="L884" s="134"/>
      <c r="M884" s="134"/>
      <c r="N884" s="126"/>
    </row>
    <row r="885" spans="9:14" x14ac:dyDescent="0.2">
      <c r="I885" s="129"/>
      <c r="K885" s="134"/>
      <c r="L885" s="134"/>
      <c r="M885" s="134"/>
      <c r="N885" s="126"/>
    </row>
    <row r="886" spans="9:14" x14ac:dyDescent="0.2">
      <c r="I886" s="129"/>
      <c r="K886" s="134"/>
      <c r="L886" s="134"/>
      <c r="M886" s="134"/>
      <c r="N886" s="126"/>
    </row>
    <row r="887" spans="9:14" x14ac:dyDescent="0.2">
      <c r="I887" s="129"/>
      <c r="K887" s="134"/>
      <c r="L887" s="134"/>
      <c r="M887" s="134"/>
      <c r="N887" s="126"/>
    </row>
    <row r="888" spans="9:14" x14ac:dyDescent="0.2">
      <c r="I888" s="129"/>
      <c r="K888" s="134"/>
      <c r="L888" s="134"/>
      <c r="M888" s="134"/>
      <c r="N888" s="126"/>
    </row>
    <row r="889" spans="9:14" x14ac:dyDescent="0.2">
      <c r="I889" s="129"/>
      <c r="K889" s="134"/>
      <c r="L889" s="134"/>
      <c r="M889" s="134"/>
      <c r="N889" s="126"/>
    </row>
    <row r="890" spans="9:14" x14ac:dyDescent="0.2">
      <c r="I890" s="129"/>
      <c r="K890" s="134"/>
      <c r="L890" s="134"/>
      <c r="M890" s="134"/>
      <c r="N890" s="126"/>
    </row>
    <row r="891" spans="9:14" x14ac:dyDescent="0.2">
      <c r="I891" s="129"/>
      <c r="K891" s="134"/>
      <c r="L891" s="134"/>
      <c r="M891" s="134"/>
      <c r="N891" s="126"/>
    </row>
    <row r="892" spans="9:14" x14ac:dyDescent="0.2">
      <c r="I892" s="129"/>
      <c r="K892" s="134"/>
      <c r="L892" s="134"/>
      <c r="M892" s="134"/>
      <c r="N892" s="126"/>
    </row>
    <row r="893" spans="9:14" x14ac:dyDescent="0.2">
      <c r="I893" s="129"/>
      <c r="K893" s="134"/>
      <c r="L893" s="134"/>
      <c r="M893" s="134"/>
      <c r="N893" s="126"/>
    </row>
    <row r="894" spans="9:14" x14ac:dyDescent="0.2">
      <c r="I894" s="129"/>
      <c r="K894" s="134"/>
      <c r="L894" s="134"/>
      <c r="M894" s="134"/>
      <c r="N894" s="126"/>
    </row>
    <row r="895" spans="9:14" x14ac:dyDescent="0.2">
      <c r="I895" s="129"/>
      <c r="K895" s="134"/>
      <c r="L895" s="134"/>
      <c r="M895" s="134"/>
      <c r="N895" s="126"/>
    </row>
    <row r="896" spans="9:14" x14ac:dyDescent="0.2">
      <c r="I896" s="129"/>
      <c r="K896" s="134"/>
      <c r="L896" s="134"/>
      <c r="M896" s="134"/>
      <c r="N896" s="126"/>
    </row>
    <row r="897" spans="9:14" x14ac:dyDescent="0.2">
      <c r="I897" s="129"/>
      <c r="K897" s="134"/>
      <c r="L897" s="134"/>
      <c r="M897" s="134"/>
      <c r="N897" s="126"/>
    </row>
    <row r="898" spans="9:14" x14ac:dyDescent="0.2">
      <c r="I898" s="129"/>
      <c r="K898" s="134"/>
      <c r="L898" s="134"/>
      <c r="M898" s="134"/>
      <c r="N898" s="126"/>
    </row>
    <row r="899" spans="9:14" x14ac:dyDescent="0.2">
      <c r="I899" s="129"/>
      <c r="K899" s="134"/>
      <c r="L899" s="134"/>
      <c r="M899" s="134"/>
      <c r="N899" s="126"/>
    </row>
    <row r="900" spans="9:14" x14ac:dyDescent="0.2">
      <c r="I900" s="129"/>
      <c r="K900" s="134"/>
      <c r="L900" s="134"/>
      <c r="M900" s="134"/>
      <c r="N900" s="126"/>
    </row>
    <row r="901" spans="9:14" x14ac:dyDescent="0.2">
      <c r="I901" s="129"/>
      <c r="K901" s="134"/>
      <c r="L901" s="134"/>
      <c r="M901" s="134"/>
      <c r="N901" s="126"/>
    </row>
    <row r="902" spans="9:14" x14ac:dyDescent="0.2">
      <c r="I902" s="129"/>
      <c r="K902" s="134"/>
      <c r="L902" s="134"/>
      <c r="M902" s="134"/>
      <c r="N902" s="126"/>
    </row>
    <row r="903" spans="9:14" x14ac:dyDescent="0.2">
      <c r="I903" s="129"/>
      <c r="K903" s="134"/>
      <c r="L903" s="134"/>
      <c r="M903" s="134"/>
      <c r="N903" s="126"/>
    </row>
    <row r="904" spans="9:14" x14ac:dyDescent="0.2">
      <c r="I904" s="129"/>
      <c r="K904" s="134"/>
      <c r="L904" s="134"/>
      <c r="M904" s="134"/>
      <c r="N904" s="126"/>
    </row>
    <row r="905" spans="9:14" x14ac:dyDescent="0.2">
      <c r="I905" s="129"/>
      <c r="K905" s="134"/>
      <c r="L905" s="134"/>
      <c r="M905" s="134"/>
      <c r="N905" s="126"/>
    </row>
    <row r="906" spans="9:14" x14ac:dyDescent="0.2">
      <c r="I906" s="129"/>
      <c r="K906" s="134"/>
      <c r="L906" s="134"/>
      <c r="M906" s="134"/>
      <c r="N906" s="126"/>
    </row>
    <row r="907" spans="9:14" x14ac:dyDescent="0.2">
      <c r="I907" s="129"/>
      <c r="K907" s="134"/>
      <c r="L907" s="134"/>
      <c r="M907" s="134"/>
      <c r="N907" s="126"/>
    </row>
    <row r="908" spans="9:14" x14ac:dyDescent="0.2">
      <c r="I908" s="129"/>
      <c r="K908" s="134"/>
      <c r="L908" s="134"/>
      <c r="M908" s="134"/>
      <c r="N908" s="126"/>
    </row>
    <row r="909" spans="9:14" x14ac:dyDescent="0.2">
      <c r="I909" s="129"/>
      <c r="K909" s="134"/>
      <c r="L909" s="134"/>
      <c r="M909" s="134"/>
      <c r="N909" s="126"/>
    </row>
    <row r="910" spans="9:14" x14ac:dyDescent="0.2">
      <c r="I910" s="129"/>
      <c r="K910" s="134"/>
      <c r="L910" s="134"/>
      <c r="M910" s="134"/>
      <c r="N910" s="126"/>
    </row>
    <row r="911" spans="9:14" x14ac:dyDescent="0.2">
      <c r="I911" s="129"/>
      <c r="K911" s="134"/>
      <c r="L911" s="134"/>
      <c r="M911" s="134"/>
      <c r="N911" s="126"/>
    </row>
    <row r="912" spans="9:14" x14ac:dyDescent="0.2">
      <c r="I912" s="129"/>
      <c r="K912" s="134"/>
      <c r="L912" s="134"/>
      <c r="M912" s="134"/>
      <c r="N912" s="126"/>
    </row>
    <row r="913" spans="9:14" x14ac:dyDescent="0.2">
      <c r="I913" s="129"/>
      <c r="K913" s="134"/>
      <c r="L913" s="134"/>
      <c r="M913" s="134"/>
      <c r="N913" s="126"/>
    </row>
    <row r="914" spans="9:14" x14ac:dyDescent="0.2">
      <c r="I914" s="129"/>
      <c r="K914" s="134"/>
      <c r="L914" s="134"/>
      <c r="M914" s="134"/>
      <c r="N914" s="126"/>
    </row>
    <row r="915" spans="9:14" x14ac:dyDescent="0.2">
      <c r="I915" s="129"/>
      <c r="K915" s="134"/>
      <c r="L915" s="134"/>
      <c r="M915" s="134"/>
      <c r="N915" s="126"/>
    </row>
    <row r="916" spans="9:14" x14ac:dyDescent="0.2">
      <c r="I916" s="129"/>
      <c r="K916" s="134"/>
      <c r="L916" s="134"/>
      <c r="M916" s="134"/>
      <c r="N916" s="126"/>
    </row>
    <row r="917" spans="9:14" x14ac:dyDescent="0.2">
      <c r="I917" s="129"/>
      <c r="K917" s="134"/>
      <c r="L917" s="134"/>
      <c r="M917" s="134"/>
      <c r="N917" s="126"/>
    </row>
    <row r="918" spans="9:14" x14ac:dyDescent="0.2">
      <c r="I918" s="129"/>
      <c r="K918" s="134"/>
      <c r="L918" s="134"/>
      <c r="M918" s="134"/>
      <c r="N918" s="126"/>
    </row>
    <row r="919" spans="9:14" x14ac:dyDescent="0.2">
      <c r="I919" s="129"/>
      <c r="K919" s="134"/>
      <c r="L919" s="134"/>
      <c r="M919" s="134"/>
      <c r="N919" s="126"/>
    </row>
    <row r="920" spans="9:14" x14ac:dyDescent="0.2">
      <c r="I920" s="129"/>
      <c r="K920" s="134"/>
      <c r="L920" s="134"/>
      <c r="M920" s="134"/>
      <c r="N920" s="126"/>
    </row>
    <row r="921" spans="9:14" x14ac:dyDescent="0.2">
      <c r="I921" s="129"/>
      <c r="K921" s="134"/>
      <c r="L921" s="134"/>
      <c r="M921" s="134"/>
      <c r="N921" s="126"/>
    </row>
    <row r="922" spans="9:14" x14ac:dyDescent="0.2">
      <c r="I922" s="129"/>
      <c r="K922" s="134"/>
      <c r="L922" s="134"/>
      <c r="M922" s="134"/>
      <c r="N922" s="126"/>
    </row>
    <row r="923" spans="9:14" x14ac:dyDescent="0.2">
      <c r="I923" s="129"/>
      <c r="K923" s="134"/>
      <c r="L923" s="134"/>
      <c r="M923" s="134"/>
      <c r="N923" s="126"/>
    </row>
    <row r="924" spans="9:14" x14ac:dyDescent="0.2">
      <c r="I924" s="129"/>
      <c r="K924" s="134"/>
      <c r="L924" s="134"/>
      <c r="M924" s="134"/>
      <c r="N924" s="126"/>
    </row>
    <row r="925" spans="9:14" x14ac:dyDescent="0.2">
      <c r="I925" s="129"/>
      <c r="K925" s="134"/>
      <c r="L925" s="134"/>
      <c r="M925" s="134"/>
      <c r="N925" s="126"/>
    </row>
    <row r="926" spans="9:14" x14ac:dyDescent="0.2">
      <c r="I926" s="129"/>
      <c r="K926" s="134"/>
      <c r="L926" s="134"/>
      <c r="M926" s="134"/>
      <c r="N926" s="126"/>
    </row>
    <row r="927" spans="9:14" x14ac:dyDescent="0.2">
      <c r="I927" s="129"/>
      <c r="K927" s="134"/>
      <c r="L927" s="134"/>
      <c r="M927" s="134"/>
      <c r="N927" s="126"/>
    </row>
    <row r="928" spans="9:14" x14ac:dyDescent="0.2">
      <c r="I928" s="129"/>
      <c r="K928" s="134"/>
      <c r="L928" s="134"/>
      <c r="M928" s="134"/>
      <c r="N928" s="126"/>
    </row>
    <row r="929" spans="9:14" x14ac:dyDescent="0.2">
      <c r="I929" s="129"/>
      <c r="K929" s="134"/>
      <c r="L929" s="134"/>
      <c r="M929" s="134"/>
      <c r="N929" s="126"/>
    </row>
    <row r="930" spans="9:14" x14ac:dyDescent="0.2">
      <c r="I930" s="129"/>
      <c r="K930" s="134"/>
      <c r="L930" s="134"/>
      <c r="M930" s="134"/>
      <c r="N930" s="126"/>
    </row>
    <row r="931" spans="9:14" x14ac:dyDescent="0.2">
      <c r="I931" s="129"/>
      <c r="K931" s="134"/>
      <c r="L931" s="134"/>
      <c r="M931" s="134"/>
      <c r="N931" s="126"/>
    </row>
    <row r="932" spans="9:14" x14ac:dyDescent="0.2">
      <c r="I932" s="129"/>
      <c r="K932" s="134"/>
      <c r="L932" s="134"/>
      <c r="M932" s="134"/>
      <c r="N932" s="126"/>
    </row>
    <row r="933" spans="9:14" x14ac:dyDescent="0.2">
      <c r="I933" s="129"/>
      <c r="K933" s="134"/>
      <c r="L933" s="134"/>
      <c r="M933" s="134"/>
      <c r="N933" s="126"/>
    </row>
    <row r="934" spans="9:14" x14ac:dyDescent="0.2">
      <c r="I934" s="129"/>
      <c r="K934" s="134"/>
      <c r="L934" s="134"/>
      <c r="M934" s="134"/>
      <c r="N934" s="126"/>
    </row>
    <row r="935" spans="9:14" x14ac:dyDescent="0.2">
      <c r="I935" s="129"/>
      <c r="K935" s="134"/>
      <c r="L935" s="134"/>
      <c r="M935" s="134"/>
      <c r="N935" s="126"/>
    </row>
    <row r="936" spans="9:14" x14ac:dyDescent="0.2">
      <c r="I936" s="129"/>
      <c r="K936" s="134"/>
      <c r="L936" s="134"/>
      <c r="M936" s="134"/>
      <c r="N936" s="126"/>
    </row>
    <row r="937" spans="9:14" x14ac:dyDescent="0.2">
      <c r="I937" s="129"/>
      <c r="K937" s="134"/>
      <c r="L937" s="134"/>
      <c r="M937" s="134"/>
      <c r="N937" s="126"/>
    </row>
    <row r="938" spans="9:14" x14ac:dyDescent="0.2">
      <c r="I938" s="129"/>
      <c r="K938" s="134"/>
      <c r="L938" s="134"/>
      <c r="M938" s="134"/>
      <c r="N938" s="126"/>
    </row>
    <row r="939" spans="9:14" x14ac:dyDescent="0.2">
      <c r="I939" s="129"/>
      <c r="K939" s="134"/>
      <c r="L939" s="134"/>
      <c r="M939" s="134"/>
      <c r="N939" s="126"/>
    </row>
    <row r="940" spans="9:14" x14ac:dyDescent="0.2">
      <c r="I940" s="129"/>
      <c r="K940" s="134"/>
      <c r="L940" s="134"/>
      <c r="M940" s="134"/>
      <c r="N940" s="126"/>
    </row>
    <row r="941" spans="9:14" x14ac:dyDescent="0.2">
      <c r="I941" s="129"/>
      <c r="K941" s="134"/>
      <c r="L941" s="134"/>
      <c r="M941" s="134"/>
      <c r="N941" s="126"/>
    </row>
    <row r="942" spans="9:14" x14ac:dyDescent="0.2">
      <c r="I942" s="129"/>
      <c r="K942" s="134"/>
      <c r="L942" s="134"/>
      <c r="M942" s="134"/>
      <c r="N942" s="126"/>
    </row>
    <row r="943" spans="9:14" x14ac:dyDescent="0.2">
      <c r="I943" s="129"/>
      <c r="K943" s="134"/>
      <c r="L943" s="134"/>
      <c r="M943" s="134"/>
      <c r="N943" s="126"/>
    </row>
    <row r="944" spans="9:14" x14ac:dyDescent="0.2">
      <c r="I944" s="129"/>
      <c r="K944" s="134"/>
      <c r="L944" s="134"/>
      <c r="M944" s="134"/>
      <c r="N944" s="126"/>
    </row>
    <row r="945" spans="9:14" x14ac:dyDescent="0.2">
      <c r="I945" s="129"/>
      <c r="K945" s="134"/>
      <c r="L945" s="134"/>
      <c r="M945" s="134"/>
      <c r="N945" s="126"/>
    </row>
    <row r="946" spans="9:14" x14ac:dyDescent="0.2">
      <c r="I946" s="129"/>
      <c r="K946" s="134"/>
      <c r="L946" s="134"/>
      <c r="M946" s="134"/>
      <c r="N946" s="126"/>
    </row>
    <row r="947" spans="9:14" x14ac:dyDescent="0.2">
      <c r="I947" s="129"/>
      <c r="K947" s="134"/>
      <c r="L947" s="134"/>
      <c r="M947" s="134"/>
      <c r="N947" s="126"/>
    </row>
    <row r="948" spans="9:14" x14ac:dyDescent="0.2">
      <c r="I948" s="129"/>
      <c r="K948" s="134"/>
      <c r="L948" s="134"/>
      <c r="M948" s="134"/>
      <c r="N948" s="126"/>
    </row>
    <row r="949" spans="9:14" x14ac:dyDescent="0.2">
      <c r="I949" s="129"/>
      <c r="K949" s="134"/>
      <c r="L949" s="134"/>
      <c r="M949" s="134"/>
      <c r="N949" s="126"/>
    </row>
    <row r="950" spans="9:14" x14ac:dyDescent="0.2">
      <c r="I950" s="129"/>
      <c r="K950" s="134"/>
      <c r="L950" s="134"/>
      <c r="M950" s="134"/>
      <c r="N950" s="126"/>
    </row>
    <row r="951" spans="9:14" x14ac:dyDescent="0.2">
      <c r="I951" s="129"/>
      <c r="K951" s="134"/>
      <c r="L951" s="134"/>
      <c r="M951" s="134"/>
      <c r="N951" s="126"/>
    </row>
    <row r="952" spans="9:14" x14ac:dyDescent="0.2">
      <c r="I952" s="129"/>
      <c r="K952" s="134"/>
      <c r="L952" s="134"/>
      <c r="M952" s="134"/>
      <c r="N952" s="126"/>
    </row>
    <row r="953" spans="9:14" x14ac:dyDescent="0.2">
      <c r="I953" s="129"/>
      <c r="K953" s="134"/>
      <c r="L953" s="134"/>
      <c r="M953" s="134"/>
      <c r="N953" s="126"/>
    </row>
    <row r="954" spans="9:14" x14ac:dyDescent="0.2">
      <c r="I954" s="129"/>
      <c r="K954" s="134"/>
      <c r="L954" s="134"/>
      <c r="M954" s="134"/>
      <c r="N954" s="126"/>
    </row>
    <row r="955" spans="9:14" x14ac:dyDescent="0.2">
      <c r="I955" s="129"/>
      <c r="K955" s="134"/>
      <c r="L955" s="134"/>
      <c r="M955" s="134"/>
      <c r="N955" s="126"/>
    </row>
    <row r="956" spans="9:14" x14ac:dyDescent="0.2">
      <c r="I956" s="129"/>
      <c r="K956" s="134"/>
      <c r="L956" s="134"/>
      <c r="M956" s="134"/>
      <c r="N956" s="126"/>
    </row>
    <row r="957" spans="9:14" x14ac:dyDescent="0.2">
      <c r="I957" s="129"/>
      <c r="K957" s="134"/>
      <c r="L957" s="134"/>
      <c r="M957" s="134"/>
      <c r="N957" s="126"/>
    </row>
    <row r="958" spans="9:14" x14ac:dyDescent="0.2">
      <c r="I958" s="129"/>
      <c r="K958" s="134"/>
      <c r="L958" s="134"/>
      <c r="M958" s="134"/>
      <c r="N958" s="126"/>
    </row>
    <row r="959" spans="9:14" x14ac:dyDescent="0.2">
      <c r="I959" s="129"/>
      <c r="K959" s="134"/>
      <c r="L959" s="134"/>
      <c r="M959" s="134"/>
      <c r="N959" s="126"/>
    </row>
    <row r="960" spans="9:14" x14ac:dyDescent="0.2">
      <c r="I960" s="129"/>
      <c r="K960" s="134"/>
      <c r="L960" s="134"/>
      <c r="M960" s="134"/>
      <c r="N960" s="126"/>
    </row>
    <row r="961" spans="9:14" x14ac:dyDescent="0.2">
      <c r="I961" s="129"/>
      <c r="K961" s="134"/>
      <c r="L961" s="134"/>
      <c r="M961" s="134"/>
      <c r="N961" s="126"/>
    </row>
    <row r="962" spans="9:14" x14ac:dyDescent="0.2">
      <c r="I962" s="129"/>
      <c r="K962" s="134"/>
      <c r="L962" s="134"/>
      <c r="M962" s="134"/>
      <c r="N962" s="126"/>
    </row>
    <row r="963" spans="9:14" x14ac:dyDescent="0.2">
      <c r="I963" s="129"/>
      <c r="K963" s="134"/>
      <c r="L963" s="134"/>
      <c r="M963" s="134"/>
      <c r="N963" s="126"/>
    </row>
    <row r="964" spans="9:14" x14ac:dyDescent="0.2">
      <c r="I964" s="129"/>
      <c r="K964" s="134"/>
      <c r="L964" s="134"/>
      <c r="M964" s="134"/>
      <c r="N964" s="126"/>
    </row>
    <row r="965" spans="9:14" x14ac:dyDescent="0.2">
      <c r="I965" s="129"/>
      <c r="K965" s="134"/>
      <c r="L965" s="134"/>
      <c r="M965" s="134"/>
      <c r="N965" s="126"/>
    </row>
    <row r="966" spans="9:14" x14ac:dyDescent="0.2">
      <c r="I966" s="129"/>
      <c r="K966" s="134"/>
      <c r="L966" s="134"/>
      <c r="M966" s="134"/>
      <c r="N966" s="126"/>
    </row>
    <row r="967" spans="9:14" x14ac:dyDescent="0.2">
      <c r="I967" s="129"/>
      <c r="K967" s="134"/>
      <c r="L967" s="134"/>
      <c r="M967" s="134"/>
      <c r="N967" s="126"/>
    </row>
    <row r="968" spans="9:14" x14ac:dyDescent="0.2">
      <c r="I968" s="129"/>
      <c r="K968" s="134"/>
      <c r="L968" s="134"/>
      <c r="M968" s="134"/>
      <c r="N968" s="126"/>
    </row>
    <row r="969" spans="9:14" x14ac:dyDescent="0.2">
      <c r="I969" s="129"/>
      <c r="K969" s="134"/>
      <c r="L969" s="134"/>
      <c r="M969" s="134"/>
      <c r="N969" s="126"/>
    </row>
    <row r="970" spans="9:14" x14ac:dyDescent="0.2">
      <c r="I970" s="129"/>
      <c r="K970" s="134"/>
      <c r="L970" s="134"/>
      <c r="M970" s="134"/>
      <c r="N970" s="126"/>
    </row>
    <row r="971" spans="9:14" x14ac:dyDescent="0.2">
      <c r="I971" s="129"/>
      <c r="K971" s="134"/>
      <c r="L971" s="134"/>
      <c r="M971" s="134"/>
      <c r="N971" s="126"/>
    </row>
    <row r="972" spans="9:14" x14ac:dyDescent="0.2">
      <c r="I972" s="129"/>
      <c r="K972" s="134"/>
      <c r="L972" s="134"/>
      <c r="M972" s="134"/>
      <c r="N972" s="126"/>
    </row>
    <row r="973" spans="9:14" x14ac:dyDescent="0.2">
      <c r="I973" s="129"/>
      <c r="K973" s="134"/>
      <c r="L973" s="134"/>
      <c r="M973" s="134"/>
      <c r="N973" s="126"/>
    </row>
    <row r="974" spans="9:14" x14ac:dyDescent="0.2">
      <c r="I974" s="129"/>
      <c r="K974" s="134"/>
      <c r="L974" s="134"/>
      <c r="M974" s="134"/>
      <c r="N974" s="126"/>
    </row>
    <row r="975" spans="9:14" x14ac:dyDescent="0.2">
      <c r="I975" s="129"/>
      <c r="K975" s="134"/>
      <c r="L975" s="134"/>
      <c r="M975" s="134"/>
      <c r="N975" s="126"/>
    </row>
    <row r="976" spans="9:14" x14ac:dyDescent="0.2">
      <c r="I976" s="129"/>
      <c r="K976" s="134"/>
      <c r="L976" s="134"/>
      <c r="M976" s="134"/>
      <c r="N976" s="126"/>
    </row>
    <row r="977" spans="9:14" x14ac:dyDescent="0.2">
      <c r="I977" s="129"/>
      <c r="K977" s="134"/>
      <c r="L977" s="134"/>
      <c r="M977" s="134"/>
      <c r="N977" s="126"/>
    </row>
    <row r="978" spans="9:14" x14ac:dyDescent="0.2">
      <c r="I978" s="129"/>
      <c r="K978" s="134"/>
      <c r="L978" s="134"/>
      <c r="M978" s="134"/>
      <c r="N978" s="126"/>
    </row>
    <row r="979" spans="9:14" x14ac:dyDescent="0.2">
      <c r="I979" s="129"/>
      <c r="K979" s="134"/>
      <c r="L979" s="134"/>
      <c r="M979" s="134"/>
      <c r="N979" s="126"/>
    </row>
    <row r="980" spans="9:14" x14ac:dyDescent="0.2">
      <c r="I980" s="129"/>
      <c r="K980" s="134"/>
      <c r="L980" s="134"/>
      <c r="M980" s="134"/>
      <c r="N980" s="126"/>
    </row>
    <row r="981" spans="9:14" x14ac:dyDescent="0.2">
      <c r="I981" s="129"/>
      <c r="K981" s="134"/>
      <c r="L981" s="134"/>
      <c r="M981" s="134"/>
      <c r="N981" s="126"/>
    </row>
    <row r="982" spans="9:14" x14ac:dyDescent="0.2">
      <c r="I982" s="129"/>
      <c r="K982" s="134"/>
      <c r="L982" s="134"/>
      <c r="M982" s="134"/>
      <c r="N982" s="126"/>
    </row>
    <row r="983" spans="9:14" x14ac:dyDescent="0.2">
      <c r="I983" s="129"/>
      <c r="K983" s="134"/>
      <c r="L983" s="134"/>
      <c r="M983" s="134"/>
      <c r="N983" s="126"/>
    </row>
    <row r="984" spans="9:14" x14ac:dyDescent="0.2">
      <c r="I984" s="129"/>
      <c r="K984" s="134"/>
      <c r="L984" s="134"/>
      <c r="M984" s="134"/>
      <c r="N984" s="126"/>
    </row>
    <row r="985" spans="9:14" x14ac:dyDescent="0.2">
      <c r="I985" s="129"/>
      <c r="K985" s="134"/>
      <c r="L985" s="134"/>
      <c r="M985" s="134"/>
      <c r="N985" s="126"/>
    </row>
    <row r="986" spans="9:14" x14ac:dyDescent="0.2">
      <c r="I986" s="129"/>
      <c r="K986" s="134"/>
      <c r="L986" s="134"/>
      <c r="M986" s="134"/>
      <c r="N986" s="126"/>
    </row>
    <row r="987" spans="9:14" x14ac:dyDescent="0.2">
      <c r="I987" s="129"/>
      <c r="K987" s="134"/>
      <c r="L987" s="134"/>
      <c r="M987" s="134"/>
      <c r="N987" s="126"/>
    </row>
    <row r="988" spans="9:14" x14ac:dyDescent="0.2">
      <c r="I988" s="129"/>
      <c r="K988" s="134"/>
      <c r="L988" s="134"/>
      <c r="M988" s="134"/>
      <c r="N988" s="126"/>
    </row>
    <row r="989" spans="9:14" x14ac:dyDescent="0.2">
      <c r="I989" s="129"/>
      <c r="K989" s="134"/>
      <c r="L989" s="134"/>
      <c r="M989" s="134"/>
      <c r="N989" s="126"/>
    </row>
    <row r="990" spans="9:14" x14ac:dyDescent="0.2">
      <c r="I990" s="129"/>
      <c r="K990" s="134"/>
      <c r="L990" s="134"/>
      <c r="M990" s="134"/>
      <c r="N990" s="126"/>
    </row>
    <row r="991" spans="9:14" x14ac:dyDescent="0.2">
      <c r="I991" s="129"/>
      <c r="K991" s="134"/>
      <c r="L991" s="134"/>
      <c r="M991" s="134"/>
      <c r="N991" s="126"/>
    </row>
    <row r="992" spans="9:14" x14ac:dyDescent="0.2">
      <c r="I992" s="129"/>
      <c r="K992" s="134"/>
      <c r="L992" s="134"/>
      <c r="M992" s="134"/>
      <c r="N992" s="126"/>
    </row>
    <row r="993" spans="9:14" x14ac:dyDescent="0.2">
      <c r="I993" s="129"/>
      <c r="K993" s="134"/>
      <c r="L993" s="134"/>
      <c r="M993" s="134"/>
      <c r="N993" s="126"/>
    </row>
    <row r="994" spans="9:14" x14ac:dyDescent="0.2">
      <c r="I994" s="129"/>
      <c r="K994" s="134"/>
      <c r="L994" s="134"/>
      <c r="M994" s="134"/>
      <c r="N994" s="126"/>
    </row>
    <row r="995" spans="9:14" x14ac:dyDescent="0.2">
      <c r="I995" s="129"/>
      <c r="K995" s="134"/>
      <c r="L995" s="134"/>
      <c r="M995" s="134"/>
      <c r="N995" s="126"/>
    </row>
    <row r="996" spans="9:14" x14ac:dyDescent="0.2">
      <c r="I996" s="129"/>
      <c r="K996" s="134"/>
      <c r="L996" s="134"/>
      <c r="M996" s="134"/>
      <c r="N996" s="126"/>
    </row>
    <row r="997" spans="9:14" x14ac:dyDescent="0.2">
      <c r="I997" s="129"/>
      <c r="K997" s="134"/>
      <c r="L997" s="134"/>
      <c r="M997" s="134"/>
      <c r="N997" s="126"/>
    </row>
    <row r="998" spans="9:14" x14ac:dyDescent="0.2">
      <c r="I998" s="129"/>
      <c r="K998" s="134"/>
      <c r="L998" s="134"/>
      <c r="M998" s="134"/>
      <c r="N998" s="126"/>
    </row>
    <row r="999" spans="9:14" x14ac:dyDescent="0.2">
      <c r="I999" s="129"/>
      <c r="K999" s="134"/>
      <c r="L999" s="134"/>
      <c r="M999" s="134"/>
      <c r="N999" s="126"/>
    </row>
    <row r="1000" spans="9:14" x14ac:dyDescent="0.2">
      <c r="I1000" s="129"/>
      <c r="K1000" s="134"/>
      <c r="L1000" s="134"/>
      <c r="M1000" s="134"/>
      <c r="N1000" s="126"/>
    </row>
    <row r="1001" spans="9:14" x14ac:dyDescent="0.2">
      <c r="I1001" s="129"/>
      <c r="K1001" s="134"/>
      <c r="L1001" s="134"/>
      <c r="M1001" s="134"/>
      <c r="N1001" s="126"/>
    </row>
    <row r="1002" spans="9:14" x14ac:dyDescent="0.2">
      <c r="I1002" s="129"/>
      <c r="K1002" s="134"/>
      <c r="L1002" s="134"/>
      <c r="M1002" s="134"/>
      <c r="N1002" s="126"/>
    </row>
    <row r="1003" spans="9:14" x14ac:dyDescent="0.2">
      <c r="I1003" s="129"/>
      <c r="K1003" s="134"/>
      <c r="L1003" s="134"/>
      <c r="M1003" s="134"/>
      <c r="N1003" s="126"/>
    </row>
    <row r="1004" spans="9:14" x14ac:dyDescent="0.2">
      <c r="I1004" s="129"/>
      <c r="K1004" s="134"/>
      <c r="L1004" s="134"/>
      <c r="M1004" s="134"/>
      <c r="N1004" s="126"/>
    </row>
    <row r="1005" spans="9:14" x14ac:dyDescent="0.2">
      <c r="I1005" s="129"/>
      <c r="K1005" s="134"/>
      <c r="L1005" s="134"/>
      <c r="M1005" s="134"/>
      <c r="N1005" s="126"/>
    </row>
    <row r="1006" spans="9:14" x14ac:dyDescent="0.2">
      <c r="I1006" s="129"/>
      <c r="K1006" s="134"/>
      <c r="L1006" s="134"/>
      <c r="M1006" s="134"/>
      <c r="N1006" s="126"/>
    </row>
    <row r="1007" spans="9:14" x14ac:dyDescent="0.2">
      <c r="I1007" s="129"/>
      <c r="K1007" s="134"/>
      <c r="L1007" s="134"/>
      <c r="M1007" s="134"/>
      <c r="N1007" s="126"/>
    </row>
    <row r="1008" spans="9:14" x14ac:dyDescent="0.2">
      <c r="I1008" s="129"/>
      <c r="K1008" s="134"/>
      <c r="L1008" s="134"/>
      <c r="M1008" s="134"/>
      <c r="N1008" s="126"/>
    </row>
    <row r="1009" spans="9:14" x14ac:dyDescent="0.2">
      <c r="I1009" s="129"/>
      <c r="K1009" s="134"/>
      <c r="L1009" s="134"/>
      <c r="M1009" s="134"/>
      <c r="N1009" s="126"/>
    </row>
    <row r="1010" spans="9:14" x14ac:dyDescent="0.2">
      <c r="I1010" s="129"/>
      <c r="K1010" s="134"/>
      <c r="L1010" s="134"/>
      <c r="M1010" s="134"/>
      <c r="N1010" s="126"/>
    </row>
    <row r="1011" spans="9:14" x14ac:dyDescent="0.2">
      <c r="I1011" s="129"/>
      <c r="K1011" s="134"/>
      <c r="L1011" s="134"/>
      <c r="M1011" s="134"/>
      <c r="N1011" s="126"/>
    </row>
    <row r="1012" spans="9:14" x14ac:dyDescent="0.2">
      <c r="I1012" s="129"/>
      <c r="K1012" s="134"/>
      <c r="L1012" s="134"/>
      <c r="M1012" s="134"/>
      <c r="N1012" s="126"/>
    </row>
    <row r="1013" spans="9:14" x14ac:dyDescent="0.2">
      <c r="I1013" s="129"/>
      <c r="K1013" s="134"/>
      <c r="L1013" s="134"/>
      <c r="M1013" s="134"/>
      <c r="N1013" s="126"/>
    </row>
    <row r="1014" spans="9:14" x14ac:dyDescent="0.2">
      <c r="I1014" s="129"/>
      <c r="K1014" s="134"/>
      <c r="L1014" s="134"/>
      <c r="M1014" s="134"/>
      <c r="N1014" s="126"/>
    </row>
    <row r="1015" spans="9:14" x14ac:dyDescent="0.2">
      <c r="I1015" s="129"/>
      <c r="K1015" s="134"/>
      <c r="L1015" s="134"/>
      <c r="M1015" s="134"/>
      <c r="N1015" s="126"/>
    </row>
    <row r="1016" spans="9:14" x14ac:dyDescent="0.2">
      <c r="I1016" s="129"/>
      <c r="K1016" s="134"/>
      <c r="L1016" s="134"/>
      <c r="M1016" s="134"/>
      <c r="N1016" s="126"/>
    </row>
    <row r="1017" spans="9:14" x14ac:dyDescent="0.2">
      <c r="I1017" s="129"/>
      <c r="K1017" s="134"/>
      <c r="L1017" s="134"/>
      <c r="M1017" s="134"/>
      <c r="N1017" s="126"/>
    </row>
    <row r="1018" spans="9:14" x14ac:dyDescent="0.2">
      <c r="I1018" s="129"/>
      <c r="K1018" s="134"/>
      <c r="L1018" s="134"/>
      <c r="M1018" s="134"/>
      <c r="N1018" s="126"/>
    </row>
    <row r="1019" spans="9:14" x14ac:dyDescent="0.2">
      <c r="I1019" s="129"/>
      <c r="K1019" s="134"/>
      <c r="L1019" s="134"/>
      <c r="M1019" s="134"/>
      <c r="N1019" s="126"/>
    </row>
    <row r="1020" spans="9:14" x14ac:dyDescent="0.2">
      <c r="I1020" s="129"/>
      <c r="K1020" s="134"/>
      <c r="L1020" s="134"/>
      <c r="M1020" s="134"/>
      <c r="N1020" s="126"/>
    </row>
    <row r="1021" spans="9:14" x14ac:dyDescent="0.2">
      <c r="I1021" s="129"/>
      <c r="K1021" s="134"/>
      <c r="L1021" s="134"/>
      <c r="M1021" s="134"/>
      <c r="N1021" s="126"/>
    </row>
    <row r="1022" spans="9:14" x14ac:dyDescent="0.2">
      <c r="I1022" s="129"/>
      <c r="K1022" s="134"/>
      <c r="L1022" s="134"/>
      <c r="M1022" s="134"/>
      <c r="N1022" s="126"/>
    </row>
    <row r="1023" spans="9:14" x14ac:dyDescent="0.2">
      <c r="I1023" s="129"/>
      <c r="K1023" s="134"/>
      <c r="L1023" s="134"/>
      <c r="M1023" s="134"/>
      <c r="N1023" s="126"/>
    </row>
    <row r="1024" spans="9:14" x14ac:dyDescent="0.2">
      <c r="I1024" s="129"/>
      <c r="K1024" s="134"/>
      <c r="L1024" s="134"/>
      <c r="M1024" s="134"/>
      <c r="N1024" s="126"/>
    </row>
    <row r="1025" spans="9:14" x14ac:dyDescent="0.2">
      <c r="I1025" s="129"/>
      <c r="K1025" s="134"/>
      <c r="L1025" s="134"/>
      <c r="M1025" s="134"/>
      <c r="N1025" s="126"/>
    </row>
    <row r="1026" spans="9:14" x14ac:dyDescent="0.2">
      <c r="I1026" s="129"/>
      <c r="K1026" s="134"/>
      <c r="L1026" s="134"/>
      <c r="M1026" s="134"/>
      <c r="N1026" s="126"/>
    </row>
    <row r="1027" spans="9:14" x14ac:dyDescent="0.2">
      <c r="I1027" s="129"/>
      <c r="K1027" s="134"/>
      <c r="L1027" s="134"/>
      <c r="M1027" s="134"/>
      <c r="N1027" s="126"/>
    </row>
    <row r="1028" spans="9:14" x14ac:dyDescent="0.2">
      <c r="I1028" s="129"/>
      <c r="K1028" s="134"/>
      <c r="L1028" s="134"/>
      <c r="M1028" s="134"/>
      <c r="N1028" s="126"/>
    </row>
    <row r="1029" spans="9:14" x14ac:dyDescent="0.2">
      <c r="I1029" s="129"/>
      <c r="K1029" s="134"/>
      <c r="L1029" s="134"/>
      <c r="M1029" s="134"/>
      <c r="N1029" s="126"/>
    </row>
    <row r="1030" spans="9:14" x14ac:dyDescent="0.2">
      <c r="I1030" s="129"/>
      <c r="K1030" s="134"/>
      <c r="L1030" s="134"/>
      <c r="M1030" s="134"/>
      <c r="N1030" s="126"/>
    </row>
    <row r="1031" spans="9:14" x14ac:dyDescent="0.2">
      <c r="I1031" s="129"/>
      <c r="K1031" s="134"/>
      <c r="L1031" s="134"/>
      <c r="M1031" s="134"/>
      <c r="N1031" s="126"/>
    </row>
    <row r="1032" spans="9:14" x14ac:dyDescent="0.2">
      <c r="I1032" s="129"/>
      <c r="K1032" s="134"/>
      <c r="L1032" s="134"/>
      <c r="M1032" s="134"/>
      <c r="N1032" s="126"/>
    </row>
    <row r="1033" spans="9:14" x14ac:dyDescent="0.2">
      <c r="I1033" s="129"/>
      <c r="K1033" s="134"/>
      <c r="L1033" s="134"/>
      <c r="M1033" s="134"/>
      <c r="N1033" s="126"/>
    </row>
    <row r="1034" spans="9:14" x14ac:dyDescent="0.2">
      <c r="I1034" s="129"/>
      <c r="K1034" s="134"/>
      <c r="L1034" s="134"/>
      <c r="M1034" s="134"/>
      <c r="N1034" s="126"/>
    </row>
    <row r="1035" spans="9:14" x14ac:dyDescent="0.2">
      <c r="I1035" s="129"/>
      <c r="K1035" s="134"/>
      <c r="L1035" s="134"/>
      <c r="M1035" s="134"/>
      <c r="N1035" s="126"/>
    </row>
    <row r="1036" spans="9:14" x14ac:dyDescent="0.2">
      <c r="I1036" s="129"/>
      <c r="K1036" s="134"/>
      <c r="L1036" s="134"/>
      <c r="M1036" s="134"/>
      <c r="N1036" s="126"/>
    </row>
    <row r="1037" spans="9:14" x14ac:dyDescent="0.2">
      <c r="I1037" s="129"/>
      <c r="K1037" s="134"/>
      <c r="L1037" s="134"/>
      <c r="M1037" s="134"/>
      <c r="N1037" s="126"/>
    </row>
    <row r="1038" spans="9:14" x14ac:dyDescent="0.2">
      <c r="I1038" s="129"/>
      <c r="K1038" s="134"/>
      <c r="L1038" s="134"/>
      <c r="M1038" s="134"/>
      <c r="N1038" s="126"/>
    </row>
    <row r="1039" spans="9:14" x14ac:dyDescent="0.2">
      <c r="I1039" s="129"/>
      <c r="K1039" s="134"/>
      <c r="L1039" s="134"/>
      <c r="M1039" s="134"/>
      <c r="N1039" s="126"/>
    </row>
    <row r="1040" spans="9:14" x14ac:dyDescent="0.2">
      <c r="I1040" s="129"/>
      <c r="K1040" s="134"/>
      <c r="L1040" s="134"/>
      <c r="M1040" s="134"/>
      <c r="N1040" s="126"/>
    </row>
    <row r="1041" spans="9:14" x14ac:dyDescent="0.2">
      <c r="I1041" s="129"/>
      <c r="K1041" s="134"/>
      <c r="L1041" s="134"/>
      <c r="M1041" s="134"/>
      <c r="N1041" s="126"/>
    </row>
    <row r="1042" spans="9:14" x14ac:dyDescent="0.2">
      <c r="I1042" s="129"/>
      <c r="K1042" s="134"/>
      <c r="L1042" s="134"/>
      <c r="M1042" s="134"/>
      <c r="N1042" s="126"/>
    </row>
    <row r="1043" spans="9:14" x14ac:dyDescent="0.2">
      <c r="I1043" s="129"/>
      <c r="K1043" s="134"/>
      <c r="L1043" s="134"/>
      <c r="M1043" s="134"/>
      <c r="N1043" s="126"/>
    </row>
    <row r="1044" spans="9:14" x14ac:dyDescent="0.2">
      <c r="I1044" s="129"/>
      <c r="K1044" s="134"/>
      <c r="L1044" s="134"/>
      <c r="M1044" s="134"/>
      <c r="N1044" s="126"/>
    </row>
    <row r="1045" spans="9:14" x14ac:dyDescent="0.2">
      <c r="I1045" s="129"/>
      <c r="K1045" s="134"/>
      <c r="L1045" s="134"/>
      <c r="M1045" s="134"/>
      <c r="N1045" s="126"/>
    </row>
    <row r="1046" spans="9:14" x14ac:dyDescent="0.2">
      <c r="I1046" s="129"/>
      <c r="K1046" s="134"/>
      <c r="L1046" s="134"/>
      <c r="M1046" s="134"/>
      <c r="N1046" s="126"/>
    </row>
    <row r="1047" spans="9:14" x14ac:dyDescent="0.2">
      <c r="I1047" s="129"/>
      <c r="K1047" s="134"/>
      <c r="L1047" s="134"/>
      <c r="M1047" s="134"/>
      <c r="N1047" s="126"/>
    </row>
    <row r="1048" spans="9:14" x14ac:dyDescent="0.2">
      <c r="I1048" s="129"/>
      <c r="K1048" s="134"/>
      <c r="L1048" s="134"/>
      <c r="M1048" s="134"/>
      <c r="N1048" s="126"/>
    </row>
    <row r="1049" spans="9:14" x14ac:dyDescent="0.2">
      <c r="I1049" s="129"/>
      <c r="K1049" s="134"/>
      <c r="L1049" s="134"/>
      <c r="M1049" s="134"/>
      <c r="N1049" s="126"/>
    </row>
    <row r="1050" spans="9:14" x14ac:dyDescent="0.2">
      <c r="I1050" s="129"/>
      <c r="K1050" s="134"/>
      <c r="L1050" s="134"/>
      <c r="M1050" s="134"/>
      <c r="N1050" s="126"/>
    </row>
    <row r="1051" spans="9:14" x14ac:dyDescent="0.2">
      <c r="I1051" s="129"/>
      <c r="K1051" s="134"/>
      <c r="L1051" s="134"/>
      <c r="M1051" s="134"/>
      <c r="N1051" s="126"/>
    </row>
    <row r="1052" spans="9:14" x14ac:dyDescent="0.2">
      <c r="I1052" s="129"/>
      <c r="K1052" s="134"/>
      <c r="L1052" s="134"/>
      <c r="M1052" s="134"/>
      <c r="N1052" s="126"/>
    </row>
    <row r="1053" spans="9:14" x14ac:dyDescent="0.2">
      <c r="I1053" s="129"/>
      <c r="K1053" s="134"/>
      <c r="L1053" s="134"/>
      <c r="M1053" s="134"/>
      <c r="N1053" s="126"/>
    </row>
    <row r="1054" spans="9:14" x14ac:dyDescent="0.2">
      <c r="I1054" s="129"/>
      <c r="K1054" s="134"/>
      <c r="L1054" s="134"/>
      <c r="M1054" s="134"/>
      <c r="N1054" s="126"/>
    </row>
    <row r="1055" spans="9:14" x14ac:dyDescent="0.2">
      <c r="I1055" s="129"/>
      <c r="K1055" s="134"/>
      <c r="L1055" s="134"/>
      <c r="M1055" s="134"/>
      <c r="N1055" s="126"/>
    </row>
    <row r="1056" spans="9:14" x14ac:dyDescent="0.2">
      <c r="I1056" s="129"/>
      <c r="K1056" s="134"/>
      <c r="L1056" s="134"/>
      <c r="M1056" s="134"/>
      <c r="N1056" s="126"/>
    </row>
    <row r="1057" spans="9:14" x14ac:dyDescent="0.2">
      <c r="I1057" s="129"/>
      <c r="K1057" s="134"/>
      <c r="L1057" s="134"/>
      <c r="M1057" s="134"/>
      <c r="N1057" s="126"/>
    </row>
    <row r="1058" spans="9:14" x14ac:dyDescent="0.2">
      <c r="I1058" s="129"/>
      <c r="K1058" s="134"/>
      <c r="L1058" s="134"/>
      <c r="M1058" s="134"/>
      <c r="N1058" s="126"/>
    </row>
    <row r="1059" spans="9:14" x14ac:dyDescent="0.2">
      <c r="I1059" s="129"/>
      <c r="K1059" s="134"/>
      <c r="L1059" s="134"/>
      <c r="M1059" s="134"/>
      <c r="N1059" s="126"/>
    </row>
    <row r="1060" spans="9:14" x14ac:dyDescent="0.2">
      <c r="I1060" s="129"/>
      <c r="K1060" s="134"/>
      <c r="L1060" s="134"/>
      <c r="M1060" s="134"/>
      <c r="N1060" s="126"/>
    </row>
    <row r="1061" spans="9:14" x14ac:dyDescent="0.2">
      <c r="I1061" s="129"/>
      <c r="K1061" s="134"/>
      <c r="L1061" s="134"/>
      <c r="M1061" s="134"/>
      <c r="N1061" s="126"/>
    </row>
    <row r="1062" spans="9:14" x14ac:dyDescent="0.2">
      <c r="I1062" s="129"/>
      <c r="K1062" s="134"/>
      <c r="L1062" s="134"/>
      <c r="M1062" s="134"/>
      <c r="N1062" s="126"/>
    </row>
    <row r="1063" spans="9:14" x14ac:dyDescent="0.2">
      <c r="I1063" s="129"/>
      <c r="K1063" s="134"/>
      <c r="L1063" s="134"/>
      <c r="M1063" s="134"/>
      <c r="N1063" s="126"/>
    </row>
    <row r="1064" spans="9:14" x14ac:dyDescent="0.2">
      <c r="I1064" s="129"/>
      <c r="K1064" s="134"/>
      <c r="L1064" s="134"/>
      <c r="M1064" s="134"/>
      <c r="N1064" s="126"/>
    </row>
    <row r="1065" spans="9:14" x14ac:dyDescent="0.2">
      <c r="I1065" s="129"/>
      <c r="K1065" s="134"/>
      <c r="L1065" s="134"/>
      <c r="M1065" s="134"/>
      <c r="N1065" s="126"/>
    </row>
    <row r="1066" spans="9:14" x14ac:dyDescent="0.2">
      <c r="I1066" s="129"/>
      <c r="K1066" s="134"/>
      <c r="L1066" s="134"/>
      <c r="M1066" s="134"/>
      <c r="N1066" s="126"/>
    </row>
    <row r="1067" spans="9:14" x14ac:dyDescent="0.2">
      <c r="I1067" s="129"/>
      <c r="K1067" s="134"/>
      <c r="L1067" s="134"/>
      <c r="M1067" s="134"/>
      <c r="N1067" s="126"/>
    </row>
    <row r="1068" spans="9:14" x14ac:dyDescent="0.2">
      <c r="I1068" s="129"/>
      <c r="K1068" s="134"/>
      <c r="L1068" s="134"/>
      <c r="M1068" s="134"/>
      <c r="N1068" s="126"/>
    </row>
    <row r="1069" spans="9:14" x14ac:dyDescent="0.2">
      <c r="I1069" s="129"/>
      <c r="K1069" s="134"/>
      <c r="L1069" s="134"/>
      <c r="M1069" s="134"/>
      <c r="N1069" s="126"/>
    </row>
    <row r="1070" spans="9:14" x14ac:dyDescent="0.2">
      <c r="I1070" s="129"/>
      <c r="K1070" s="134"/>
      <c r="L1070" s="134"/>
      <c r="M1070" s="134"/>
      <c r="N1070" s="126"/>
    </row>
    <row r="1071" spans="9:14" x14ac:dyDescent="0.2">
      <c r="I1071" s="129"/>
      <c r="K1071" s="134"/>
      <c r="L1071" s="134"/>
      <c r="M1071" s="134"/>
      <c r="N1071" s="126"/>
    </row>
    <row r="1072" spans="9:14" x14ac:dyDescent="0.2">
      <c r="I1072" s="129"/>
      <c r="K1072" s="134"/>
      <c r="L1072" s="134"/>
      <c r="M1072" s="134"/>
      <c r="N1072" s="126"/>
    </row>
    <row r="1073" spans="9:14" x14ac:dyDescent="0.2">
      <c r="I1073" s="129"/>
      <c r="K1073" s="134"/>
      <c r="L1073" s="134"/>
      <c r="M1073" s="134"/>
      <c r="N1073" s="126"/>
    </row>
    <row r="1074" spans="9:14" x14ac:dyDescent="0.2">
      <c r="I1074" s="129"/>
      <c r="K1074" s="134"/>
      <c r="L1074" s="134"/>
      <c r="M1074" s="134"/>
      <c r="N1074" s="126"/>
    </row>
    <row r="1075" spans="9:14" x14ac:dyDescent="0.2">
      <c r="I1075" s="129"/>
      <c r="K1075" s="134"/>
      <c r="L1075" s="134"/>
      <c r="M1075" s="134"/>
      <c r="N1075" s="126"/>
    </row>
    <row r="1076" spans="9:14" x14ac:dyDescent="0.2">
      <c r="I1076" s="129"/>
      <c r="K1076" s="134"/>
      <c r="L1076" s="134"/>
      <c r="M1076" s="134"/>
      <c r="N1076" s="126"/>
    </row>
    <row r="1077" spans="9:14" x14ac:dyDescent="0.2">
      <c r="I1077" s="129"/>
      <c r="K1077" s="134"/>
      <c r="L1077" s="134"/>
      <c r="M1077" s="134"/>
      <c r="N1077" s="126"/>
    </row>
    <row r="1078" spans="9:14" x14ac:dyDescent="0.2">
      <c r="I1078" s="129"/>
      <c r="K1078" s="134"/>
      <c r="L1078" s="134"/>
      <c r="M1078" s="134"/>
      <c r="N1078" s="126"/>
    </row>
    <row r="1079" spans="9:14" x14ac:dyDescent="0.2">
      <c r="I1079" s="129"/>
      <c r="K1079" s="134"/>
      <c r="L1079" s="134"/>
      <c r="M1079" s="134"/>
      <c r="N1079" s="126"/>
    </row>
    <row r="1080" spans="9:14" x14ac:dyDescent="0.2">
      <c r="I1080" s="129"/>
      <c r="K1080" s="134"/>
      <c r="L1080" s="134"/>
      <c r="M1080" s="134"/>
      <c r="N1080" s="126"/>
    </row>
    <row r="1081" spans="9:14" x14ac:dyDescent="0.2">
      <c r="I1081" s="129"/>
      <c r="K1081" s="134"/>
      <c r="L1081" s="134"/>
      <c r="M1081" s="134"/>
      <c r="N1081" s="126"/>
    </row>
    <row r="1082" spans="9:14" x14ac:dyDescent="0.2">
      <c r="I1082" s="129"/>
      <c r="K1082" s="134"/>
      <c r="L1082" s="134"/>
      <c r="M1082" s="134"/>
      <c r="N1082" s="126"/>
    </row>
    <row r="1083" spans="9:14" x14ac:dyDescent="0.2">
      <c r="I1083" s="129"/>
      <c r="K1083" s="134"/>
      <c r="L1083" s="134"/>
      <c r="M1083" s="134"/>
      <c r="N1083" s="126"/>
    </row>
    <row r="1084" spans="9:14" x14ac:dyDescent="0.2">
      <c r="I1084" s="129"/>
      <c r="K1084" s="134"/>
      <c r="L1084" s="134"/>
      <c r="M1084" s="134"/>
      <c r="N1084" s="126"/>
    </row>
    <row r="1085" spans="9:14" x14ac:dyDescent="0.2">
      <c r="I1085" s="129"/>
      <c r="K1085" s="134"/>
      <c r="L1085" s="134"/>
      <c r="M1085" s="134"/>
      <c r="N1085" s="126"/>
    </row>
    <row r="1086" spans="9:14" x14ac:dyDescent="0.2">
      <c r="I1086" s="129"/>
      <c r="K1086" s="134"/>
      <c r="L1086" s="134"/>
      <c r="M1086" s="134"/>
      <c r="N1086" s="126"/>
    </row>
    <row r="1087" spans="9:14" x14ac:dyDescent="0.2">
      <c r="I1087" s="129"/>
      <c r="K1087" s="134"/>
      <c r="L1087" s="134"/>
      <c r="M1087" s="134"/>
      <c r="N1087" s="126"/>
    </row>
    <row r="1088" spans="9:14" x14ac:dyDescent="0.2">
      <c r="I1088" s="129"/>
      <c r="K1088" s="134"/>
      <c r="L1088" s="134"/>
      <c r="M1088" s="134"/>
      <c r="N1088" s="126"/>
    </row>
    <row r="1089" spans="9:14" x14ac:dyDescent="0.2">
      <c r="I1089" s="129"/>
      <c r="K1089" s="134"/>
      <c r="L1089" s="134"/>
      <c r="M1089" s="134"/>
      <c r="N1089" s="126"/>
    </row>
    <row r="1090" spans="9:14" x14ac:dyDescent="0.2">
      <c r="I1090" s="129"/>
      <c r="K1090" s="134"/>
      <c r="L1090" s="134"/>
      <c r="M1090" s="134"/>
      <c r="N1090" s="126"/>
    </row>
    <row r="1091" spans="9:14" x14ac:dyDescent="0.2">
      <c r="I1091" s="129"/>
      <c r="K1091" s="134"/>
      <c r="L1091" s="134"/>
      <c r="M1091" s="134"/>
      <c r="N1091" s="126"/>
    </row>
    <row r="1092" spans="9:14" x14ac:dyDescent="0.2">
      <c r="I1092" s="129"/>
      <c r="K1092" s="134"/>
      <c r="L1092" s="134"/>
      <c r="M1092" s="134"/>
      <c r="N1092" s="126"/>
    </row>
    <row r="1093" spans="9:14" x14ac:dyDescent="0.2">
      <c r="I1093" s="129"/>
      <c r="K1093" s="134"/>
      <c r="L1093" s="134"/>
      <c r="M1093" s="134"/>
      <c r="N1093" s="126"/>
    </row>
    <row r="1094" spans="9:14" x14ac:dyDescent="0.2">
      <c r="I1094" s="129"/>
      <c r="K1094" s="134"/>
      <c r="L1094" s="134"/>
      <c r="M1094" s="134"/>
      <c r="N1094" s="126"/>
    </row>
    <row r="1095" spans="9:14" x14ac:dyDescent="0.2">
      <c r="I1095" s="129"/>
      <c r="K1095" s="134"/>
      <c r="L1095" s="134"/>
      <c r="M1095" s="134"/>
      <c r="N1095" s="126"/>
    </row>
    <row r="1096" spans="9:14" x14ac:dyDescent="0.2">
      <c r="I1096" s="129"/>
      <c r="K1096" s="134"/>
      <c r="L1096" s="134"/>
      <c r="M1096" s="134"/>
      <c r="N1096" s="126"/>
    </row>
    <row r="1097" spans="9:14" x14ac:dyDescent="0.2">
      <c r="I1097" s="129"/>
      <c r="K1097" s="134"/>
      <c r="L1097" s="134"/>
      <c r="M1097" s="134"/>
      <c r="N1097" s="126"/>
    </row>
    <row r="1098" spans="9:14" x14ac:dyDescent="0.2">
      <c r="I1098" s="129"/>
      <c r="K1098" s="134"/>
      <c r="L1098" s="134"/>
      <c r="M1098" s="134"/>
      <c r="N1098" s="126"/>
    </row>
    <row r="1099" spans="9:14" x14ac:dyDescent="0.2">
      <c r="I1099" s="129"/>
      <c r="K1099" s="134"/>
      <c r="L1099" s="134"/>
      <c r="M1099" s="134"/>
      <c r="N1099" s="126"/>
    </row>
    <row r="1100" spans="9:14" x14ac:dyDescent="0.2">
      <c r="I1100" s="129"/>
      <c r="K1100" s="134"/>
      <c r="L1100" s="134"/>
      <c r="M1100" s="134"/>
      <c r="N1100" s="126"/>
    </row>
    <row r="1101" spans="9:14" x14ac:dyDescent="0.2">
      <c r="I1101" s="129"/>
      <c r="K1101" s="134"/>
      <c r="L1101" s="134"/>
      <c r="M1101" s="134"/>
      <c r="N1101" s="126"/>
    </row>
    <row r="1102" spans="9:14" x14ac:dyDescent="0.2">
      <c r="I1102" s="129"/>
      <c r="K1102" s="134"/>
      <c r="L1102" s="134"/>
      <c r="M1102" s="134"/>
      <c r="N1102" s="126"/>
    </row>
    <row r="1103" spans="9:14" x14ac:dyDescent="0.2">
      <c r="I1103" s="129"/>
      <c r="K1103" s="134"/>
      <c r="L1103" s="134"/>
      <c r="M1103" s="134"/>
      <c r="N1103" s="126"/>
    </row>
    <row r="1104" spans="9:14" x14ac:dyDescent="0.2">
      <c r="I1104" s="129"/>
      <c r="K1104" s="134"/>
      <c r="L1104" s="134"/>
      <c r="M1104" s="134"/>
      <c r="N1104" s="126"/>
    </row>
    <row r="1105" spans="9:14" x14ac:dyDescent="0.2">
      <c r="I1105" s="129"/>
      <c r="K1105" s="134"/>
      <c r="L1105" s="134"/>
      <c r="M1105" s="134"/>
      <c r="N1105" s="126"/>
    </row>
    <row r="1106" spans="9:14" x14ac:dyDescent="0.2">
      <c r="I1106" s="129"/>
      <c r="K1106" s="134"/>
      <c r="L1106" s="134"/>
      <c r="M1106" s="134"/>
      <c r="N1106" s="126"/>
    </row>
    <row r="1107" spans="9:14" x14ac:dyDescent="0.2">
      <c r="I1107" s="129"/>
      <c r="K1107" s="134"/>
      <c r="L1107" s="134"/>
      <c r="M1107" s="134"/>
      <c r="N1107" s="126"/>
    </row>
    <row r="1108" spans="9:14" x14ac:dyDescent="0.2">
      <c r="I1108" s="129"/>
      <c r="K1108" s="134"/>
      <c r="L1108" s="134"/>
      <c r="M1108" s="134"/>
      <c r="N1108" s="126"/>
    </row>
    <row r="1109" spans="9:14" x14ac:dyDescent="0.2">
      <c r="I1109" s="129"/>
      <c r="K1109" s="134"/>
      <c r="L1109" s="134"/>
      <c r="M1109" s="134"/>
      <c r="N1109" s="126"/>
    </row>
    <row r="1110" spans="9:14" x14ac:dyDescent="0.2">
      <c r="I1110" s="129"/>
      <c r="K1110" s="134"/>
      <c r="L1110" s="134"/>
      <c r="M1110" s="134"/>
      <c r="N1110" s="126"/>
    </row>
    <row r="1111" spans="9:14" x14ac:dyDescent="0.2">
      <c r="I1111" s="129"/>
      <c r="K1111" s="134"/>
      <c r="L1111" s="134"/>
      <c r="M1111" s="134"/>
      <c r="N1111" s="126"/>
    </row>
    <row r="1112" spans="9:14" x14ac:dyDescent="0.2">
      <c r="I1112" s="129"/>
      <c r="K1112" s="134"/>
      <c r="L1112" s="134"/>
      <c r="M1112" s="134"/>
      <c r="N1112" s="126"/>
    </row>
    <row r="1113" spans="9:14" x14ac:dyDescent="0.2">
      <c r="I1113" s="129"/>
      <c r="K1113" s="134"/>
      <c r="L1113" s="134"/>
      <c r="M1113" s="134"/>
      <c r="N1113" s="126"/>
    </row>
    <row r="1114" spans="9:14" x14ac:dyDescent="0.2">
      <c r="I1114" s="129"/>
      <c r="K1114" s="134"/>
      <c r="L1114" s="134"/>
      <c r="M1114" s="134"/>
      <c r="N1114" s="126"/>
    </row>
    <row r="1115" spans="9:14" x14ac:dyDescent="0.2">
      <c r="I1115" s="129"/>
      <c r="K1115" s="134"/>
      <c r="L1115" s="134"/>
      <c r="M1115" s="134"/>
      <c r="N1115" s="126"/>
    </row>
    <row r="1116" spans="9:14" x14ac:dyDescent="0.2">
      <c r="I1116" s="129"/>
      <c r="K1116" s="134"/>
      <c r="L1116" s="134"/>
      <c r="M1116" s="134"/>
      <c r="N1116" s="126"/>
    </row>
    <row r="1117" spans="9:14" x14ac:dyDescent="0.2">
      <c r="I1117" s="129"/>
      <c r="K1117" s="134"/>
      <c r="L1117" s="134"/>
      <c r="M1117" s="134"/>
      <c r="N1117" s="126"/>
    </row>
    <row r="1118" spans="9:14" x14ac:dyDescent="0.2">
      <c r="I1118" s="129"/>
      <c r="K1118" s="134"/>
      <c r="L1118" s="134"/>
      <c r="M1118" s="134"/>
      <c r="N1118" s="126"/>
    </row>
    <row r="1119" spans="9:14" x14ac:dyDescent="0.2">
      <c r="I1119" s="129"/>
      <c r="K1119" s="134"/>
      <c r="L1119" s="134"/>
      <c r="M1119" s="134"/>
      <c r="N1119" s="126"/>
    </row>
    <row r="1120" spans="9:14" x14ac:dyDescent="0.2">
      <c r="I1120" s="129"/>
      <c r="K1120" s="134"/>
      <c r="L1120" s="134"/>
      <c r="M1120" s="134"/>
      <c r="N1120" s="126"/>
    </row>
    <row r="1121" spans="9:14" x14ac:dyDescent="0.2">
      <c r="I1121" s="129"/>
      <c r="K1121" s="134"/>
      <c r="L1121" s="134"/>
      <c r="M1121" s="134"/>
      <c r="N1121" s="126"/>
    </row>
    <row r="1122" spans="9:14" x14ac:dyDescent="0.2">
      <c r="I1122" s="129"/>
      <c r="K1122" s="134"/>
      <c r="L1122" s="134"/>
      <c r="M1122" s="134"/>
      <c r="N1122" s="126"/>
    </row>
    <row r="1123" spans="9:14" x14ac:dyDescent="0.2">
      <c r="I1123" s="129"/>
      <c r="K1123" s="134"/>
      <c r="L1123" s="134"/>
      <c r="M1123" s="134"/>
      <c r="N1123" s="126"/>
    </row>
    <row r="1124" spans="9:14" x14ac:dyDescent="0.2">
      <c r="I1124" s="129"/>
      <c r="K1124" s="134"/>
      <c r="L1124" s="134"/>
      <c r="M1124" s="134"/>
      <c r="N1124" s="126"/>
    </row>
    <row r="1125" spans="9:14" x14ac:dyDescent="0.2">
      <c r="I1125" s="129"/>
      <c r="K1125" s="134"/>
      <c r="L1125" s="134"/>
      <c r="M1125" s="134"/>
      <c r="N1125" s="126"/>
    </row>
    <row r="1126" spans="9:14" x14ac:dyDescent="0.2">
      <c r="I1126" s="129"/>
      <c r="K1126" s="134"/>
      <c r="L1126" s="134"/>
      <c r="M1126" s="134"/>
      <c r="N1126" s="126"/>
    </row>
    <row r="1127" spans="9:14" x14ac:dyDescent="0.2">
      <c r="I1127" s="129"/>
      <c r="K1127" s="134"/>
      <c r="L1127" s="134"/>
      <c r="M1127" s="134"/>
      <c r="N1127" s="126"/>
    </row>
    <row r="1128" spans="9:14" x14ac:dyDescent="0.2">
      <c r="I1128" s="129"/>
      <c r="K1128" s="134"/>
      <c r="L1128" s="134"/>
      <c r="M1128" s="134"/>
      <c r="N1128" s="126"/>
    </row>
    <row r="1129" spans="9:14" x14ac:dyDescent="0.2">
      <c r="I1129" s="129"/>
      <c r="K1129" s="134"/>
      <c r="L1129" s="134"/>
      <c r="M1129" s="134"/>
      <c r="N1129" s="126"/>
    </row>
    <row r="1130" spans="9:14" x14ac:dyDescent="0.2">
      <c r="I1130" s="129"/>
      <c r="K1130" s="134"/>
      <c r="L1130" s="134"/>
      <c r="M1130" s="134"/>
      <c r="N1130" s="126"/>
    </row>
    <row r="1131" spans="9:14" x14ac:dyDescent="0.2">
      <c r="I1131" s="129"/>
      <c r="K1131" s="134"/>
      <c r="L1131" s="134"/>
      <c r="M1131" s="134"/>
      <c r="N1131" s="126"/>
    </row>
    <row r="1132" spans="9:14" x14ac:dyDescent="0.2">
      <c r="I1132" s="129"/>
      <c r="K1132" s="134"/>
      <c r="L1132" s="134"/>
      <c r="M1132" s="134"/>
      <c r="N1132" s="126"/>
    </row>
    <row r="1133" spans="9:14" x14ac:dyDescent="0.2">
      <c r="I1133" s="129"/>
      <c r="K1133" s="134"/>
      <c r="L1133" s="134"/>
      <c r="M1133" s="134"/>
      <c r="N1133" s="126"/>
    </row>
    <row r="1134" spans="9:14" x14ac:dyDescent="0.2">
      <c r="I1134" s="129"/>
      <c r="K1134" s="134"/>
      <c r="L1134" s="134"/>
      <c r="M1134" s="134"/>
      <c r="N1134" s="126"/>
    </row>
    <row r="1135" spans="9:14" x14ac:dyDescent="0.2">
      <c r="I1135" s="129"/>
      <c r="K1135" s="134"/>
      <c r="L1135" s="134"/>
      <c r="M1135" s="134"/>
      <c r="N1135" s="126"/>
    </row>
    <row r="1136" spans="9:14" x14ac:dyDescent="0.2">
      <c r="I1136" s="129"/>
      <c r="K1136" s="134"/>
      <c r="L1136" s="134"/>
      <c r="M1136" s="134"/>
      <c r="N1136" s="126"/>
    </row>
    <row r="1137" spans="9:14" x14ac:dyDescent="0.2">
      <c r="I1137" s="129"/>
      <c r="K1137" s="134"/>
      <c r="L1137" s="134"/>
      <c r="M1137" s="134"/>
      <c r="N1137" s="126"/>
    </row>
    <row r="1138" spans="9:14" x14ac:dyDescent="0.2">
      <c r="I1138" s="129"/>
      <c r="K1138" s="134"/>
      <c r="L1138" s="134"/>
      <c r="M1138" s="134"/>
      <c r="N1138" s="126"/>
    </row>
    <row r="1139" spans="9:14" x14ac:dyDescent="0.2">
      <c r="I1139" s="129"/>
      <c r="K1139" s="134"/>
      <c r="L1139" s="134"/>
      <c r="M1139" s="134"/>
      <c r="N1139" s="126"/>
    </row>
    <row r="1140" spans="9:14" x14ac:dyDescent="0.2">
      <c r="I1140" s="129"/>
      <c r="K1140" s="134"/>
      <c r="L1140" s="134"/>
      <c r="M1140" s="134"/>
      <c r="N1140" s="126"/>
    </row>
    <row r="1141" spans="9:14" x14ac:dyDescent="0.2">
      <c r="I1141" s="129"/>
      <c r="K1141" s="134"/>
      <c r="L1141" s="134"/>
      <c r="M1141" s="134"/>
      <c r="N1141" s="126"/>
    </row>
    <row r="1142" spans="9:14" x14ac:dyDescent="0.2">
      <c r="I1142" s="129"/>
      <c r="K1142" s="134"/>
      <c r="L1142" s="134"/>
      <c r="M1142" s="134"/>
      <c r="N1142" s="126"/>
    </row>
    <row r="1143" spans="9:14" x14ac:dyDescent="0.2">
      <c r="I1143" s="129"/>
      <c r="K1143" s="134"/>
      <c r="L1143" s="134"/>
      <c r="M1143" s="134"/>
      <c r="N1143" s="126"/>
    </row>
    <row r="1144" spans="9:14" x14ac:dyDescent="0.2">
      <c r="I1144" s="129"/>
      <c r="K1144" s="134"/>
      <c r="L1144" s="134"/>
      <c r="M1144" s="134"/>
      <c r="N1144" s="126"/>
    </row>
    <row r="1145" spans="9:14" x14ac:dyDescent="0.2">
      <c r="I1145" s="129"/>
      <c r="K1145" s="134"/>
      <c r="L1145" s="134"/>
      <c r="M1145" s="134"/>
      <c r="N1145" s="126"/>
    </row>
    <row r="1146" spans="9:14" x14ac:dyDescent="0.2">
      <c r="I1146" s="129"/>
      <c r="K1146" s="134"/>
      <c r="L1146" s="134"/>
      <c r="M1146" s="134"/>
      <c r="N1146" s="126"/>
    </row>
    <row r="1147" spans="9:14" x14ac:dyDescent="0.2">
      <c r="I1147" s="129"/>
      <c r="K1147" s="134"/>
      <c r="L1147" s="134"/>
      <c r="M1147" s="134"/>
      <c r="N1147" s="126"/>
    </row>
    <row r="1148" spans="9:14" x14ac:dyDescent="0.2">
      <c r="I1148" s="129"/>
      <c r="K1148" s="134"/>
      <c r="L1148" s="134"/>
      <c r="M1148" s="134"/>
      <c r="N1148" s="126"/>
    </row>
    <row r="1149" spans="9:14" x14ac:dyDescent="0.2">
      <c r="I1149" s="129"/>
      <c r="K1149" s="134"/>
      <c r="L1149" s="134"/>
      <c r="M1149" s="134"/>
      <c r="N1149" s="126"/>
    </row>
    <row r="1150" spans="9:14" x14ac:dyDescent="0.2">
      <c r="I1150" s="129"/>
      <c r="K1150" s="134"/>
      <c r="L1150" s="134"/>
      <c r="M1150" s="134"/>
      <c r="N1150" s="126"/>
    </row>
    <row r="1151" spans="9:14" x14ac:dyDescent="0.2">
      <c r="I1151" s="129"/>
      <c r="K1151" s="134"/>
      <c r="L1151" s="134"/>
      <c r="M1151" s="134"/>
      <c r="N1151" s="126"/>
    </row>
    <row r="1152" spans="9:14" x14ac:dyDescent="0.2">
      <c r="I1152" s="129"/>
      <c r="K1152" s="134"/>
      <c r="L1152" s="134"/>
      <c r="M1152" s="134"/>
      <c r="N1152" s="126"/>
    </row>
    <row r="1153" spans="9:14" x14ac:dyDescent="0.2">
      <c r="I1153" s="129"/>
      <c r="K1153" s="134"/>
      <c r="L1153" s="134"/>
      <c r="M1153" s="134"/>
      <c r="N1153" s="126"/>
    </row>
    <row r="1154" spans="9:14" x14ac:dyDescent="0.2">
      <c r="I1154" s="129"/>
      <c r="K1154" s="134"/>
      <c r="L1154" s="134"/>
      <c r="M1154" s="134"/>
      <c r="N1154" s="126"/>
    </row>
    <row r="1155" spans="9:14" x14ac:dyDescent="0.2">
      <c r="I1155" s="129"/>
      <c r="K1155" s="134"/>
      <c r="L1155" s="134"/>
      <c r="M1155" s="134"/>
      <c r="N1155" s="126"/>
    </row>
    <row r="1156" spans="9:14" x14ac:dyDescent="0.2">
      <c r="I1156" s="129"/>
      <c r="K1156" s="134"/>
      <c r="L1156" s="134"/>
      <c r="M1156" s="134"/>
      <c r="N1156" s="126"/>
    </row>
    <row r="1157" spans="9:14" x14ac:dyDescent="0.2">
      <c r="I1157" s="129"/>
      <c r="K1157" s="134"/>
      <c r="L1157" s="134"/>
      <c r="M1157" s="134"/>
      <c r="N1157" s="126"/>
    </row>
    <row r="1158" spans="9:14" x14ac:dyDescent="0.2">
      <c r="I1158" s="129"/>
      <c r="K1158" s="134"/>
      <c r="L1158" s="134"/>
      <c r="M1158" s="134"/>
      <c r="N1158" s="126"/>
    </row>
    <row r="1159" spans="9:14" x14ac:dyDescent="0.2">
      <c r="I1159" s="129"/>
      <c r="K1159" s="134"/>
      <c r="L1159" s="134"/>
      <c r="M1159" s="134"/>
      <c r="N1159" s="126"/>
    </row>
    <row r="1160" spans="9:14" x14ac:dyDescent="0.2">
      <c r="I1160" s="129"/>
      <c r="K1160" s="134"/>
      <c r="L1160" s="134"/>
      <c r="M1160" s="134"/>
      <c r="N1160" s="126"/>
    </row>
    <row r="1161" spans="9:14" x14ac:dyDescent="0.2">
      <c r="I1161" s="129"/>
      <c r="K1161" s="134"/>
      <c r="L1161" s="134"/>
      <c r="M1161" s="134"/>
      <c r="N1161" s="126"/>
    </row>
    <row r="1162" spans="9:14" x14ac:dyDescent="0.2">
      <c r="I1162" s="129"/>
      <c r="K1162" s="134"/>
      <c r="L1162" s="134"/>
      <c r="M1162" s="134"/>
      <c r="N1162" s="126"/>
    </row>
    <row r="1163" spans="9:14" x14ac:dyDescent="0.2">
      <c r="I1163" s="129"/>
      <c r="K1163" s="134"/>
      <c r="L1163" s="134"/>
      <c r="M1163" s="134"/>
      <c r="N1163" s="126"/>
    </row>
    <row r="1164" spans="9:14" x14ac:dyDescent="0.2">
      <c r="I1164" s="129"/>
      <c r="K1164" s="134"/>
      <c r="L1164" s="134"/>
      <c r="M1164" s="134"/>
      <c r="N1164" s="126"/>
    </row>
    <row r="1165" spans="9:14" x14ac:dyDescent="0.2">
      <c r="I1165" s="129"/>
      <c r="K1165" s="134"/>
      <c r="L1165" s="134"/>
      <c r="M1165" s="134"/>
      <c r="N1165" s="126"/>
    </row>
    <row r="1166" spans="9:14" x14ac:dyDescent="0.2">
      <c r="I1166" s="129"/>
      <c r="K1166" s="134"/>
      <c r="L1166" s="134"/>
      <c r="M1166" s="134"/>
      <c r="N1166" s="126"/>
    </row>
    <row r="1167" spans="9:14" x14ac:dyDescent="0.2">
      <c r="I1167" s="129"/>
      <c r="K1167" s="134"/>
      <c r="L1167" s="134"/>
      <c r="M1167" s="134"/>
      <c r="N1167" s="126"/>
    </row>
    <row r="1168" spans="9:14" x14ac:dyDescent="0.2">
      <c r="I1168" s="129"/>
      <c r="K1168" s="134"/>
      <c r="L1168" s="134"/>
      <c r="M1168" s="134"/>
      <c r="N1168" s="126"/>
    </row>
    <row r="1169" spans="9:14" x14ac:dyDescent="0.2">
      <c r="I1169" s="129"/>
      <c r="K1169" s="134"/>
      <c r="L1169" s="134"/>
      <c r="M1169" s="134"/>
      <c r="N1169" s="126"/>
    </row>
    <row r="1170" spans="9:14" x14ac:dyDescent="0.2">
      <c r="I1170" s="129"/>
      <c r="K1170" s="134"/>
      <c r="L1170" s="134"/>
      <c r="M1170" s="134"/>
      <c r="N1170" s="126"/>
    </row>
    <row r="1171" spans="9:14" x14ac:dyDescent="0.2">
      <c r="I1171" s="129"/>
      <c r="K1171" s="134"/>
      <c r="L1171" s="134"/>
      <c r="M1171" s="134"/>
      <c r="N1171" s="126"/>
    </row>
    <row r="1172" spans="9:14" x14ac:dyDescent="0.2">
      <c r="I1172" s="129"/>
      <c r="K1172" s="134"/>
      <c r="L1172" s="134"/>
      <c r="M1172" s="134"/>
      <c r="N1172" s="126"/>
    </row>
    <row r="1173" spans="9:14" x14ac:dyDescent="0.2">
      <c r="I1173" s="129"/>
      <c r="K1173" s="134"/>
      <c r="L1173" s="134"/>
      <c r="M1173" s="134"/>
      <c r="N1173" s="126"/>
    </row>
    <row r="1174" spans="9:14" x14ac:dyDescent="0.2">
      <c r="I1174" s="129"/>
      <c r="K1174" s="134"/>
      <c r="L1174" s="134"/>
      <c r="M1174" s="134"/>
      <c r="N1174" s="126"/>
    </row>
    <row r="1175" spans="9:14" x14ac:dyDescent="0.2">
      <c r="I1175" s="129"/>
      <c r="K1175" s="134"/>
      <c r="L1175" s="134"/>
      <c r="M1175" s="134"/>
      <c r="N1175" s="126"/>
    </row>
    <row r="1176" spans="9:14" x14ac:dyDescent="0.2">
      <c r="I1176" s="129"/>
      <c r="K1176" s="134"/>
      <c r="L1176" s="134"/>
      <c r="M1176" s="134"/>
      <c r="N1176" s="126"/>
    </row>
    <row r="1177" spans="9:14" x14ac:dyDescent="0.2">
      <c r="I1177" s="129"/>
      <c r="K1177" s="134"/>
      <c r="L1177" s="134"/>
      <c r="M1177" s="134"/>
      <c r="N1177" s="126"/>
    </row>
    <row r="1178" spans="9:14" x14ac:dyDescent="0.2">
      <c r="I1178" s="129"/>
      <c r="K1178" s="134"/>
      <c r="L1178" s="134"/>
      <c r="M1178" s="134"/>
      <c r="N1178" s="126"/>
    </row>
    <row r="1179" spans="9:14" x14ac:dyDescent="0.2">
      <c r="I1179" s="129"/>
      <c r="K1179" s="134"/>
      <c r="L1179" s="134"/>
      <c r="M1179" s="134"/>
      <c r="N1179" s="126"/>
    </row>
    <row r="1180" spans="9:14" x14ac:dyDescent="0.2">
      <c r="I1180" s="129"/>
      <c r="K1180" s="134"/>
      <c r="L1180" s="134"/>
      <c r="M1180" s="134"/>
      <c r="N1180" s="126"/>
    </row>
    <row r="1181" spans="9:14" x14ac:dyDescent="0.2">
      <c r="I1181" s="129"/>
      <c r="K1181" s="134"/>
      <c r="L1181" s="134"/>
      <c r="M1181" s="134"/>
      <c r="N1181" s="126"/>
    </row>
    <row r="1182" spans="9:14" x14ac:dyDescent="0.2">
      <c r="I1182" s="129"/>
      <c r="K1182" s="134"/>
      <c r="L1182" s="134"/>
      <c r="M1182" s="134"/>
      <c r="N1182" s="126"/>
    </row>
    <row r="1183" spans="9:14" x14ac:dyDescent="0.2">
      <c r="I1183" s="129"/>
      <c r="K1183" s="134"/>
      <c r="L1183" s="134"/>
      <c r="M1183" s="134"/>
      <c r="N1183" s="126"/>
    </row>
    <row r="1184" spans="9:14" x14ac:dyDescent="0.2">
      <c r="I1184" s="129"/>
      <c r="K1184" s="134"/>
      <c r="L1184" s="134"/>
      <c r="M1184" s="134"/>
      <c r="N1184" s="126"/>
    </row>
    <row r="1185" spans="9:14" x14ac:dyDescent="0.2">
      <c r="I1185" s="129"/>
      <c r="K1185" s="134"/>
      <c r="L1185" s="134"/>
      <c r="M1185" s="134"/>
      <c r="N1185" s="126"/>
    </row>
    <row r="1186" spans="9:14" x14ac:dyDescent="0.2">
      <c r="I1186" s="129"/>
      <c r="K1186" s="134"/>
      <c r="L1186" s="134"/>
      <c r="M1186" s="134"/>
      <c r="N1186" s="126"/>
    </row>
    <row r="1187" spans="9:14" x14ac:dyDescent="0.2">
      <c r="I1187" s="129"/>
      <c r="K1187" s="134"/>
      <c r="L1187" s="134"/>
      <c r="M1187" s="134"/>
      <c r="N1187" s="126"/>
    </row>
    <row r="1188" spans="9:14" x14ac:dyDescent="0.2">
      <c r="I1188" s="129"/>
      <c r="K1188" s="134"/>
      <c r="L1188" s="134"/>
      <c r="M1188" s="134"/>
      <c r="N1188" s="126"/>
    </row>
    <row r="1189" spans="9:14" x14ac:dyDescent="0.2">
      <c r="I1189" s="129"/>
      <c r="K1189" s="134"/>
      <c r="L1189" s="134"/>
      <c r="M1189" s="134"/>
      <c r="N1189" s="126"/>
    </row>
    <row r="1190" spans="9:14" x14ac:dyDescent="0.2">
      <c r="I1190" s="129"/>
      <c r="K1190" s="134"/>
      <c r="L1190" s="134"/>
      <c r="M1190" s="134"/>
      <c r="N1190" s="126"/>
    </row>
    <row r="1191" spans="9:14" x14ac:dyDescent="0.2">
      <c r="I1191" s="129"/>
      <c r="K1191" s="134"/>
      <c r="L1191" s="134"/>
      <c r="M1191" s="134"/>
      <c r="N1191" s="126"/>
    </row>
    <row r="1192" spans="9:14" x14ac:dyDescent="0.2">
      <c r="I1192" s="129"/>
      <c r="K1192" s="134"/>
      <c r="L1192" s="134"/>
      <c r="M1192" s="134"/>
      <c r="N1192" s="126"/>
    </row>
    <row r="1193" spans="9:14" x14ac:dyDescent="0.2">
      <c r="I1193" s="129"/>
      <c r="K1193" s="134"/>
      <c r="L1193" s="134"/>
      <c r="M1193" s="134"/>
      <c r="N1193" s="126"/>
    </row>
    <row r="1194" spans="9:14" x14ac:dyDescent="0.2">
      <c r="I1194" s="129"/>
      <c r="K1194" s="134"/>
      <c r="L1194" s="134"/>
      <c r="M1194" s="134"/>
      <c r="N1194" s="126"/>
    </row>
    <row r="1195" spans="9:14" x14ac:dyDescent="0.2">
      <c r="I1195" s="129"/>
      <c r="K1195" s="134"/>
      <c r="L1195" s="134"/>
      <c r="M1195" s="134"/>
      <c r="N1195" s="126"/>
    </row>
    <row r="1196" spans="9:14" x14ac:dyDescent="0.2">
      <c r="I1196" s="129"/>
      <c r="K1196" s="134"/>
      <c r="L1196" s="134"/>
      <c r="M1196" s="134"/>
      <c r="N1196" s="126"/>
    </row>
    <row r="1197" spans="9:14" x14ac:dyDescent="0.2">
      <c r="I1197" s="129"/>
      <c r="K1197" s="134"/>
      <c r="L1197" s="134"/>
      <c r="M1197" s="134"/>
      <c r="N1197" s="126"/>
    </row>
    <row r="1198" spans="9:14" x14ac:dyDescent="0.2">
      <c r="I1198" s="129"/>
      <c r="K1198" s="134"/>
      <c r="L1198" s="134"/>
      <c r="M1198" s="134"/>
      <c r="N1198" s="126"/>
    </row>
    <row r="1199" spans="9:14" x14ac:dyDescent="0.2">
      <c r="I1199" s="129"/>
      <c r="K1199" s="134"/>
      <c r="L1199" s="134"/>
      <c r="M1199" s="134"/>
      <c r="N1199" s="126"/>
    </row>
    <row r="1200" spans="9:14" x14ac:dyDescent="0.2">
      <c r="I1200" s="129"/>
      <c r="K1200" s="134"/>
      <c r="L1200" s="134"/>
      <c r="M1200" s="134"/>
      <c r="N1200" s="126"/>
    </row>
    <row r="1201" spans="9:14" x14ac:dyDescent="0.2">
      <c r="I1201" s="129"/>
      <c r="K1201" s="134"/>
      <c r="L1201" s="134"/>
      <c r="M1201" s="134"/>
      <c r="N1201" s="126"/>
    </row>
    <row r="1202" spans="9:14" x14ac:dyDescent="0.2">
      <c r="I1202" s="129"/>
      <c r="K1202" s="134"/>
      <c r="L1202" s="134"/>
      <c r="M1202" s="134"/>
      <c r="N1202" s="126"/>
    </row>
    <row r="1203" spans="9:14" x14ac:dyDescent="0.2">
      <c r="I1203" s="129"/>
      <c r="K1203" s="134"/>
      <c r="L1203" s="134"/>
      <c r="M1203" s="134"/>
      <c r="N1203" s="126"/>
    </row>
    <row r="1204" spans="9:14" x14ac:dyDescent="0.2">
      <c r="I1204" s="129"/>
      <c r="K1204" s="134"/>
      <c r="L1204" s="134"/>
      <c r="M1204" s="134"/>
      <c r="N1204" s="126"/>
    </row>
    <row r="1205" spans="9:14" x14ac:dyDescent="0.2">
      <c r="I1205" s="129"/>
      <c r="K1205" s="134"/>
      <c r="L1205" s="134"/>
      <c r="M1205" s="134"/>
      <c r="N1205" s="126"/>
    </row>
    <row r="1206" spans="9:14" x14ac:dyDescent="0.2">
      <c r="I1206" s="129"/>
      <c r="K1206" s="134"/>
      <c r="L1206" s="134"/>
      <c r="M1206" s="134"/>
      <c r="N1206" s="126"/>
    </row>
    <row r="1207" spans="9:14" x14ac:dyDescent="0.2">
      <c r="I1207" s="129"/>
      <c r="K1207" s="134"/>
      <c r="L1207" s="134"/>
      <c r="M1207" s="134"/>
      <c r="N1207" s="126"/>
    </row>
    <row r="1208" spans="9:14" x14ac:dyDescent="0.2">
      <c r="I1208" s="129"/>
      <c r="K1208" s="134"/>
      <c r="L1208" s="134"/>
      <c r="M1208" s="134"/>
      <c r="N1208" s="126"/>
    </row>
    <row r="1209" spans="9:14" x14ac:dyDescent="0.2">
      <c r="I1209" s="129"/>
      <c r="K1209" s="134"/>
      <c r="L1209" s="134"/>
      <c r="M1209" s="134"/>
      <c r="N1209" s="126"/>
    </row>
    <row r="1210" spans="9:14" x14ac:dyDescent="0.2">
      <c r="I1210" s="129"/>
      <c r="K1210" s="134"/>
      <c r="L1210" s="134"/>
      <c r="M1210" s="134"/>
      <c r="N1210" s="126"/>
    </row>
    <row r="1211" spans="9:14" x14ac:dyDescent="0.2">
      <c r="I1211" s="129"/>
      <c r="K1211" s="134"/>
      <c r="L1211" s="134"/>
      <c r="M1211" s="134"/>
      <c r="N1211" s="126"/>
    </row>
    <row r="1212" spans="9:14" x14ac:dyDescent="0.2">
      <c r="I1212" s="129"/>
      <c r="K1212" s="134"/>
      <c r="L1212" s="134"/>
      <c r="M1212" s="134"/>
      <c r="N1212" s="126"/>
    </row>
    <row r="1213" spans="9:14" x14ac:dyDescent="0.2">
      <c r="I1213" s="129"/>
      <c r="K1213" s="134"/>
      <c r="L1213" s="134"/>
      <c r="M1213" s="134"/>
      <c r="N1213" s="126"/>
    </row>
    <row r="1214" spans="9:14" x14ac:dyDescent="0.2">
      <c r="I1214" s="129"/>
      <c r="K1214" s="134"/>
      <c r="L1214" s="134"/>
      <c r="M1214" s="134"/>
      <c r="N1214" s="126"/>
    </row>
    <row r="1215" spans="9:14" x14ac:dyDescent="0.2">
      <c r="I1215" s="129"/>
      <c r="K1215" s="134"/>
      <c r="L1215" s="134"/>
      <c r="M1215" s="134"/>
      <c r="N1215" s="126"/>
    </row>
    <row r="1216" spans="9:14" x14ac:dyDescent="0.2">
      <c r="I1216" s="129"/>
      <c r="K1216" s="134"/>
      <c r="L1216" s="134"/>
      <c r="M1216" s="134"/>
      <c r="N1216" s="126"/>
    </row>
    <row r="1217" spans="9:14" x14ac:dyDescent="0.2">
      <c r="I1217" s="129"/>
      <c r="K1217" s="134"/>
      <c r="L1217" s="134"/>
      <c r="M1217" s="134"/>
      <c r="N1217" s="126"/>
    </row>
    <row r="1218" spans="9:14" x14ac:dyDescent="0.2">
      <c r="I1218" s="129"/>
      <c r="K1218" s="134"/>
      <c r="L1218" s="134"/>
      <c r="M1218" s="134"/>
      <c r="N1218" s="126"/>
    </row>
    <row r="1219" spans="9:14" x14ac:dyDescent="0.2">
      <c r="I1219" s="129"/>
      <c r="K1219" s="134"/>
      <c r="L1219" s="134"/>
      <c r="M1219" s="134"/>
      <c r="N1219" s="126"/>
    </row>
    <row r="1220" spans="9:14" x14ac:dyDescent="0.2">
      <c r="I1220" s="129"/>
      <c r="K1220" s="134"/>
      <c r="L1220" s="134"/>
      <c r="M1220" s="134"/>
      <c r="N1220" s="126"/>
    </row>
    <row r="1221" spans="9:14" x14ac:dyDescent="0.2">
      <c r="I1221" s="129"/>
      <c r="K1221" s="134"/>
      <c r="L1221" s="134"/>
      <c r="M1221" s="134"/>
      <c r="N1221" s="126"/>
    </row>
    <row r="1222" spans="9:14" x14ac:dyDescent="0.2">
      <c r="I1222" s="129"/>
      <c r="K1222" s="134"/>
      <c r="L1222" s="134"/>
      <c r="M1222" s="134"/>
      <c r="N1222" s="126"/>
    </row>
    <row r="1223" spans="9:14" x14ac:dyDescent="0.2">
      <c r="I1223" s="129"/>
      <c r="K1223" s="134"/>
      <c r="L1223" s="134"/>
      <c r="M1223" s="134"/>
      <c r="N1223" s="126"/>
    </row>
    <row r="1224" spans="9:14" x14ac:dyDescent="0.2">
      <c r="I1224" s="129"/>
      <c r="K1224" s="134"/>
      <c r="L1224" s="134"/>
      <c r="M1224" s="134"/>
      <c r="N1224" s="126"/>
    </row>
    <row r="1225" spans="9:14" x14ac:dyDescent="0.2">
      <c r="I1225" s="129"/>
      <c r="K1225" s="134"/>
      <c r="L1225" s="134"/>
      <c r="M1225" s="134"/>
      <c r="N1225" s="126"/>
    </row>
    <row r="1226" spans="9:14" x14ac:dyDescent="0.2">
      <c r="I1226" s="129"/>
      <c r="K1226" s="134"/>
      <c r="L1226" s="134"/>
      <c r="M1226" s="134"/>
      <c r="N1226" s="126"/>
    </row>
    <row r="1227" spans="9:14" x14ac:dyDescent="0.2">
      <c r="I1227" s="129"/>
      <c r="K1227" s="134"/>
      <c r="L1227" s="134"/>
      <c r="M1227" s="134"/>
      <c r="N1227" s="126"/>
    </row>
    <row r="1228" spans="9:14" x14ac:dyDescent="0.2">
      <c r="I1228" s="129"/>
      <c r="K1228" s="134"/>
      <c r="L1228" s="134"/>
      <c r="M1228" s="134"/>
      <c r="N1228" s="126"/>
    </row>
    <row r="1229" spans="9:14" x14ac:dyDescent="0.2">
      <c r="I1229" s="129"/>
      <c r="K1229" s="134"/>
      <c r="L1229" s="134"/>
      <c r="M1229" s="134"/>
      <c r="N1229" s="126"/>
    </row>
    <row r="1230" spans="9:14" x14ac:dyDescent="0.2">
      <c r="I1230" s="129"/>
      <c r="K1230" s="134"/>
      <c r="L1230" s="134"/>
      <c r="M1230" s="134"/>
      <c r="N1230" s="126"/>
    </row>
    <row r="1231" spans="9:14" x14ac:dyDescent="0.2">
      <c r="I1231" s="129"/>
      <c r="K1231" s="134"/>
      <c r="L1231" s="134"/>
      <c r="M1231" s="134"/>
      <c r="N1231" s="126"/>
    </row>
    <row r="1232" spans="9:14" x14ac:dyDescent="0.2">
      <c r="I1232" s="129"/>
      <c r="K1232" s="134"/>
      <c r="L1232" s="134"/>
      <c r="M1232" s="134"/>
      <c r="N1232" s="126"/>
    </row>
    <row r="1233" spans="9:14" x14ac:dyDescent="0.2">
      <c r="I1233" s="129"/>
      <c r="K1233" s="134"/>
      <c r="L1233" s="134"/>
      <c r="M1233" s="134"/>
      <c r="N1233" s="126"/>
    </row>
    <row r="1234" spans="9:14" x14ac:dyDescent="0.2">
      <c r="I1234" s="129"/>
      <c r="K1234" s="134"/>
      <c r="L1234" s="134"/>
      <c r="M1234" s="134"/>
      <c r="N1234" s="126"/>
    </row>
    <row r="1235" spans="9:14" x14ac:dyDescent="0.2">
      <c r="I1235" s="129"/>
      <c r="K1235" s="134"/>
      <c r="L1235" s="134"/>
      <c r="M1235" s="134"/>
      <c r="N1235" s="126"/>
    </row>
    <row r="1236" spans="9:14" x14ac:dyDescent="0.2">
      <c r="I1236" s="129"/>
      <c r="K1236" s="134"/>
      <c r="L1236" s="134"/>
      <c r="M1236" s="134"/>
      <c r="N1236" s="126"/>
    </row>
    <row r="1237" spans="9:14" x14ac:dyDescent="0.2">
      <c r="I1237" s="129"/>
      <c r="K1237" s="134"/>
      <c r="L1237" s="134"/>
      <c r="M1237" s="134"/>
      <c r="N1237" s="126"/>
    </row>
    <row r="1238" spans="9:14" x14ac:dyDescent="0.2">
      <c r="I1238" s="129"/>
      <c r="K1238" s="134"/>
      <c r="L1238" s="134"/>
      <c r="M1238" s="134"/>
      <c r="N1238" s="126"/>
    </row>
    <row r="1239" spans="9:14" x14ac:dyDescent="0.2">
      <c r="I1239" s="129"/>
      <c r="K1239" s="134"/>
      <c r="L1239" s="134"/>
      <c r="M1239" s="134"/>
      <c r="N1239" s="126"/>
    </row>
    <row r="1240" spans="9:14" x14ac:dyDescent="0.2">
      <c r="I1240" s="129"/>
      <c r="K1240" s="134"/>
      <c r="L1240" s="134"/>
      <c r="M1240" s="134"/>
      <c r="N1240" s="126"/>
    </row>
    <row r="1241" spans="9:14" x14ac:dyDescent="0.2">
      <c r="I1241" s="129"/>
      <c r="K1241" s="134"/>
      <c r="L1241" s="134"/>
      <c r="M1241" s="134"/>
      <c r="N1241" s="126"/>
    </row>
    <row r="1242" spans="9:14" x14ac:dyDescent="0.2">
      <c r="I1242" s="129"/>
      <c r="K1242" s="134"/>
      <c r="L1242" s="134"/>
      <c r="M1242" s="134"/>
      <c r="N1242" s="126"/>
    </row>
    <row r="1243" spans="9:14" x14ac:dyDescent="0.2">
      <c r="I1243" s="129"/>
      <c r="K1243" s="134"/>
      <c r="L1243" s="134"/>
      <c r="M1243" s="134"/>
      <c r="N1243" s="126"/>
    </row>
    <row r="1244" spans="9:14" x14ac:dyDescent="0.2">
      <c r="I1244" s="129"/>
      <c r="K1244" s="134"/>
      <c r="L1244" s="134"/>
      <c r="M1244" s="134"/>
      <c r="N1244" s="126"/>
    </row>
    <row r="1245" spans="9:14" x14ac:dyDescent="0.2">
      <c r="I1245" s="129"/>
      <c r="K1245" s="134"/>
      <c r="L1245" s="134"/>
      <c r="M1245" s="134"/>
      <c r="N1245" s="126"/>
    </row>
    <row r="1246" spans="9:14" x14ac:dyDescent="0.2">
      <c r="I1246" s="129"/>
      <c r="K1246" s="134"/>
      <c r="L1246" s="134"/>
      <c r="M1246" s="134"/>
      <c r="N1246" s="126"/>
    </row>
    <row r="1247" spans="9:14" x14ac:dyDescent="0.2">
      <c r="I1247" s="129"/>
      <c r="K1247" s="134"/>
      <c r="L1247" s="134"/>
      <c r="M1247" s="134"/>
      <c r="N1247" s="126"/>
    </row>
    <row r="1248" spans="9:14" x14ac:dyDescent="0.2">
      <c r="I1248" s="129"/>
      <c r="K1248" s="134"/>
      <c r="L1248" s="134"/>
      <c r="M1248" s="134"/>
      <c r="N1248" s="126"/>
    </row>
    <row r="1249" spans="9:14" x14ac:dyDescent="0.2">
      <c r="I1249" s="129"/>
      <c r="K1249" s="134"/>
      <c r="L1249" s="134"/>
      <c r="M1249" s="134"/>
      <c r="N1249" s="126"/>
    </row>
    <row r="1250" spans="9:14" x14ac:dyDescent="0.2">
      <c r="I1250" s="129"/>
      <c r="K1250" s="134"/>
      <c r="L1250" s="134"/>
      <c r="M1250" s="134"/>
      <c r="N1250" s="126"/>
    </row>
    <row r="1251" spans="9:14" x14ac:dyDescent="0.2">
      <c r="I1251" s="129"/>
      <c r="K1251" s="134"/>
      <c r="L1251" s="134"/>
      <c r="M1251" s="134"/>
      <c r="N1251" s="126"/>
    </row>
    <row r="1252" spans="9:14" x14ac:dyDescent="0.2">
      <c r="I1252" s="129"/>
      <c r="K1252" s="134"/>
      <c r="L1252" s="134"/>
      <c r="M1252" s="134"/>
      <c r="N1252" s="126"/>
    </row>
    <row r="1253" spans="9:14" x14ac:dyDescent="0.2">
      <c r="I1253" s="129"/>
      <c r="K1253" s="134"/>
      <c r="L1253" s="134"/>
      <c r="M1253" s="134"/>
      <c r="N1253" s="126"/>
    </row>
    <row r="1254" spans="9:14" x14ac:dyDescent="0.2">
      <c r="I1254" s="129"/>
      <c r="K1254" s="134"/>
      <c r="L1254" s="134"/>
      <c r="M1254" s="134"/>
      <c r="N1254" s="126"/>
    </row>
    <row r="1255" spans="9:14" x14ac:dyDescent="0.2">
      <c r="I1255" s="129"/>
      <c r="K1255" s="134"/>
      <c r="L1255" s="134"/>
      <c r="M1255" s="134"/>
      <c r="N1255" s="126"/>
    </row>
    <row r="1256" spans="9:14" x14ac:dyDescent="0.2">
      <c r="I1256" s="129"/>
      <c r="K1256" s="134"/>
      <c r="L1256" s="134"/>
      <c r="M1256" s="134"/>
      <c r="N1256" s="126"/>
    </row>
    <row r="1257" spans="9:14" x14ac:dyDescent="0.2">
      <c r="I1257" s="129"/>
      <c r="K1257" s="134"/>
      <c r="L1257" s="134"/>
      <c r="M1257" s="134"/>
      <c r="N1257" s="126"/>
    </row>
    <row r="1258" spans="9:14" x14ac:dyDescent="0.2">
      <c r="I1258" s="129"/>
      <c r="K1258" s="134"/>
      <c r="L1258" s="134"/>
      <c r="M1258" s="134"/>
      <c r="N1258" s="126"/>
    </row>
    <row r="1259" spans="9:14" x14ac:dyDescent="0.2">
      <c r="I1259" s="129"/>
      <c r="K1259" s="134"/>
      <c r="L1259" s="134"/>
      <c r="M1259" s="134"/>
      <c r="N1259" s="126"/>
    </row>
    <row r="1260" spans="9:14" x14ac:dyDescent="0.2">
      <c r="I1260" s="129"/>
      <c r="K1260" s="134"/>
      <c r="L1260" s="134"/>
      <c r="M1260" s="134"/>
      <c r="N1260" s="126"/>
    </row>
    <row r="1261" spans="9:14" x14ac:dyDescent="0.2">
      <c r="I1261" s="129"/>
      <c r="K1261" s="134"/>
      <c r="L1261" s="134"/>
      <c r="M1261" s="134"/>
      <c r="N1261" s="126"/>
    </row>
    <row r="1262" spans="9:14" x14ac:dyDescent="0.2">
      <c r="I1262" s="129"/>
      <c r="K1262" s="134"/>
      <c r="L1262" s="134"/>
      <c r="M1262" s="134"/>
      <c r="N1262" s="126"/>
    </row>
    <row r="1263" spans="9:14" x14ac:dyDescent="0.2">
      <c r="I1263" s="129"/>
      <c r="K1263" s="134"/>
      <c r="L1263" s="134"/>
      <c r="M1263" s="134"/>
      <c r="N1263" s="126"/>
    </row>
    <row r="1264" spans="9:14" x14ac:dyDescent="0.2">
      <c r="I1264" s="129"/>
      <c r="K1264" s="134"/>
      <c r="L1264" s="134"/>
      <c r="M1264" s="134"/>
      <c r="N1264" s="126"/>
    </row>
    <row r="1265" spans="9:14" x14ac:dyDescent="0.2">
      <c r="I1265" s="129"/>
      <c r="K1265" s="134"/>
      <c r="L1265" s="134"/>
      <c r="M1265" s="134"/>
      <c r="N1265" s="126"/>
    </row>
    <row r="1266" spans="9:14" x14ac:dyDescent="0.2">
      <c r="I1266" s="129"/>
      <c r="K1266" s="134"/>
      <c r="L1266" s="134"/>
      <c r="M1266" s="134"/>
      <c r="N1266" s="126"/>
    </row>
    <row r="1267" spans="9:14" x14ac:dyDescent="0.2">
      <c r="I1267" s="129"/>
      <c r="K1267" s="134"/>
      <c r="L1267" s="134"/>
      <c r="M1267" s="134"/>
      <c r="N1267" s="126"/>
    </row>
    <row r="1268" spans="9:14" x14ac:dyDescent="0.2">
      <c r="I1268" s="129"/>
      <c r="K1268" s="134"/>
      <c r="L1268" s="134"/>
      <c r="M1268" s="134"/>
      <c r="N1268" s="126"/>
    </row>
    <row r="1269" spans="9:14" x14ac:dyDescent="0.2">
      <c r="I1269" s="129"/>
      <c r="K1269" s="134"/>
      <c r="L1269" s="134"/>
      <c r="M1269" s="134"/>
      <c r="N1269" s="126"/>
    </row>
    <row r="1270" spans="9:14" x14ac:dyDescent="0.2">
      <c r="I1270" s="129"/>
      <c r="K1270" s="134"/>
      <c r="L1270" s="134"/>
      <c r="M1270" s="134"/>
      <c r="N1270" s="126"/>
    </row>
    <row r="1271" spans="9:14" x14ac:dyDescent="0.2">
      <c r="I1271" s="129"/>
      <c r="K1271" s="134"/>
      <c r="L1271" s="134"/>
      <c r="M1271" s="134"/>
      <c r="N1271" s="126"/>
    </row>
    <row r="1272" spans="9:14" x14ac:dyDescent="0.2">
      <c r="I1272" s="129"/>
      <c r="K1272" s="134"/>
      <c r="L1272" s="134"/>
      <c r="M1272" s="134"/>
      <c r="N1272" s="126"/>
    </row>
    <row r="1273" spans="9:14" x14ac:dyDescent="0.2">
      <c r="I1273" s="129"/>
      <c r="K1273" s="134"/>
      <c r="L1273" s="134"/>
      <c r="M1273" s="134"/>
      <c r="N1273" s="126"/>
    </row>
    <row r="1274" spans="9:14" x14ac:dyDescent="0.2">
      <c r="I1274" s="129"/>
      <c r="K1274" s="134"/>
      <c r="L1274" s="134"/>
      <c r="M1274" s="134"/>
      <c r="N1274" s="126"/>
    </row>
    <row r="1275" spans="9:14" x14ac:dyDescent="0.2">
      <c r="I1275" s="129"/>
      <c r="K1275" s="134"/>
      <c r="L1275" s="134"/>
      <c r="M1275" s="134"/>
      <c r="N1275" s="126"/>
    </row>
    <row r="1276" spans="9:14" x14ac:dyDescent="0.2">
      <c r="I1276" s="129"/>
      <c r="K1276" s="134"/>
      <c r="L1276" s="134"/>
      <c r="M1276" s="134"/>
      <c r="N1276" s="126"/>
    </row>
    <row r="1277" spans="9:14" x14ac:dyDescent="0.2">
      <c r="I1277" s="129"/>
      <c r="K1277" s="134"/>
      <c r="L1277" s="134"/>
      <c r="M1277" s="134"/>
      <c r="N1277" s="126"/>
    </row>
    <row r="1278" spans="9:14" x14ac:dyDescent="0.2">
      <c r="I1278" s="129"/>
      <c r="K1278" s="134"/>
      <c r="L1278" s="134"/>
      <c r="M1278" s="134"/>
      <c r="N1278" s="126"/>
    </row>
    <row r="1279" spans="9:14" x14ac:dyDescent="0.2">
      <c r="I1279" s="129"/>
      <c r="K1279" s="134"/>
      <c r="L1279" s="134"/>
      <c r="M1279" s="134"/>
      <c r="N1279" s="126"/>
    </row>
    <row r="1280" spans="9:14" x14ac:dyDescent="0.2">
      <c r="I1280" s="129"/>
      <c r="K1280" s="134"/>
      <c r="L1280" s="134"/>
      <c r="M1280" s="134"/>
      <c r="N1280" s="126"/>
    </row>
    <row r="1281" spans="9:14" x14ac:dyDescent="0.2">
      <c r="I1281" s="129"/>
      <c r="K1281" s="134"/>
      <c r="L1281" s="134"/>
      <c r="M1281" s="134"/>
      <c r="N1281" s="126"/>
    </row>
    <row r="1282" spans="9:14" x14ac:dyDescent="0.2">
      <c r="I1282" s="129"/>
      <c r="K1282" s="134"/>
      <c r="L1282" s="134"/>
      <c r="M1282" s="134"/>
      <c r="N1282" s="126"/>
    </row>
    <row r="1283" spans="9:14" x14ac:dyDescent="0.2">
      <c r="I1283" s="129"/>
      <c r="K1283" s="134"/>
      <c r="L1283" s="134"/>
      <c r="M1283" s="134"/>
      <c r="N1283" s="126"/>
    </row>
    <row r="1284" spans="9:14" x14ac:dyDescent="0.2">
      <c r="I1284" s="129"/>
      <c r="K1284" s="134"/>
      <c r="L1284" s="134"/>
      <c r="M1284" s="134"/>
      <c r="N1284" s="126"/>
    </row>
    <row r="1285" spans="9:14" x14ac:dyDescent="0.2">
      <c r="I1285" s="129"/>
      <c r="K1285" s="134"/>
      <c r="L1285" s="134"/>
      <c r="M1285" s="134"/>
      <c r="N1285" s="126"/>
    </row>
    <row r="1286" spans="9:14" x14ac:dyDescent="0.2">
      <c r="I1286" s="129"/>
      <c r="K1286" s="134"/>
      <c r="L1286" s="134"/>
      <c r="M1286" s="134"/>
      <c r="N1286" s="126"/>
    </row>
    <row r="1287" spans="9:14" x14ac:dyDescent="0.2">
      <c r="I1287" s="129"/>
      <c r="K1287" s="134"/>
      <c r="L1287" s="134"/>
      <c r="M1287" s="134"/>
      <c r="N1287" s="126"/>
    </row>
    <row r="1288" spans="9:14" x14ac:dyDescent="0.2">
      <c r="I1288" s="129"/>
      <c r="K1288" s="134"/>
      <c r="L1288" s="134"/>
      <c r="M1288" s="134"/>
      <c r="N1288" s="126"/>
    </row>
    <row r="1289" spans="9:14" x14ac:dyDescent="0.2">
      <c r="I1289" s="129"/>
      <c r="K1289" s="134"/>
      <c r="L1289" s="134"/>
      <c r="M1289" s="134"/>
      <c r="N1289" s="126"/>
    </row>
    <row r="1290" spans="9:14" x14ac:dyDescent="0.2">
      <c r="I1290" s="129"/>
      <c r="K1290" s="134"/>
      <c r="L1290" s="134"/>
      <c r="M1290" s="134"/>
      <c r="N1290" s="126"/>
    </row>
    <row r="1291" spans="9:14" x14ac:dyDescent="0.2">
      <c r="I1291" s="129"/>
      <c r="K1291" s="134"/>
      <c r="L1291" s="134"/>
      <c r="M1291" s="134"/>
      <c r="N1291" s="126"/>
    </row>
    <row r="1292" spans="9:14" x14ac:dyDescent="0.2">
      <c r="I1292" s="129"/>
      <c r="K1292" s="134"/>
      <c r="L1292" s="134"/>
      <c r="M1292" s="134"/>
      <c r="N1292" s="126"/>
    </row>
    <row r="1293" spans="9:14" x14ac:dyDescent="0.2">
      <c r="I1293" s="129"/>
      <c r="K1293" s="134"/>
      <c r="L1293" s="134"/>
      <c r="M1293" s="134"/>
      <c r="N1293" s="126"/>
    </row>
    <row r="1294" spans="9:14" x14ac:dyDescent="0.2">
      <c r="I1294" s="129"/>
      <c r="K1294" s="134"/>
      <c r="L1294" s="134"/>
      <c r="M1294" s="134"/>
      <c r="N1294" s="126"/>
    </row>
    <row r="1295" spans="9:14" x14ac:dyDescent="0.2">
      <c r="I1295" s="129"/>
      <c r="K1295" s="134"/>
      <c r="L1295" s="134"/>
      <c r="M1295" s="134"/>
      <c r="N1295" s="126"/>
    </row>
    <row r="1296" spans="9:14" x14ac:dyDescent="0.2">
      <c r="I1296" s="129"/>
      <c r="K1296" s="134"/>
      <c r="L1296" s="134"/>
      <c r="M1296" s="134"/>
      <c r="N1296" s="126"/>
    </row>
    <row r="1297" spans="9:14" x14ac:dyDescent="0.2">
      <c r="I1297" s="129"/>
      <c r="K1297" s="134"/>
      <c r="L1297" s="134"/>
      <c r="M1297" s="134"/>
      <c r="N1297" s="126"/>
    </row>
    <row r="1298" spans="9:14" x14ac:dyDescent="0.2">
      <c r="I1298" s="129"/>
      <c r="K1298" s="134"/>
      <c r="L1298" s="134"/>
      <c r="M1298" s="134"/>
      <c r="N1298" s="126"/>
    </row>
    <row r="1299" spans="9:14" x14ac:dyDescent="0.2">
      <c r="I1299" s="129"/>
      <c r="K1299" s="134"/>
      <c r="L1299" s="134"/>
      <c r="M1299" s="134"/>
      <c r="N1299" s="126"/>
    </row>
    <row r="1300" spans="9:14" x14ac:dyDescent="0.2">
      <c r="I1300" s="129"/>
      <c r="K1300" s="134"/>
      <c r="L1300" s="134"/>
      <c r="M1300" s="134"/>
      <c r="N1300" s="126"/>
    </row>
    <row r="1301" spans="9:14" x14ac:dyDescent="0.2">
      <c r="I1301" s="129"/>
      <c r="K1301" s="134"/>
      <c r="L1301" s="134"/>
      <c r="M1301" s="134"/>
      <c r="N1301" s="126"/>
    </row>
    <row r="1302" spans="9:14" x14ac:dyDescent="0.2">
      <c r="I1302" s="129"/>
      <c r="K1302" s="134"/>
      <c r="L1302" s="134"/>
      <c r="M1302" s="134"/>
      <c r="N1302" s="126"/>
    </row>
    <row r="1303" spans="9:14" x14ac:dyDescent="0.2">
      <c r="I1303" s="129"/>
      <c r="K1303" s="134"/>
      <c r="L1303" s="134"/>
      <c r="M1303" s="134"/>
      <c r="N1303" s="126"/>
    </row>
    <row r="1304" spans="9:14" x14ac:dyDescent="0.2">
      <c r="I1304" s="129"/>
      <c r="K1304" s="134"/>
      <c r="L1304" s="134"/>
      <c r="M1304" s="134"/>
      <c r="N1304" s="126"/>
    </row>
    <row r="1305" spans="9:14" x14ac:dyDescent="0.2">
      <c r="I1305" s="129"/>
      <c r="K1305" s="134"/>
      <c r="L1305" s="134"/>
      <c r="M1305" s="134"/>
      <c r="N1305" s="126"/>
    </row>
    <row r="1306" spans="9:14" x14ac:dyDescent="0.2">
      <c r="I1306" s="129"/>
      <c r="K1306" s="134"/>
      <c r="L1306" s="134"/>
      <c r="M1306" s="134"/>
      <c r="N1306" s="126"/>
    </row>
    <row r="1307" spans="9:14" x14ac:dyDescent="0.2">
      <c r="I1307" s="129"/>
      <c r="K1307" s="134"/>
      <c r="L1307" s="134"/>
      <c r="M1307" s="134"/>
      <c r="N1307" s="126"/>
    </row>
    <row r="1308" spans="9:14" x14ac:dyDescent="0.2">
      <c r="I1308" s="129"/>
      <c r="K1308" s="134"/>
      <c r="L1308" s="134"/>
      <c r="M1308" s="134"/>
      <c r="N1308" s="126"/>
    </row>
    <row r="1309" spans="9:14" x14ac:dyDescent="0.2">
      <c r="I1309" s="129"/>
      <c r="K1309" s="134"/>
      <c r="L1309" s="134"/>
      <c r="M1309" s="134"/>
      <c r="N1309" s="126"/>
    </row>
    <row r="1310" spans="9:14" x14ac:dyDescent="0.2">
      <c r="I1310" s="129"/>
      <c r="K1310" s="134"/>
      <c r="L1310" s="134"/>
      <c r="M1310" s="134"/>
      <c r="N1310" s="126"/>
    </row>
    <row r="1311" spans="9:14" x14ac:dyDescent="0.2">
      <c r="I1311" s="129"/>
      <c r="K1311" s="134"/>
      <c r="L1311" s="134"/>
      <c r="M1311" s="134"/>
      <c r="N1311" s="126"/>
    </row>
    <row r="1312" spans="9:14" x14ac:dyDescent="0.2">
      <c r="I1312" s="129"/>
      <c r="K1312" s="134"/>
      <c r="L1312" s="134"/>
      <c r="M1312" s="134"/>
      <c r="N1312" s="126"/>
    </row>
    <row r="1313" spans="9:14" x14ac:dyDescent="0.2">
      <c r="I1313" s="129"/>
      <c r="K1313" s="134"/>
      <c r="L1313" s="134"/>
      <c r="M1313" s="134"/>
      <c r="N1313" s="126"/>
    </row>
    <row r="1314" spans="9:14" x14ac:dyDescent="0.2">
      <c r="I1314" s="129"/>
      <c r="K1314" s="134"/>
      <c r="L1314" s="134"/>
      <c r="M1314" s="134"/>
      <c r="N1314" s="126"/>
    </row>
    <row r="1315" spans="9:14" x14ac:dyDescent="0.2">
      <c r="I1315" s="129"/>
      <c r="K1315" s="134"/>
      <c r="L1315" s="134"/>
      <c r="M1315" s="134"/>
      <c r="N1315" s="126"/>
    </row>
    <row r="1316" spans="9:14" x14ac:dyDescent="0.2">
      <c r="I1316" s="129"/>
      <c r="K1316" s="134"/>
      <c r="L1316" s="134"/>
      <c r="M1316" s="134"/>
      <c r="N1316" s="126"/>
    </row>
    <row r="1317" spans="9:14" x14ac:dyDescent="0.2">
      <c r="I1317" s="129"/>
      <c r="K1317" s="134"/>
      <c r="L1317" s="134"/>
      <c r="M1317" s="134"/>
      <c r="N1317" s="126"/>
    </row>
    <row r="1318" spans="9:14" x14ac:dyDescent="0.2">
      <c r="I1318" s="129"/>
      <c r="K1318" s="134"/>
      <c r="L1318" s="134"/>
      <c r="M1318" s="134"/>
      <c r="N1318" s="126"/>
    </row>
    <row r="1319" spans="9:14" x14ac:dyDescent="0.2">
      <c r="I1319" s="129"/>
      <c r="K1319" s="134"/>
      <c r="L1319" s="134"/>
      <c r="M1319" s="134"/>
      <c r="N1319" s="126"/>
    </row>
    <row r="1320" spans="9:14" x14ac:dyDescent="0.2">
      <c r="I1320" s="129"/>
      <c r="K1320" s="134"/>
      <c r="L1320" s="134"/>
      <c r="M1320" s="134"/>
      <c r="N1320" s="126"/>
    </row>
    <row r="1321" spans="9:14" x14ac:dyDescent="0.2">
      <c r="I1321" s="129"/>
      <c r="K1321" s="134"/>
      <c r="L1321" s="134"/>
      <c r="M1321" s="134"/>
      <c r="N1321" s="126"/>
    </row>
    <row r="1322" spans="9:14" x14ac:dyDescent="0.2">
      <c r="I1322" s="129"/>
      <c r="K1322" s="134"/>
      <c r="L1322" s="134"/>
      <c r="M1322" s="134"/>
      <c r="N1322" s="126"/>
    </row>
    <row r="1323" spans="9:14" x14ac:dyDescent="0.2">
      <c r="I1323" s="129"/>
      <c r="K1323" s="134"/>
      <c r="L1323" s="134"/>
      <c r="M1323" s="134"/>
      <c r="N1323" s="126"/>
    </row>
    <row r="1324" spans="9:14" x14ac:dyDescent="0.2">
      <c r="I1324" s="129"/>
      <c r="K1324" s="134"/>
      <c r="L1324" s="134"/>
      <c r="M1324" s="134"/>
      <c r="N1324" s="126"/>
    </row>
    <row r="1325" spans="9:14" x14ac:dyDescent="0.2">
      <c r="I1325" s="129"/>
      <c r="K1325" s="134"/>
      <c r="L1325" s="134"/>
      <c r="M1325" s="134"/>
      <c r="N1325" s="126"/>
    </row>
    <row r="1326" spans="9:14" x14ac:dyDescent="0.2">
      <c r="I1326" s="129"/>
      <c r="K1326" s="134"/>
      <c r="L1326" s="134"/>
      <c r="M1326" s="134"/>
      <c r="N1326" s="126"/>
    </row>
    <row r="1327" spans="9:14" x14ac:dyDescent="0.2">
      <c r="I1327" s="129"/>
      <c r="K1327" s="134"/>
      <c r="L1327" s="134"/>
      <c r="M1327" s="134"/>
      <c r="N1327" s="126"/>
    </row>
    <row r="1328" spans="9:14" x14ac:dyDescent="0.2">
      <c r="I1328" s="129"/>
      <c r="K1328" s="134"/>
      <c r="L1328" s="134"/>
      <c r="M1328" s="134"/>
      <c r="N1328" s="126"/>
    </row>
    <row r="1329" spans="9:14" x14ac:dyDescent="0.2">
      <c r="I1329" s="129"/>
      <c r="K1329" s="134"/>
      <c r="L1329" s="134"/>
      <c r="M1329" s="134"/>
      <c r="N1329" s="126"/>
    </row>
    <row r="1330" spans="9:14" x14ac:dyDescent="0.2">
      <c r="I1330" s="129"/>
      <c r="K1330" s="134"/>
      <c r="L1330" s="134"/>
      <c r="M1330" s="134"/>
      <c r="N1330" s="126"/>
    </row>
    <row r="1331" spans="9:14" x14ac:dyDescent="0.2">
      <c r="I1331" s="129"/>
      <c r="K1331" s="134"/>
      <c r="L1331" s="134"/>
      <c r="M1331" s="134"/>
      <c r="N1331" s="126"/>
    </row>
    <row r="1332" spans="9:14" x14ac:dyDescent="0.2">
      <c r="I1332" s="129"/>
      <c r="K1332" s="134"/>
      <c r="L1332" s="134"/>
      <c r="M1332" s="134"/>
      <c r="N1332" s="126"/>
    </row>
    <row r="1333" spans="9:14" x14ac:dyDescent="0.2">
      <c r="I1333" s="129"/>
      <c r="K1333" s="134"/>
      <c r="L1333" s="134"/>
      <c r="M1333" s="134"/>
      <c r="N1333" s="126"/>
    </row>
    <row r="1334" spans="9:14" x14ac:dyDescent="0.2">
      <c r="I1334" s="129"/>
      <c r="K1334" s="134"/>
      <c r="L1334" s="134"/>
      <c r="M1334" s="134"/>
      <c r="N1334" s="126"/>
    </row>
    <row r="1335" spans="9:14" x14ac:dyDescent="0.2">
      <c r="I1335" s="129"/>
      <c r="K1335" s="134"/>
      <c r="L1335" s="134"/>
      <c r="M1335" s="134"/>
      <c r="N1335" s="126"/>
    </row>
    <row r="1336" spans="9:14" x14ac:dyDescent="0.2">
      <c r="I1336" s="129"/>
      <c r="K1336" s="134"/>
      <c r="L1336" s="134"/>
      <c r="M1336" s="134"/>
      <c r="N1336" s="126"/>
    </row>
    <row r="1337" spans="9:14" x14ac:dyDescent="0.2">
      <c r="I1337" s="129"/>
      <c r="K1337" s="134"/>
      <c r="L1337" s="134"/>
      <c r="M1337" s="134"/>
      <c r="N1337" s="126"/>
    </row>
    <row r="1338" spans="9:14" x14ac:dyDescent="0.2">
      <c r="I1338" s="129"/>
      <c r="K1338" s="134"/>
      <c r="L1338" s="134"/>
      <c r="M1338" s="134"/>
      <c r="N1338" s="126"/>
    </row>
    <row r="1339" spans="9:14" x14ac:dyDescent="0.2">
      <c r="I1339" s="129"/>
      <c r="K1339" s="134"/>
      <c r="L1339" s="134"/>
      <c r="M1339" s="134"/>
      <c r="N1339" s="126"/>
    </row>
    <row r="1340" spans="9:14" x14ac:dyDescent="0.2">
      <c r="I1340" s="129"/>
      <c r="K1340" s="134"/>
      <c r="L1340" s="134"/>
      <c r="M1340" s="134"/>
      <c r="N1340" s="126"/>
    </row>
    <row r="1341" spans="9:14" x14ac:dyDescent="0.2">
      <c r="I1341" s="129"/>
      <c r="K1341" s="134"/>
      <c r="L1341" s="134"/>
      <c r="M1341" s="134"/>
      <c r="N1341" s="126"/>
    </row>
    <row r="1342" spans="9:14" x14ac:dyDescent="0.2">
      <c r="I1342" s="129"/>
      <c r="K1342" s="134"/>
      <c r="L1342" s="134"/>
      <c r="M1342" s="134"/>
      <c r="N1342" s="126"/>
    </row>
    <row r="1343" spans="9:14" x14ac:dyDescent="0.2">
      <c r="I1343" s="129"/>
      <c r="K1343" s="134"/>
      <c r="L1343" s="134"/>
      <c r="M1343" s="134"/>
      <c r="N1343" s="126"/>
    </row>
    <row r="1344" spans="9:14" x14ac:dyDescent="0.2">
      <c r="I1344" s="129"/>
      <c r="K1344" s="134"/>
      <c r="L1344" s="134"/>
      <c r="M1344" s="134"/>
      <c r="N1344" s="126"/>
    </row>
    <row r="1345" spans="9:14" x14ac:dyDescent="0.2">
      <c r="I1345" s="129"/>
      <c r="K1345" s="134"/>
      <c r="L1345" s="134"/>
      <c r="M1345" s="134"/>
      <c r="N1345" s="126"/>
    </row>
    <row r="1346" spans="9:14" x14ac:dyDescent="0.2">
      <c r="I1346" s="129"/>
      <c r="K1346" s="134"/>
      <c r="L1346" s="134"/>
      <c r="M1346" s="134"/>
      <c r="N1346" s="126"/>
    </row>
    <row r="1347" spans="9:14" x14ac:dyDescent="0.2">
      <c r="I1347" s="129"/>
      <c r="K1347" s="134"/>
      <c r="L1347" s="134"/>
      <c r="M1347" s="134"/>
      <c r="N1347" s="126"/>
    </row>
    <row r="1348" spans="9:14" x14ac:dyDescent="0.2">
      <c r="I1348" s="129"/>
      <c r="K1348" s="134"/>
      <c r="L1348" s="134"/>
      <c r="M1348" s="134"/>
      <c r="N1348" s="126"/>
    </row>
    <row r="1349" spans="9:14" x14ac:dyDescent="0.2">
      <c r="I1349" s="129"/>
      <c r="K1349" s="134"/>
      <c r="L1349" s="134"/>
      <c r="M1349" s="134"/>
      <c r="N1349" s="126"/>
    </row>
    <row r="1350" spans="9:14" x14ac:dyDescent="0.2">
      <c r="I1350" s="129"/>
      <c r="K1350" s="134"/>
      <c r="L1350" s="134"/>
      <c r="M1350" s="134"/>
      <c r="N1350" s="126"/>
    </row>
    <row r="1351" spans="9:14" x14ac:dyDescent="0.2">
      <c r="I1351" s="129"/>
      <c r="K1351" s="134"/>
      <c r="L1351" s="134"/>
      <c r="M1351" s="134"/>
      <c r="N1351" s="126"/>
    </row>
    <row r="1352" spans="9:14" x14ac:dyDescent="0.2">
      <c r="I1352" s="129"/>
      <c r="K1352" s="134"/>
      <c r="L1352" s="134"/>
      <c r="M1352" s="134"/>
      <c r="N1352" s="126"/>
    </row>
    <row r="1353" spans="9:14" x14ac:dyDescent="0.2">
      <c r="I1353" s="129"/>
      <c r="K1353" s="134"/>
      <c r="L1353" s="134"/>
      <c r="M1353" s="134"/>
      <c r="N1353" s="126"/>
    </row>
    <row r="1354" spans="9:14" x14ac:dyDescent="0.2">
      <c r="I1354" s="129"/>
      <c r="K1354" s="134"/>
      <c r="L1354" s="134"/>
      <c r="M1354" s="134"/>
      <c r="N1354" s="126"/>
    </row>
    <row r="1355" spans="9:14" x14ac:dyDescent="0.2">
      <c r="I1355" s="129"/>
      <c r="K1355" s="134"/>
      <c r="L1355" s="134"/>
      <c r="M1355" s="134"/>
      <c r="N1355" s="126"/>
    </row>
    <row r="1356" spans="9:14" x14ac:dyDescent="0.2">
      <c r="I1356" s="129"/>
      <c r="K1356" s="134"/>
      <c r="L1356" s="134"/>
      <c r="M1356" s="134"/>
      <c r="N1356" s="126"/>
    </row>
    <row r="1357" spans="9:14" x14ac:dyDescent="0.2">
      <c r="I1357" s="129"/>
      <c r="K1357" s="134"/>
      <c r="L1357" s="134"/>
      <c r="M1357" s="134"/>
      <c r="N1357" s="126"/>
    </row>
    <row r="1358" spans="9:14" x14ac:dyDescent="0.2">
      <c r="I1358" s="129"/>
      <c r="K1358" s="134"/>
      <c r="L1358" s="134"/>
      <c r="M1358" s="134"/>
      <c r="N1358" s="126"/>
    </row>
    <row r="1359" spans="9:14" x14ac:dyDescent="0.2">
      <c r="I1359" s="129"/>
      <c r="K1359" s="134"/>
      <c r="L1359" s="134"/>
      <c r="M1359" s="134"/>
      <c r="N1359" s="126"/>
    </row>
    <row r="1360" spans="9:14" x14ac:dyDescent="0.2">
      <c r="I1360" s="129"/>
      <c r="K1360" s="134"/>
      <c r="L1360" s="134"/>
      <c r="M1360" s="134"/>
      <c r="N1360" s="126"/>
    </row>
    <row r="1361" spans="9:14" x14ac:dyDescent="0.2">
      <c r="I1361" s="129"/>
      <c r="K1361" s="134"/>
      <c r="L1361" s="134"/>
      <c r="M1361" s="134"/>
      <c r="N1361" s="126"/>
    </row>
    <row r="1362" spans="9:14" x14ac:dyDescent="0.2">
      <c r="I1362" s="129"/>
      <c r="K1362" s="134"/>
      <c r="L1362" s="134"/>
      <c r="M1362" s="134"/>
      <c r="N1362" s="126"/>
    </row>
    <row r="1363" spans="9:14" x14ac:dyDescent="0.2">
      <c r="I1363" s="129"/>
      <c r="K1363" s="134"/>
      <c r="L1363" s="134"/>
      <c r="M1363" s="134"/>
      <c r="N1363" s="126"/>
    </row>
    <row r="1364" spans="9:14" x14ac:dyDescent="0.2">
      <c r="I1364" s="129"/>
      <c r="K1364" s="134"/>
      <c r="L1364" s="134"/>
      <c r="M1364" s="134"/>
      <c r="N1364" s="126"/>
    </row>
    <row r="1365" spans="9:14" x14ac:dyDescent="0.2">
      <c r="I1365" s="129"/>
      <c r="K1365" s="134"/>
      <c r="L1365" s="134"/>
      <c r="M1365" s="134"/>
      <c r="N1365" s="126"/>
    </row>
    <row r="1366" spans="9:14" x14ac:dyDescent="0.2">
      <c r="I1366" s="129"/>
      <c r="K1366" s="134"/>
      <c r="L1366" s="134"/>
      <c r="M1366" s="134"/>
      <c r="N1366" s="126"/>
    </row>
    <row r="1367" spans="9:14" x14ac:dyDescent="0.2">
      <c r="I1367" s="129"/>
      <c r="K1367" s="134"/>
      <c r="L1367" s="134"/>
      <c r="M1367" s="134"/>
      <c r="N1367" s="126"/>
    </row>
    <row r="1368" spans="9:14" x14ac:dyDescent="0.2">
      <c r="I1368" s="129"/>
      <c r="K1368" s="134"/>
      <c r="L1368" s="134"/>
      <c r="M1368" s="134"/>
      <c r="N1368" s="126"/>
    </row>
    <row r="1369" spans="9:14" x14ac:dyDescent="0.2">
      <c r="I1369" s="129"/>
      <c r="K1369" s="134"/>
      <c r="L1369" s="134"/>
      <c r="M1369" s="134"/>
      <c r="N1369" s="126"/>
    </row>
    <row r="1370" spans="9:14" x14ac:dyDescent="0.2">
      <c r="I1370" s="129"/>
      <c r="K1370" s="134"/>
      <c r="L1370" s="134"/>
      <c r="M1370" s="134"/>
      <c r="N1370" s="126"/>
    </row>
    <row r="1371" spans="9:14" x14ac:dyDescent="0.2">
      <c r="I1371" s="129"/>
      <c r="K1371" s="134"/>
      <c r="L1371" s="134"/>
      <c r="M1371" s="134"/>
      <c r="N1371" s="126"/>
    </row>
    <row r="1372" spans="9:14" x14ac:dyDescent="0.2">
      <c r="I1372" s="129"/>
      <c r="K1372" s="134"/>
      <c r="L1372" s="134"/>
      <c r="M1372" s="134"/>
      <c r="N1372" s="126"/>
    </row>
    <row r="1373" spans="9:14" x14ac:dyDescent="0.2">
      <c r="I1373" s="129"/>
      <c r="K1373" s="134"/>
      <c r="L1373" s="134"/>
      <c r="M1373" s="134"/>
      <c r="N1373" s="126"/>
    </row>
    <row r="1374" spans="9:14" x14ac:dyDescent="0.2">
      <c r="I1374" s="129"/>
      <c r="K1374" s="134"/>
      <c r="L1374" s="134"/>
      <c r="M1374" s="134"/>
      <c r="N1374" s="126"/>
    </row>
    <row r="1375" spans="9:14" x14ac:dyDescent="0.2">
      <c r="I1375" s="129"/>
      <c r="K1375" s="134"/>
      <c r="L1375" s="134"/>
      <c r="M1375" s="134"/>
      <c r="N1375" s="126"/>
    </row>
    <row r="1376" spans="9:14" x14ac:dyDescent="0.2">
      <c r="I1376" s="129"/>
      <c r="K1376" s="134"/>
      <c r="L1376" s="134"/>
      <c r="M1376" s="134"/>
      <c r="N1376" s="126"/>
    </row>
    <row r="1377" spans="9:14" x14ac:dyDescent="0.2">
      <c r="I1377" s="129"/>
      <c r="K1377" s="134"/>
      <c r="L1377" s="134"/>
      <c r="M1377" s="134"/>
      <c r="N1377" s="126"/>
    </row>
    <row r="1378" spans="9:14" x14ac:dyDescent="0.2">
      <c r="I1378" s="129"/>
      <c r="K1378" s="134"/>
      <c r="L1378" s="134"/>
      <c r="M1378" s="134"/>
      <c r="N1378" s="126"/>
    </row>
    <row r="1379" spans="9:14" x14ac:dyDescent="0.2">
      <c r="I1379" s="129"/>
      <c r="K1379" s="134"/>
      <c r="L1379" s="134"/>
      <c r="M1379" s="134"/>
      <c r="N1379" s="126"/>
    </row>
    <row r="1380" spans="9:14" x14ac:dyDescent="0.2">
      <c r="I1380" s="129"/>
      <c r="K1380" s="134"/>
      <c r="L1380" s="134"/>
      <c r="M1380" s="134"/>
      <c r="N1380" s="126"/>
    </row>
    <row r="1381" spans="9:14" x14ac:dyDescent="0.2">
      <c r="I1381" s="129"/>
      <c r="K1381" s="134"/>
      <c r="L1381" s="134"/>
      <c r="M1381" s="134"/>
      <c r="N1381" s="126"/>
    </row>
    <row r="1382" spans="9:14" x14ac:dyDescent="0.2">
      <c r="I1382" s="129"/>
      <c r="K1382" s="134"/>
      <c r="L1382" s="134"/>
      <c r="M1382" s="134"/>
      <c r="N1382" s="126"/>
    </row>
    <row r="1383" spans="9:14" x14ac:dyDescent="0.2">
      <c r="I1383" s="129"/>
      <c r="K1383" s="134"/>
      <c r="L1383" s="134"/>
      <c r="M1383" s="134"/>
      <c r="N1383" s="126"/>
    </row>
    <row r="1384" spans="9:14" x14ac:dyDescent="0.2">
      <c r="I1384" s="129"/>
      <c r="K1384" s="134"/>
      <c r="L1384" s="134"/>
      <c r="M1384" s="134"/>
      <c r="N1384" s="126"/>
    </row>
    <row r="1385" spans="9:14" x14ac:dyDescent="0.2">
      <c r="I1385" s="129"/>
      <c r="K1385" s="134"/>
      <c r="L1385" s="134"/>
      <c r="M1385" s="134"/>
      <c r="N1385" s="126"/>
    </row>
    <row r="1386" spans="9:14" x14ac:dyDescent="0.2">
      <c r="I1386" s="129"/>
      <c r="K1386" s="134"/>
      <c r="L1386" s="134"/>
      <c r="M1386" s="134"/>
      <c r="N1386" s="126"/>
    </row>
    <row r="1387" spans="9:14" x14ac:dyDescent="0.2">
      <c r="I1387" s="129"/>
      <c r="K1387" s="134"/>
      <c r="L1387" s="134"/>
      <c r="M1387" s="134"/>
      <c r="N1387" s="126"/>
    </row>
    <row r="1388" spans="9:14" x14ac:dyDescent="0.2">
      <c r="I1388" s="129"/>
      <c r="K1388" s="134"/>
      <c r="L1388" s="134"/>
      <c r="M1388" s="134"/>
      <c r="N1388" s="126"/>
    </row>
    <row r="1389" spans="9:14" x14ac:dyDescent="0.2">
      <c r="I1389" s="129"/>
      <c r="K1389" s="134"/>
      <c r="L1389" s="134"/>
      <c r="M1389" s="134"/>
      <c r="N1389" s="126"/>
    </row>
    <row r="1390" spans="9:14" x14ac:dyDescent="0.2">
      <c r="I1390" s="129"/>
      <c r="K1390" s="134"/>
      <c r="L1390" s="134"/>
      <c r="M1390" s="134"/>
      <c r="N1390" s="126"/>
    </row>
    <row r="1391" spans="9:14" x14ac:dyDescent="0.2">
      <c r="I1391" s="129"/>
      <c r="K1391" s="134"/>
      <c r="L1391" s="134"/>
      <c r="M1391" s="134"/>
      <c r="N1391" s="126"/>
    </row>
    <row r="1392" spans="9:14" x14ac:dyDescent="0.2">
      <c r="I1392" s="129"/>
      <c r="K1392" s="134"/>
      <c r="L1392" s="134"/>
      <c r="M1392" s="134"/>
      <c r="N1392" s="126"/>
    </row>
    <row r="1393" spans="9:14" x14ac:dyDescent="0.2">
      <c r="I1393" s="129"/>
      <c r="K1393" s="134"/>
      <c r="L1393" s="134"/>
      <c r="M1393" s="134"/>
      <c r="N1393" s="126"/>
    </row>
    <row r="1394" spans="9:14" x14ac:dyDescent="0.2">
      <c r="I1394" s="129"/>
      <c r="K1394" s="134"/>
      <c r="L1394" s="134"/>
      <c r="M1394" s="134"/>
      <c r="N1394" s="126"/>
    </row>
    <row r="1395" spans="9:14" x14ac:dyDescent="0.2">
      <c r="I1395" s="129"/>
      <c r="K1395" s="134"/>
      <c r="L1395" s="134"/>
      <c r="M1395" s="134"/>
      <c r="N1395" s="126"/>
    </row>
    <row r="1396" spans="9:14" x14ac:dyDescent="0.2">
      <c r="I1396" s="129"/>
      <c r="K1396" s="134"/>
      <c r="L1396" s="134"/>
      <c r="M1396" s="134"/>
      <c r="N1396" s="126"/>
    </row>
    <row r="1397" spans="9:14" x14ac:dyDescent="0.2">
      <c r="I1397" s="129"/>
      <c r="K1397" s="134"/>
      <c r="L1397" s="134"/>
      <c r="M1397" s="134"/>
      <c r="N1397" s="126"/>
    </row>
    <row r="1398" spans="9:14" x14ac:dyDescent="0.2">
      <c r="I1398" s="129"/>
      <c r="K1398" s="134"/>
      <c r="L1398" s="134"/>
      <c r="M1398" s="134"/>
      <c r="N1398" s="126"/>
    </row>
    <row r="1399" spans="9:14" x14ac:dyDescent="0.2">
      <c r="I1399" s="129"/>
      <c r="K1399" s="134"/>
      <c r="L1399" s="134"/>
      <c r="M1399" s="134"/>
      <c r="N1399" s="126"/>
    </row>
    <row r="1400" spans="9:14" x14ac:dyDescent="0.2">
      <c r="I1400" s="129"/>
      <c r="K1400" s="134"/>
      <c r="L1400" s="134"/>
      <c r="M1400" s="134"/>
      <c r="N1400" s="126"/>
    </row>
    <row r="1401" spans="9:14" x14ac:dyDescent="0.2">
      <c r="I1401" s="129"/>
      <c r="K1401" s="134"/>
      <c r="L1401" s="134"/>
      <c r="M1401" s="134"/>
      <c r="N1401" s="126"/>
    </row>
    <row r="1402" spans="9:14" x14ac:dyDescent="0.2">
      <c r="I1402" s="129"/>
      <c r="K1402" s="134"/>
      <c r="L1402" s="134"/>
      <c r="M1402" s="134"/>
      <c r="N1402" s="126"/>
    </row>
    <row r="1403" spans="9:14" x14ac:dyDescent="0.2">
      <c r="I1403" s="129"/>
      <c r="K1403" s="134"/>
      <c r="L1403" s="134"/>
      <c r="M1403" s="134"/>
      <c r="N1403" s="126"/>
    </row>
    <row r="1404" spans="9:14" x14ac:dyDescent="0.2">
      <c r="I1404" s="129"/>
      <c r="K1404" s="134"/>
      <c r="L1404" s="134"/>
      <c r="M1404" s="134"/>
      <c r="N1404" s="126"/>
    </row>
    <row r="1405" spans="9:14" x14ac:dyDescent="0.2">
      <c r="I1405" s="129"/>
      <c r="K1405" s="134"/>
      <c r="L1405" s="134"/>
      <c r="M1405" s="134"/>
      <c r="N1405" s="126"/>
    </row>
    <row r="1406" spans="9:14" x14ac:dyDescent="0.2">
      <c r="I1406" s="129"/>
      <c r="K1406" s="134"/>
      <c r="L1406" s="134"/>
      <c r="M1406" s="134"/>
      <c r="N1406" s="126"/>
    </row>
    <row r="1407" spans="9:14" x14ac:dyDescent="0.2">
      <c r="I1407" s="129"/>
      <c r="K1407" s="134"/>
      <c r="L1407" s="134"/>
      <c r="M1407" s="134"/>
      <c r="N1407" s="126"/>
    </row>
    <row r="1408" spans="9:14" x14ac:dyDescent="0.2">
      <c r="I1408" s="129"/>
      <c r="K1408" s="134"/>
      <c r="L1408" s="134"/>
      <c r="M1408" s="134"/>
      <c r="N1408" s="126"/>
    </row>
    <row r="1409" spans="9:14" x14ac:dyDescent="0.2">
      <c r="I1409" s="129"/>
      <c r="K1409" s="134"/>
      <c r="L1409" s="134"/>
      <c r="M1409" s="134"/>
      <c r="N1409" s="126"/>
    </row>
    <row r="1410" spans="9:14" x14ac:dyDescent="0.2">
      <c r="I1410" s="129"/>
      <c r="K1410" s="134"/>
      <c r="L1410" s="134"/>
      <c r="M1410" s="134"/>
      <c r="N1410" s="126"/>
    </row>
    <row r="1411" spans="9:14" x14ac:dyDescent="0.2">
      <c r="I1411" s="129"/>
      <c r="K1411" s="134"/>
      <c r="L1411" s="134"/>
      <c r="M1411" s="134"/>
      <c r="N1411" s="126"/>
    </row>
    <row r="1412" spans="9:14" x14ac:dyDescent="0.2">
      <c r="I1412" s="129"/>
      <c r="K1412" s="134"/>
      <c r="L1412" s="134"/>
      <c r="M1412" s="134"/>
      <c r="N1412" s="126"/>
    </row>
    <row r="1413" spans="9:14" x14ac:dyDescent="0.2">
      <c r="I1413" s="129"/>
      <c r="K1413" s="134"/>
      <c r="L1413" s="134"/>
      <c r="M1413" s="134"/>
      <c r="N1413" s="126"/>
    </row>
    <row r="1414" spans="9:14" x14ac:dyDescent="0.2">
      <c r="I1414" s="129"/>
      <c r="K1414" s="134"/>
      <c r="L1414" s="134"/>
      <c r="M1414" s="134"/>
      <c r="N1414" s="126"/>
    </row>
    <row r="1415" spans="9:14" x14ac:dyDescent="0.2">
      <c r="I1415" s="129"/>
      <c r="K1415" s="134"/>
      <c r="L1415" s="134"/>
      <c r="M1415" s="134"/>
      <c r="N1415" s="126"/>
    </row>
    <row r="1416" spans="9:14" x14ac:dyDescent="0.2">
      <c r="I1416" s="129"/>
      <c r="K1416" s="134"/>
      <c r="L1416" s="134"/>
      <c r="M1416" s="134"/>
      <c r="N1416" s="126"/>
    </row>
    <row r="1417" spans="9:14" x14ac:dyDescent="0.2">
      <c r="I1417" s="129"/>
      <c r="K1417" s="134"/>
      <c r="L1417" s="134"/>
      <c r="M1417" s="134"/>
      <c r="N1417" s="126"/>
    </row>
    <row r="1418" spans="9:14" x14ac:dyDescent="0.2">
      <c r="I1418" s="129"/>
      <c r="K1418" s="134"/>
      <c r="L1418" s="134"/>
      <c r="M1418" s="134"/>
      <c r="N1418" s="126"/>
    </row>
    <row r="1419" spans="9:14" x14ac:dyDescent="0.2">
      <c r="I1419" s="129"/>
      <c r="K1419" s="134"/>
      <c r="L1419" s="134"/>
      <c r="M1419" s="134"/>
      <c r="N1419" s="126"/>
    </row>
    <row r="1420" spans="9:14" x14ac:dyDescent="0.2">
      <c r="I1420" s="129"/>
      <c r="K1420" s="134"/>
      <c r="L1420" s="134"/>
      <c r="M1420" s="134"/>
      <c r="N1420" s="126"/>
    </row>
    <row r="1421" spans="9:14" x14ac:dyDescent="0.2">
      <c r="I1421" s="129"/>
      <c r="K1421" s="134"/>
      <c r="L1421" s="134"/>
      <c r="M1421" s="134"/>
      <c r="N1421" s="126"/>
    </row>
    <row r="1422" spans="9:14" x14ac:dyDescent="0.2">
      <c r="I1422" s="129"/>
      <c r="K1422" s="134"/>
      <c r="L1422" s="134"/>
      <c r="M1422" s="134"/>
      <c r="N1422" s="126"/>
    </row>
    <row r="1423" spans="9:14" x14ac:dyDescent="0.2">
      <c r="I1423" s="129"/>
      <c r="K1423" s="134"/>
      <c r="L1423" s="134"/>
      <c r="M1423" s="134"/>
      <c r="N1423" s="126"/>
    </row>
    <row r="1424" spans="9:14" x14ac:dyDescent="0.2">
      <c r="I1424" s="129"/>
      <c r="K1424" s="134"/>
      <c r="L1424" s="134"/>
      <c r="M1424" s="134"/>
      <c r="N1424" s="126"/>
    </row>
    <row r="1425" spans="9:14" x14ac:dyDescent="0.2">
      <c r="I1425" s="129"/>
      <c r="K1425" s="134"/>
      <c r="L1425" s="134"/>
      <c r="M1425" s="134"/>
      <c r="N1425" s="126"/>
    </row>
    <row r="1426" spans="9:14" x14ac:dyDescent="0.2">
      <c r="I1426" s="129"/>
      <c r="K1426" s="134"/>
      <c r="L1426" s="134"/>
      <c r="M1426" s="134"/>
      <c r="N1426" s="126"/>
    </row>
    <row r="1427" spans="9:14" x14ac:dyDescent="0.2">
      <c r="I1427" s="129"/>
      <c r="K1427" s="134"/>
      <c r="L1427" s="134"/>
      <c r="M1427" s="134"/>
      <c r="N1427" s="126"/>
    </row>
    <row r="1428" spans="9:14" x14ac:dyDescent="0.2">
      <c r="I1428" s="129"/>
      <c r="K1428" s="134"/>
      <c r="L1428" s="134"/>
      <c r="M1428" s="134"/>
      <c r="N1428" s="126"/>
    </row>
    <row r="1429" spans="9:14" x14ac:dyDescent="0.2">
      <c r="I1429" s="129"/>
      <c r="K1429" s="134"/>
      <c r="L1429" s="134"/>
      <c r="M1429" s="134"/>
      <c r="N1429" s="126"/>
    </row>
    <row r="1430" spans="9:14" x14ac:dyDescent="0.2">
      <c r="I1430" s="129"/>
      <c r="K1430" s="134"/>
      <c r="L1430" s="134"/>
      <c r="M1430" s="134"/>
      <c r="N1430" s="126"/>
    </row>
    <row r="1431" spans="9:14" x14ac:dyDescent="0.2">
      <c r="I1431" s="129"/>
      <c r="K1431" s="134"/>
      <c r="L1431" s="134"/>
      <c r="M1431" s="134"/>
      <c r="N1431" s="126"/>
    </row>
    <row r="1432" spans="9:14" x14ac:dyDescent="0.2">
      <c r="I1432" s="129"/>
      <c r="K1432" s="134"/>
      <c r="L1432" s="134"/>
      <c r="M1432" s="134"/>
      <c r="N1432" s="126"/>
    </row>
    <row r="1433" spans="9:14" x14ac:dyDescent="0.2">
      <c r="I1433" s="129"/>
      <c r="K1433" s="134"/>
      <c r="L1433" s="134"/>
      <c r="M1433" s="134"/>
      <c r="N1433" s="126"/>
    </row>
    <row r="1434" spans="9:14" x14ac:dyDescent="0.2">
      <c r="I1434" s="129"/>
      <c r="K1434" s="134"/>
      <c r="L1434" s="134"/>
      <c r="M1434" s="134"/>
      <c r="N1434" s="126"/>
    </row>
    <row r="1435" spans="9:14" x14ac:dyDescent="0.2">
      <c r="I1435" s="129"/>
      <c r="K1435" s="134"/>
      <c r="L1435" s="134"/>
      <c r="M1435" s="134"/>
      <c r="N1435" s="126"/>
    </row>
    <row r="1436" spans="9:14" x14ac:dyDescent="0.2">
      <c r="I1436" s="129"/>
      <c r="K1436" s="134"/>
      <c r="L1436" s="134"/>
      <c r="M1436" s="134"/>
      <c r="N1436" s="126"/>
    </row>
    <row r="1437" spans="9:14" x14ac:dyDescent="0.2">
      <c r="I1437" s="129"/>
      <c r="K1437" s="134"/>
      <c r="L1437" s="134"/>
      <c r="M1437" s="134"/>
      <c r="N1437" s="126"/>
    </row>
    <row r="1438" spans="9:14" x14ac:dyDescent="0.2">
      <c r="I1438" s="129"/>
      <c r="K1438" s="134"/>
      <c r="L1438" s="134"/>
      <c r="M1438" s="134"/>
      <c r="N1438" s="126"/>
    </row>
    <row r="1439" spans="9:14" x14ac:dyDescent="0.2">
      <c r="I1439" s="129"/>
      <c r="K1439" s="134"/>
      <c r="L1439" s="134"/>
      <c r="M1439" s="134"/>
      <c r="N1439" s="126"/>
    </row>
    <row r="1440" spans="9:14" x14ac:dyDescent="0.2">
      <c r="I1440" s="129"/>
      <c r="K1440" s="134"/>
      <c r="L1440" s="134"/>
      <c r="M1440" s="134"/>
      <c r="N1440" s="126"/>
    </row>
    <row r="1441" spans="9:14" x14ac:dyDescent="0.2">
      <c r="I1441" s="129"/>
      <c r="K1441" s="134"/>
      <c r="L1441" s="134"/>
      <c r="M1441" s="134"/>
      <c r="N1441" s="126"/>
    </row>
    <row r="1442" spans="9:14" x14ac:dyDescent="0.2">
      <c r="I1442" s="129"/>
      <c r="K1442" s="134"/>
      <c r="L1442" s="134"/>
      <c r="M1442" s="134"/>
      <c r="N1442" s="126"/>
    </row>
    <row r="1443" spans="9:14" x14ac:dyDescent="0.2">
      <c r="I1443" s="129"/>
      <c r="K1443" s="134"/>
      <c r="L1443" s="134"/>
      <c r="M1443" s="134"/>
      <c r="N1443" s="126"/>
    </row>
    <row r="1444" spans="9:14" x14ac:dyDescent="0.2">
      <c r="I1444" s="129"/>
      <c r="K1444" s="134"/>
      <c r="L1444" s="134"/>
      <c r="M1444" s="134"/>
      <c r="N1444" s="126"/>
    </row>
    <row r="1445" spans="9:14" x14ac:dyDescent="0.2">
      <c r="I1445" s="129"/>
      <c r="K1445" s="134"/>
      <c r="L1445" s="134"/>
      <c r="M1445" s="134"/>
      <c r="N1445" s="126"/>
    </row>
    <row r="1446" spans="9:14" x14ac:dyDescent="0.2">
      <c r="I1446" s="129"/>
      <c r="K1446" s="134"/>
      <c r="L1446" s="134"/>
      <c r="M1446" s="134"/>
      <c r="N1446" s="126"/>
    </row>
    <row r="1447" spans="9:14" x14ac:dyDescent="0.2">
      <c r="I1447" s="129"/>
      <c r="K1447" s="134"/>
      <c r="L1447" s="134"/>
      <c r="M1447" s="134"/>
      <c r="N1447" s="126"/>
    </row>
    <row r="1448" spans="9:14" x14ac:dyDescent="0.2">
      <c r="I1448" s="129"/>
      <c r="K1448" s="134"/>
      <c r="L1448" s="134"/>
      <c r="M1448" s="134"/>
      <c r="N1448" s="126"/>
    </row>
    <row r="1449" spans="9:14" x14ac:dyDescent="0.2">
      <c r="I1449" s="129"/>
      <c r="K1449" s="134"/>
      <c r="L1449" s="134"/>
      <c r="M1449" s="134"/>
      <c r="N1449" s="126"/>
    </row>
    <row r="1450" spans="9:14" x14ac:dyDescent="0.2">
      <c r="I1450" s="129"/>
      <c r="K1450" s="134"/>
      <c r="L1450" s="134"/>
      <c r="M1450" s="134"/>
      <c r="N1450" s="126"/>
    </row>
    <row r="1451" spans="9:14" x14ac:dyDescent="0.2">
      <c r="I1451" s="129"/>
      <c r="K1451" s="134"/>
      <c r="L1451" s="134"/>
      <c r="M1451" s="134"/>
      <c r="N1451" s="126"/>
    </row>
    <row r="1452" spans="9:14" x14ac:dyDescent="0.2">
      <c r="I1452" s="129"/>
      <c r="K1452" s="134"/>
      <c r="L1452" s="134"/>
      <c r="M1452" s="134"/>
      <c r="N1452" s="126"/>
    </row>
    <row r="1453" spans="9:14" x14ac:dyDescent="0.2">
      <c r="I1453" s="129"/>
      <c r="K1453" s="134"/>
      <c r="L1453" s="134"/>
      <c r="M1453" s="134"/>
      <c r="N1453" s="126"/>
    </row>
    <row r="1454" spans="9:14" x14ac:dyDescent="0.2">
      <c r="I1454" s="129"/>
      <c r="K1454" s="134"/>
      <c r="L1454" s="134"/>
      <c r="M1454" s="134"/>
      <c r="N1454" s="126"/>
    </row>
    <row r="1455" spans="9:14" x14ac:dyDescent="0.2">
      <c r="I1455" s="129"/>
      <c r="K1455" s="134"/>
      <c r="L1455" s="134"/>
      <c r="M1455" s="134"/>
      <c r="N1455" s="126"/>
    </row>
    <row r="1456" spans="9:14" x14ac:dyDescent="0.2">
      <c r="I1456" s="129"/>
      <c r="K1456" s="134"/>
      <c r="L1456" s="134"/>
      <c r="M1456" s="134"/>
      <c r="N1456" s="126"/>
    </row>
    <row r="1457" spans="9:14" x14ac:dyDescent="0.2">
      <c r="I1457" s="129"/>
      <c r="K1457" s="134"/>
      <c r="L1457" s="134"/>
      <c r="M1457" s="134"/>
      <c r="N1457" s="126"/>
    </row>
    <row r="1458" spans="9:14" x14ac:dyDescent="0.2">
      <c r="I1458" s="129"/>
      <c r="K1458" s="134"/>
      <c r="L1458" s="134"/>
      <c r="M1458" s="134"/>
      <c r="N1458" s="126"/>
    </row>
    <row r="1459" spans="9:14" x14ac:dyDescent="0.2">
      <c r="I1459" s="129"/>
      <c r="K1459" s="134"/>
      <c r="L1459" s="134"/>
      <c r="M1459" s="134"/>
      <c r="N1459" s="126"/>
    </row>
    <row r="1460" spans="9:14" x14ac:dyDescent="0.2">
      <c r="I1460" s="129"/>
      <c r="K1460" s="134"/>
      <c r="L1460" s="134"/>
      <c r="M1460" s="134"/>
      <c r="N1460" s="126"/>
    </row>
    <row r="1461" spans="9:14" x14ac:dyDescent="0.2">
      <c r="I1461" s="129"/>
      <c r="K1461" s="134"/>
      <c r="L1461" s="134"/>
      <c r="M1461" s="134"/>
      <c r="N1461" s="126"/>
    </row>
    <row r="1462" spans="9:14" x14ac:dyDescent="0.2">
      <c r="I1462" s="129"/>
      <c r="K1462" s="134"/>
      <c r="L1462" s="134"/>
      <c r="M1462" s="134"/>
      <c r="N1462" s="126"/>
    </row>
    <row r="1463" spans="9:14" x14ac:dyDescent="0.2">
      <c r="I1463" s="129"/>
      <c r="K1463" s="134"/>
      <c r="L1463" s="134"/>
      <c r="M1463" s="134"/>
      <c r="N1463" s="126"/>
    </row>
    <row r="1464" spans="9:14" x14ac:dyDescent="0.2">
      <c r="I1464" s="129"/>
      <c r="K1464" s="134"/>
      <c r="L1464" s="134"/>
      <c r="M1464" s="134"/>
      <c r="N1464" s="126"/>
    </row>
    <row r="1465" spans="9:14" x14ac:dyDescent="0.2">
      <c r="I1465" s="129"/>
      <c r="K1465" s="134"/>
      <c r="L1465" s="134"/>
      <c r="M1465" s="134"/>
      <c r="N1465" s="126"/>
    </row>
    <row r="1466" spans="9:14" x14ac:dyDescent="0.2">
      <c r="I1466" s="129"/>
      <c r="K1466" s="134"/>
      <c r="L1466" s="134"/>
      <c r="M1466" s="134"/>
      <c r="N1466" s="126"/>
    </row>
    <row r="1467" spans="9:14" x14ac:dyDescent="0.2">
      <c r="I1467" s="129"/>
      <c r="K1467" s="134"/>
      <c r="L1467" s="134"/>
      <c r="M1467" s="134"/>
      <c r="N1467" s="126"/>
    </row>
    <row r="1468" spans="9:14" x14ac:dyDescent="0.2">
      <c r="I1468" s="129"/>
      <c r="K1468" s="134"/>
      <c r="L1468" s="134"/>
      <c r="M1468" s="134"/>
      <c r="N1468" s="126"/>
    </row>
    <row r="1469" spans="9:14" x14ac:dyDescent="0.2">
      <c r="I1469" s="129"/>
      <c r="K1469" s="134"/>
      <c r="L1469" s="134"/>
      <c r="M1469" s="134"/>
      <c r="N1469" s="126"/>
    </row>
    <row r="1470" spans="9:14" x14ac:dyDescent="0.2">
      <c r="I1470" s="129"/>
      <c r="K1470" s="134"/>
      <c r="L1470" s="134"/>
      <c r="M1470" s="134"/>
      <c r="N1470" s="126"/>
    </row>
    <row r="1471" spans="9:14" x14ac:dyDescent="0.2">
      <c r="I1471" s="129"/>
      <c r="K1471" s="134"/>
      <c r="L1471" s="134"/>
      <c r="M1471" s="134"/>
      <c r="N1471" s="126"/>
    </row>
    <row r="1472" spans="9:14" x14ac:dyDescent="0.2">
      <c r="I1472" s="129"/>
      <c r="K1472" s="134"/>
      <c r="L1472" s="134"/>
      <c r="M1472" s="134"/>
      <c r="N1472" s="126"/>
    </row>
    <row r="1473" spans="9:14" x14ac:dyDescent="0.2">
      <c r="I1473" s="129"/>
      <c r="K1473" s="134"/>
      <c r="L1473" s="134"/>
      <c r="M1473" s="134"/>
      <c r="N1473" s="126"/>
    </row>
    <row r="1474" spans="9:14" x14ac:dyDescent="0.2">
      <c r="I1474" s="129"/>
      <c r="K1474" s="134"/>
      <c r="L1474" s="134"/>
      <c r="M1474" s="134"/>
      <c r="N1474" s="126"/>
    </row>
    <row r="1475" spans="9:14" x14ac:dyDescent="0.2">
      <c r="I1475" s="129"/>
      <c r="K1475" s="134"/>
      <c r="L1475" s="134"/>
      <c r="M1475" s="134"/>
      <c r="N1475" s="126"/>
    </row>
    <row r="1476" spans="9:14" x14ac:dyDescent="0.2">
      <c r="I1476" s="129"/>
      <c r="K1476" s="134"/>
      <c r="L1476" s="134"/>
      <c r="M1476" s="134"/>
      <c r="N1476" s="126"/>
    </row>
    <row r="1477" spans="9:14" x14ac:dyDescent="0.2">
      <c r="I1477" s="129"/>
      <c r="K1477" s="134"/>
      <c r="L1477" s="134"/>
      <c r="M1477" s="134"/>
      <c r="N1477" s="126"/>
    </row>
    <row r="1478" spans="9:14" x14ac:dyDescent="0.2">
      <c r="I1478" s="129"/>
      <c r="K1478" s="134"/>
      <c r="L1478" s="134"/>
      <c r="M1478" s="134"/>
      <c r="N1478" s="126"/>
    </row>
    <row r="1479" spans="9:14" x14ac:dyDescent="0.2">
      <c r="I1479" s="129"/>
      <c r="K1479" s="134"/>
      <c r="L1479" s="134"/>
      <c r="M1479" s="134"/>
      <c r="N1479" s="126"/>
    </row>
    <row r="1480" spans="9:14" x14ac:dyDescent="0.2">
      <c r="I1480" s="129"/>
      <c r="K1480" s="134"/>
      <c r="L1480" s="134"/>
      <c r="M1480" s="134"/>
      <c r="N1480" s="126"/>
    </row>
    <row r="1481" spans="9:14" x14ac:dyDescent="0.2">
      <c r="I1481" s="129"/>
      <c r="K1481" s="134"/>
      <c r="L1481" s="134"/>
      <c r="M1481" s="134"/>
      <c r="N1481" s="126"/>
    </row>
    <row r="1482" spans="9:14" x14ac:dyDescent="0.2">
      <c r="I1482" s="129"/>
      <c r="K1482" s="134"/>
      <c r="L1482" s="134"/>
      <c r="M1482" s="134"/>
      <c r="N1482" s="126"/>
    </row>
    <row r="1483" spans="9:14" x14ac:dyDescent="0.2">
      <c r="I1483" s="129"/>
      <c r="K1483" s="134"/>
      <c r="L1483" s="134"/>
      <c r="M1483" s="134"/>
      <c r="N1483" s="126"/>
    </row>
    <row r="1484" spans="9:14" x14ac:dyDescent="0.2">
      <c r="I1484" s="129"/>
      <c r="K1484" s="134"/>
      <c r="L1484" s="134"/>
      <c r="M1484" s="134"/>
      <c r="N1484" s="126"/>
    </row>
    <row r="1485" spans="9:14" x14ac:dyDescent="0.2">
      <c r="I1485" s="129"/>
      <c r="K1485" s="134"/>
      <c r="L1485" s="134"/>
      <c r="M1485" s="134"/>
      <c r="N1485" s="126"/>
    </row>
    <row r="1486" spans="9:14" x14ac:dyDescent="0.2">
      <c r="I1486" s="129"/>
      <c r="K1486" s="134"/>
      <c r="L1486" s="134"/>
      <c r="M1486" s="134"/>
      <c r="N1486" s="126"/>
    </row>
    <row r="1487" spans="9:14" x14ac:dyDescent="0.2">
      <c r="I1487" s="129"/>
      <c r="K1487" s="134"/>
      <c r="L1487" s="134"/>
      <c r="M1487" s="134"/>
      <c r="N1487" s="126"/>
    </row>
    <row r="1488" spans="9:14" x14ac:dyDescent="0.2">
      <c r="I1488" s="129"/>
      <c r="K1488" s="134"/>
      <c r="L1488" s="134"/>
      <c r="M1488" s="134"/>
      <c r="N1488" s="126"/>
    </row>
    <row r="1489" spans="9:14" x14ac:dyDescent="0.2">
      <c r="I1489" s="129"/>
      <c r="K1489" s="134"/>
      <c r="L1489" s="134"/>
      <c r="M1489" s="134"/>
      <c r="N1489" s="126"/>
    </row>
    <row r="1490" spans="9:14" x14ac:dyDescent="0.2">
      <c r="I1490" s="129"/>
      <c r="K1490" s="134"/>
      <c r="L1490" s="134"/>
      <c r="M1490" s="134"/>
      <c r="N1490" s="126"/>
    </row>
    <row r="1491" spans="9:14" x14ac:dyDescent="0.2">
      <c r="I1491" s="129"/>
      <c r="K1491" s="134"/>
      <c r="L1491" s="134"/>
      <c r="M1491" s="134"/>
      <c r="N1491" s="126"/>
    </row>
    <row r="1492" spans="9:14" x14ac:dyDescent="0.2">
      <c r="I1492" s="129"/>
      <c r="K1492" s="134"/>
      <c r="L1492" s="134"/>
      <c r="M1492" s="134"/>
      <c r="N1492" s="126"/>
    </row>
    <row r="1493" spans="9:14" x14ac:dyDescent="0.2">
      <c r="I1493" s="129"/>
      <c r="K1493" s="134"/>
      <c r="L1493" s="134"/>
      <c r="M1493" s="134"/>
      <c r="N1493" s="126"/>
    </row>
    <row r="1494" spans="9:14" x14ac:dyDescent="0.2">
      <c r="I1494" s="129"/>
      <c r="K1494" s="134"/>
      <c r="L1494" s="134"/>
      <c r="M1494" s="134"/>
      <c r="N1494" s="126"/>
    </row>
    <row r="1495" spans="9:14" x14ac:dyDescent="0.2">
      <c r="I1495" s="129"/>
      <c r="K1495" s="134"/>
      <c r="L1495" s="134"/>
      <c r="M1495" s="134"/>
      <c r="N1495" s="126"/>
    </row>
    <row r="1496" spans="9:14" x14ac:dyDescent="0.2">
      <c r="I1496" s="129"/>
      <c r="K1496" s="134"/>
      <c r="L1496" s="134"/>
      <c r="M1496" s="134"/>
      <c r="N1496" s="126"/>
    </row>
    <row r="1497" spans="9:14" x14ac:dyDescent="0.2">
      <c r="I1497" s="129"/>
      <c r="K1497" s="134"/>
      <c r="L1497" s="134"/>
      <c r="M1497" s="134"/>
      <c r="N1497" s="126"/>
    </row>
    <row r="1498" spans="9:14" x14ac:dyDescent="0.2">
      <c r="I1498" s="129"/>
      <c r="K1498" s="134"/>
      <c r="L1498" s="134"/>
      <c r="M1498" s="134"/>
      <c r="N1498" s="126"/>
    </row>
    <row r="1499" spans="9:14" x14ac:dyDescent="0.2">
      <c r="I1499" s="129"/>
      <c r="K1499" s="134"/>
      <c r="L1499" s="134"/>
      <c r="M1499" s="134"/>
      <c r="N1499" s="126"/>
    </row>
    <row r="1500" spans="9:14" x14ac:dyDescent="0.2">
      <c r="I1500" s="129"/>
      <c r="K1500" s="134"/>
      <c r="L1500" s="134"/>
      <c r="M1500" s="134"/>
      <c r="N1500" s="126"/>
    </row>
    <row r="1501" spans="9:14" x14ac:dyDescent="0.2">
      <c r="I1501" s="129"/>
      <c r="K1501" s="134"/>
      <c r="L1501" s="134"/>
      <c r="M1501" s="134"/>
      <c r="N1501" s="126"/>
    </row>
    <row r="1502" spans="9:14" x14ac:dyDescent="0.2">
      <c r="I1502" s="129"/>
      <c r="K1502" s="134"/>
      <c r="L1502" s="134"/>
      <c r="M1502" s="134"/>
      <c r="N1502" s="126"/>
    </row>
    <row r="1503" spans="9:14" x14ac:dyDescent="0.2">
      <c r="I1503" s="129"/>
      <c r="K1503" s="134"/>
      <c r="L1503" s="134"/>
      <c r="M1503" s="134"/>
      <c r="N1503" s="126"/>
    </row>
    <row r="1504" spans="9:14" x14ac:dyDescent="0.2">
      <c r="I1504" s="129"/>
      <c r="K1504" s="134"/>
      <c r="L1504" s="134"/>
      <c r="M1504" s="134"/>
      <c r="N1504" s="126"/>
    </row>
    <row r="1505" spans="9:14" x14ac:dyDescent="0.2">
      <c r="I1505" s="129"/>
      <c r="K1505" s="134"/>
      <c r="L1505" s="134"/>
      <c r="M1505" s="134"/>
      <c r="N1505" s="126"/>
    </row>
    <row r="1506" spans="9:14" x14ac:dyDescent="0.2">
      <c r="I1506" s="129"/>
      <c r="K1506" s="134"/>
      <c r="L1506" s="134"/>
      <c r="M1506" s="134"/>
      <c r="N1506" s="126"/>
    </row>
    <row r="1507" spans="9:14" x14ac:dyDescent="0.2">
      <c r="I1507" s="129"/>
      <c r="K1507" s="134"/>
      <c r="L1507" s="134"/>
      <c r="M1507" s="134"/>
      <c r="N1507" s="126"/>
    </row>
    <row r="1508" spans="9:14" x14ac:dyDescent="0.2">
      <c r="I1508" s="129"/>
      <c r="K1508" s="134"/>
      <c r="L1508" s="134"/>
      <c r="M1508" s="134"/>
      <c r="N1508" s="126"/>
    </row>
    <row r="1509" spans="9:14" x14ac:dyDescent="0.2">
      <c r="I1509" s="129"/>
      <c r="K1509" s="134"/>
      <c r="L1509" s="134"/>
      <c r="M1509" s="134"/>
      <c r="N1509" s="126"/>
    </row>
    <row r="1510" spans="9:14" x14ac:dyDescent="0.2">
      <c r="I1510" s="129"/>
      <c r="K1510" s="134"/>
      <c r="L1510" s="134"/>
      <c r="M1510" s="134"/>
      <c r="N1510" s="126"/>
    </row>
    <row r="1511" spans="9:14" x14ac:dyDescent="0.2">
      <c r="I1511" s="129"/>
      <c r="K1511" s="134"/>
      <c r="L1511" s="134"/>
      <c r="M1511" s="134"/>
      <c r="N1511" s="126"/>
    </row>
    <row r="1512" spans="9:14" x14ac:dyDescent="0.2">
      <c r="I1512" s="129"/>
      <c r="K1512" s="134"/>
      <c r="L1512" s="134"/>
      <c r="M1512" s="134"/>
      <c r="N1512" s="126"/>
    </row>
    <row r="1513" spans="9:14" x14ac:dyDescent="0.2">
      <c r="I1513" s="129"/>
      <c r="K1513" s="134"/>
      <c r="L1513" s="134"/>
      <c r="M1513" s="134"/>
      <c r="N1513" s="126"/>
    </row>
    <row r="1514" spans="9:14" x14ac:dyDescent="0.2">
      <c r="I1514" s="129"/>
      <c r="K1514" s="134"/>
      <c r="L1514" s="134"/>
      <c r="M1514" s="134"/>
      <c r="N1514" s="126"/>
    </row>
    <row r="1515" spans="9:14" x14ac:dyDescent="0.2">
      <c r="I1515" s="129"/>
      <c r="K1515" s="134"/>
      <c r="L1515" s="134"/>
      <c r="M1515" s="134"/>
      <c r="N1515" s="126"/>
    </row>
    <row r="1516" spans="9:14" x14ac:dyDescent="0.2">
      <c r="I1516" s="129"/>
      <c r="K1516" s="134"/>
      <c r="L1516" s="134"/>
      <c r="M1516" s="134"/>
      <c r="N1516" s="126"/>
    </row>
    <row r="1517" spans="9:14" x14ac:dyDescent="0.2">
      <c r="I1517" s="129"/>
      <c r="K1517" s="134"/>
      <c r="L1517" s="134"/>
      <c r="M1517" s="134"/>
      <c r="N1517" s="126"/>
    </row>
    <row r="1518" spans="9:14" x14ac:dyDescent="0.2">
      <c r="I1518" s="129"/>
      <c r="K1518" s="134"/>
      <c r="L1518" s="134"/>
      <c r="M1518" s="134"/>
      <c r="N1518" s="126"/>
    </row>
    <row r="1519" spans="9:14" x14ac:dyDescent="0.2">
      <c r="I1519" s="129"/>
      <c r="K1519" s="134"/>
      <c r="L1519" s="134"/>
      <c r="M1519" s="134"/>
      <c r="N1519" s="126"/>
    </row>
    <row r="1520" spans="9:14" x14ac:dyDescent="0.2">
      <c r="I1520" s="129"/>
      <c r="K1520" s="134"/>
      <c r="L1520" s="134"/>
      <c r="M1520" s="134"/>
      <c r="N1520" s="126"/>
    </row>
    <row r="1521" spans="9:14" x14ac:dyDescent="0.2">
      <c r="I1521" s="129"/>
      <c r="K1521" s="134"/>
      <c r="L1521" s="134"/>
      <c r="M1521" s="134"/>
      <c r="N1521" s="126"/>
    </row>
    <row r="1522" spans="9:14" x14ac:dyDescent="0.2">
      <c r="I1522" s="129"/>
      <c r="K1522" s="134"/>
      <c r="L1522" s="134"/>
      <c r="M1522" s="134"/>
      <c r="N1522" s="126"/>
    </row>
    <row r="1523" spans="9:14" x14ac:dyDescent="0.2">
      <c r="I1523" s="129"/>
      <c r="K1523" s="134"/>
      <c r="L1523" s="134"/>
      <c r="M1523" s="134"/>
      <c r="N1523" s="126"/>
    </row>
    <row r="1524" spans="9:14" x14ac:dyDescent="0.2">
      <c r="I1524" s="129"/>
      <c r="K1524" s="134"/>
      <c r="L1524" s="134"/>
      <c r="M1524" s="134"/>
      <c r="N1524" s="126"/>
    </row>
    <row r="1525" spans="9:14" x14ac:dyDescent="0.2">
      <c r="I1525" s="129"/>
      <c r="K1525" s="134"/>
      <c r="L1525" s="134"/>
      <c r="M1525" s="134"/>
      <c r="N1525" s="126"/>
    </row>
    <row r="1526" spans="9:14" x14ac:dyDescent="0.2">
      <c r="I1526" s="129"/>
      <c r="K1526" s="134"/>
      <c r="L1526" s="134"/>
      <c r="M1526" s="134"/>
      <c r="N1526" s="126"/>
    </row>
    <row r="1527" spans="9:14" x14ac:dyDescent="0.2">
      <c r="I1527" s="129"/>
      <c r="K1527" s="134"/>
      <c r="L1527" s="134"/>
      <c r="M1527" s="134"/>
      <c r="N1527" s="126"/>
    </row>
    <row r="1528" spans="9:14" x14ac:dyDescent="0.2">
      <c r="I1528" s="129"/>
      <c r="K1528" s="134"/>
      <c r="L1528" s="134"/>
      <c r="M1528" s="134"/>
      <c r="N1528" s="126"/>
    </row>
    <row r="1529" spans="9:14" x14ac:dyDescent="0.2">
      <c r="I1529" s="129"/>
      <c r="K1529" s="134"/>
      <c r="L1529" s="134"/>
      <c r="M1529" s="134"/>
      <c r="N1529" s="126"/>
    </row>
    <row r="1530" spans="9:14" x14ac:dyDescent="0.2">
      <c r="I1530" s="129"/>
      <c r="K1530" s="134"/>
      <c r="L1530" s="134"/>
      <c r="M1530" s="134"/>
      <c r="N1530" s="126"/>
    </row>
    <row r="1531" spans="9:14" x14ac:dyDescent="0.2">
      <c r="I1531" s="129"/>
      <c r="K1531" s="134"/>
      <c r="L1531" s="134"/>
      <c r="M1531" s="134"/>
      <c r="N1531" s="126"/>
    </row>
    <row r="1532" spans="9:14" x14ac:dyDescent="0.2">
      <c r="I1532" s="129"/>
      <c r="K1532" s="134"/>
      <c r="L1532" s="134"/>
      <c r="M1532" s="134"/>
      <c r="N1532" s="126"/>
    </row>
    <row r="1533" spans="9:14" x14ac:dyDescent="0.2">
      <c r="I1533" s="129"/>
      <c r="K1533" s="134"/>
      <c r="L1533" s="134"/>
      <c r="M1533" s="134"/>
      <c r="N1533" s="126"/>
    </row>
    <row r="1534" spans="9:14" x14ac:dyDescent="0.2">
      <c r="I1534" s="129"/>
      <c r="K1534" s="134"/>
      <c r="L1534" s="134"/>
      <c r="M1534" s="134"/>
      <c r="N1534" s="126"/>
    </row>
    <row r="1535" spans="9:14" x14ac:dyDescent="0.2">
      <c r="I1535" s="129"/>
      <c r="K1535" s="134"/>
      <c r="L1535" s="134"/>
      <c r="M1535" s="134"/>
      <c r="N1535" s="126"/>
    </row>
    <row r="1536" spans="9:14" x14ac:dyDescent="0.2">
      <c r="I1536" s="129"/>
      <c r="K1536" s="134"/>
      <c r="L1536" s="134"/>
      <c r="M1536" s="134"/>
      <c r="N1536" s="126"/>
    </row>
    <row r="1537" spans="9:14" x14ac:dyDescent="0.2">
      <c r="I1537" s="129"/>
      <c r="K1537" s="134"/>
      <c r="L1537" s="134"/>
      <c r="M1537" s="134"/>
      <c r="N1537" s="126"/>
    </row>
    <row r="1538" spans="9:14" x14ac:dyDescent="0.2">
      <c r="I1538" s="129"/>
      <c r="K1538" s="134"/>
      <c r="L1538" s="134"/>
      <c r="M1538" s="134"/>
      <c r="N1538" s="126"/>
    </row>
    <row r="1539" spans="9:14" x14ac:dyDescent="0.2">
      <c r="I1539" s="129"/>
      <c r="K1539" s="134"/>
      <c r="L1539" s="134"/>
      <c r="M1539" s="134"/>
      <c r="N1539" s="126"/>
    </row>
    <row r="1540" spans="9:14" x14ac:dyDescent="0.2">
      <c r="I1540" s="129"/>
      <c r="K1540" s="134"/>
      <c r="L1540" s="134"/>
      <c r="M1540" s="134"/>
      <c r="N1540" s="126"/>
    </row>
    <row r="1541" spans="9:14" x14ac:dyDescent="0.2">
      <c r="I1541" s="129"/>
      <c r="K1541" s="134"/>
      <c r="L1541" s="134"/>
      <c r="M1541" s="134"/>
      <c r="N1541" s="126"/>
    </row>
    <row r="1542" spans="9:14" x14ac:dyDescent="0.2">
      <c r="I1542" s="129"/>
      <c r="K1542" s="134"/>
      <c r="L1542" s="134"/>
      <c r="M1542" s="134"/>
      <c r="N1542" s="126"/>
    </row>
    <row r="1543" spans="9:14" x14ac:dyDescent="0.2">
      <c r="I1543" s="129"/>
      <c r="K1543" s="134"/>
      <c r="L1543" s="134"/>
      <c r="M1543" s="134"/>
      <c r="N1543" s="126"/>
    </row>
    <row r="1544" spans="9:14" x14ac:dyDescent="0.2">
      <c r="I1544" s="129"/>
      <c r="K1544" s="134"/>
      <c r="L1544" s="134"/>
      <c r="M1544" s="134"/>
      <c r="N1544" s="126"/>
    </row>
    <row r="1545" spans="9:14" x14ac:dyDescent="0.2">
      <c r="I1545" s="129"/>
      <c r="K1545" s="134"/>
      <c r="L1545" s="134"/>
      <c r="M1545" s="134"/>
      <c r="N1545" s="126"/>
    </row>
    <row r="1546" spans="9:14" x14ac:dyDescent="0.2">
      <c r="I1546" s="129"/>
      <c r="K1546" s="134"/>
      <c r="L1546" s="134"/>
      <c r="M1546" s="134"/>
      <c r="N1546" s="126"/>
    </row>
    <row r="1547" spans="9:14" x14ac:dyDescent="0.2">
      <c r="I1547" s="129"/>
      <c r="K1547" s="134"/>
      <c r="L1547" s="134"/>
      <c r="M1547" s="134"/>
      <c r="N1547" s="126"/>
    </row>
    <row r="1548" spans="9:14" x14ac:dyDescent="0.2">
      <c r="I1548" s="129"/>
      <c r="K1548" s="134"/>
      <c r="L1548" s="134"/>
      <c r="M1548" s="134"/>
      <c r="N1548" s="126"/>
    </row>
    <row r="1549" spans="9:14" x14ac:dyDescent="0.2">
      <c r="I1549" s="129"/>
      <c r="K1549" s="134"/>
      <c r="L1549" s="134"/>
      <c r="M1549" s="134"/>
      <c r="N1549" s="126"/>
    </row>
    <row r="1550" spans="9:14" x14ac:dyDescent="0.2">
      <c r="I1550" s="129"/>
      <c r="K1550" s="134"/>
      <c r="L1550" s="134"/>
      <c r="M1550" s="134"/>
      <c r="N1550" s="126"/>
    </row>
    <row r="1551" spans="9:14" x14ac:dyDescent="0.2">
      <c r="I1551" s="129"/>
      <c r="K1551" s="134"/>
      <c r="L1551" s="134"/>
      <c r="M1551" s="134"/>
      <c r="N1551" s="126"/>
    </row>
    <row r="1552" spans="9:14" x14ac:dyDescent="0.2">
      <c r="I1552" s="129"/>
      <c r="K1552" s="134"/>
      <c r="L1552" s="134"/>
      <c r="M1552" s="134"/>
      <c r="N1552" s="126"/>
    </row>
    <row r="1553" spans="9:14" x14ac:dyDescent="0.2">
      <c r="I1553" s="129"/>
      <c r="K1553" s="134"/>
      <c r="L1553" s="134"/>
      <c r="M1553" s="134"/>
      <c r="N1553" s="126"/>
    </row>
    <row r="1554" spans="9:14" x14ac:dyDescent="0.2">
      <c r="I1554" s="129"/>
      <c r="K1554" s="134"/>
      <c r="L1554" s="134"/>
      <c r="M1554" s="134"/>
      <c r="N1554" s="126"/>
    </row>
    <row r="1555" spans="9:14" x14ac:dyDescent="0.2">
      <c r="I1555" s="129"/>
      <c r="K1555" s="134"/>
      <c r="L1555" s="134"/>
      <c r="M1555" s="134"/>
      <c r="N1555" s="126"/>
    </row>
    <row r="1556" spans="9:14" x14ac:dyDescent="0.2">
      <c r="I1556" s="129"/>
      <c r="K1556" s="134"/>
      <c r="L1556" s="134"/>
      <c r="M1556" s="134"/>
      <c r="N1556" s="126"/>
    </row>
    <row r="1557" spans="9:14" x14ac:dyDescent="0.2">
      <c r="I1557" s="129"/>
      <c r="K1557" s="134"/>
      <c r="L1557" s="134"/>
      <c r="M1557" s="134"/>
      <c r="N1557" s="126"/>
    </row>
    <row r="1558" spans="9:14" x14ac:dyDescent="0.2">
      <c r="I1558" s="129"/>
      <c r="K1558" s="134"/>
      <c r="L1558" s="134"/>
      <c r="M1558" s="134"/>
      <c r="N1558" s="126"/>
    </row>
    <row r="1559" spans="9:14" x14ac:dyDescent="0.2">
      <c r="I1559" s="129"/>
      <c r="K1559" s="134"/>
      <c r="L1559" s="134"/>
      <c r="M1559" s="134"/>
      <c r="N1559" s="126"/>
    </row>
    <row r="1560" spans="9:14" x14ac:dyDescent="0.2">
      <c r="I1560" s="129"/>
      <c r="K1560" s="134"/>
      <c r="L1560" s="134"/>
      <c r="M1560" s="134"/>
      <c r="N1560" s="126"/>
    </row>
    <row r="1561" spans="9:14" x14ac:dyDescent="0.2">
      <c r="I1561" s="129"/>
      <c r="K1561" s="134"/>
      <c r="L1561" s="134"/>
      <c r="M1561" s="134"/>
      <c r="N1561" s="126"/>
    </row>
    <row r="1562" spans="9:14" x14ac:dyDescent="0.2">
      <c r="I1562" s="129"/>
      <c r="K1562" s="134"/>
      <c r="L1562" s="134"/>
      <c r="M1562" s="134"/>
      <c r="N1562" s="126"/>
    </row>
    <row r="1563" spans="9:14" x14ac:dyDescent="0.2">
      <c r="I1563" s="129"/>
      <c r="K1563" s="134"/>
      <c r="L1563" s="134"/>
      <c r="M1563" s="134"/>
      <c r="N1563" s="126"/>
    </row>
    <row r="1564" spans="9:14" x14ac:dyDescent="0.2">
      <c r="I1564" s="129"/>
      <c r="K1564" s="134"/>
      <c r="L1564" s="134"/>
      <c r="M1564" s="134"/>
      <c r="N1564" s="126"/>
    </row>
    <row r="1565" spans="9:14" x14ac:dyDescent="0.2">
      <c r="I1565" s="129"/>
      <c r="K1565" s="134"/>
      <c r="L1565" s="134"/>
      <c r="M1565" s="134"/>
      <c r="N1565" s="126"/>
    </row>
    <row r="1566" spans="9:14" x14ac:dyDescent="0.2">
      <c r="I1566" s="129"/>
      <c r="K1566" s="134"/>
      <c r="L1566" s="134"/>
      <c r="M1566" s="134"/>
      <c r="N1566" s="126"/>
    </row>
    <row r="1567" spans="9:14" x14ac:dyDescent="0.2">
      <c r="I1567" s="129"/>
      <c r="K1567" s="134"/>
      <c r="L1567" s="134"/>
      <c r="M1567" s="134"/>
      <c r="N1567" s="126"/>
    </row>
    <row r="1568" spans="9:14" x14ac:dyDescent="0.2">
      <c r="I1568" s="129"/>
      <c r="K1568" s="134"/>
      <c r="L1568" s="134"/>
      <c r="M1568" s="134"/>
      <c r="N1568" s="126"/>
    </row>
    <row r="1569" spans="9:14" x14ac:dyDescent="0.2">
      <c r="I1569" s="129"/>
      <c r="K1569" s="134"/>
      <c r="L1569" s="134"/>
      <c r="M1569" s="134"/>
      <c r="N1569" s="126"/>
    </row>
    <row r="1570" spans="9:14" x14ac:dyDescent="0.2">
      <c r="I1570" s="129"/>
      <c r="K1570" s="134"/>
      <c r="L1570" s="134"/>
      <c r="M1570" s="134"/>
      <c r="N1570" s="126"/>
    </row>
    <row r="1571" spans="9:14" x14ac:dyDescent="0.2">
      <c r="I1571" s="129"/>
      <c r="K1571" s="134"/>
      <c r="L1571" s="134"/>
      <c r="M1571" s="134"/>
      <c r="N1571" s="126"/>
    </row>
    <row r="1572" spans="9:14" x14ac:dyDescent="0.2">
      <c r="I1572" s="129"/>
      <c r="K1572" s="134"/>
      <c r="L1572" s="134"/>
      <c r="M1572" s="134"/>
      <c r="N1572" s="126"/>
    </row>
    <row r="1573" spans="9:14" x14ac:dyDescent="0.2">
      <c r="I1573" s="129"/>
      <c r="K1573" s="134"/>
      <c r="L1573" s="134"/>
      <c r="M1573" s="134"/>
      <c r="N1573" s="126"/>
    </row>
    <row r="1574" spans="9:14" x14ac:dyDescent="0.2">
      <c r="I1574" s="129"/>
      <c r="K1574" s="134"/>
      <c r="L1574" s="134"/>
      <c r="M1574" s="134"/>
      <c r="N1574" s="126"/>
    </row>
    <row r="1575" spans="9:14" x14ac:dyDescent="0.2">
      <c r="I1575" s="129"/>
      <c r="K1575" s="134"/>
      <c r="L1575" s="134"/>
      <c r="M1575" s="134"/>
      <c r="N1575" s="126"/>
    </row>
    <row r="1576" spans="9:14" x14ac:dyDescent="0.2">
      <c r="I1576" s="129"/>
      <c r="K1576" s="134"/>
      <c r="L1576" s="134"/>
      <c r="M1576" s="134"/>
      <c r="N1576" s="126"/>
    </row>
    <row r="1577" spans="9:14" x14ac:dyDescent="0.2">
      <c r="I1577" s="129"/>
      <c r="K1577" s="134"/>
      <c r="L1577" s="134"/>
      <c r="M1577" s="134"/>
      <c r="N1577" s="126"/>
    </row>
    <row r="1578" spans="9:14" x14ac:dyDescent="0.2">
      <c r="I1578" s="129"/>
      <c r="K1578" s="134"/>
      <c r="L1578" s="134"/>
      <c r="M1578" s="134"/>
      <c r="N1578" s="126"/>
    </row>
    <row r="1579" spans="9:14" x14ac:dyDescent="0.2">
      <c r="I1579" s="129"/>
      <c r="K1579" s="134"/>
      <c r="L1579" s="134"/>
      <c r="M1579" s="134"/>
      <c r="N1579" s="126"/>
    </row>
    <row r="1580" spans="9:14" x14ac:dyDescent="0.2">
      <c r="I1580" s="129"/>
      <c r="K1580" s="134"/>
      <c r="L1580" s="134"/>
      <c r="M1580" s="134"/>
      <c r="N1580" s="126"/>
    </row>
    <row r="1581" spans="9:14" x14ac:dyDescent="0.2">
      <c r="I1581" s="129"/>
      <c r="K1581" s="134"/>
      <c r="L1581" s="134"/>
      <c r="M1581" s="134"/>
      <c r="N1581" s="126"/>
    </row>
    <row r="1582" spans="9:14" x14ac:dyDescent="0.2">
      <c r="I1582" s="129"/>
      <c r="K1582" s="134"/>
      <c r="L1582" s="134"/>
      <c r="M1582" s="134"/>
      <c r="N1582" s="126"/>
    </row>
    <row r="1583" spans="9:14" x14ac:dyDescent="0.2">
      <c r="I1583" s="129"/>
      <c r="K1583" s="134"/>
      <c r="L1583" s="134"/>
      <c r="M1583" s="134"/>
      <c r="N1583" s="126"/>
    </row>
    <row r="1584" spans="9:14" x14ac:dyDescent="0.2">
      <c r="I1584" s="129"/>
      <c r="K1584" s="134"/>
      <c r="L1584" s="134"/>
      <c r="M1584" s="134"/>
      <c r="N1584" s="126"/>
    </row>
    <row r="1585" spans="9:14" x14ac:dyDescent="0.2">
      <c r="I1585" s="129"/>
      <c r="K1585" s="134"/>
      <c r="L1585" s="134"/>
      <c r="M1585" s="134"/>
      <c r="N1585" s="126"/>
    </row>
    <row r="1586" spans="9:14" x14ac:dyDescent="0.2">
      <c r="I1586" s="129"/>
      <c r="K1586" s="134"/>
      <c r="L1586" s="134"/>
      <c r="M1586" s="134"/>
      <c r="N1586" s="126"/>
    </row>
    <row r="1587" spans="9:14" x14ac:dyDescent="0.2">
      <c r="I1587" s="129"/>
      <c r="K1587" s="134"/>
      <c r="L1587" s="134"/>
      <c r="M1587" s="134"/>
      <c r="N1587" s="126"/>
    </row>
    <row r="1588" spans="9:14" x14ac:dyDescent="0.2">
      <c r="I1588" s="129"/>
      <c r="K1588" s="134"/>
      <c r="L1588" s="134"/>
      <c r="M1588" s="134"/>
      <c r="N1588" s="126"/>
    </row>
    <row r="1589" spans="9:14" x14ac:dyDescent="0.2">
      <c r="I1589" s="129"/>
      <c r="K1589" s="134"/>
      <c r="L1589" s="134"/>
      <c r="M1589" s="134"/>
      <c r="N1589" s="126"/>
    </row>
    <row r="1590" spans="9:14" x14ac:dyDescent="0.2">
      <c r="I1590" s="129"/>
      <c r="K1590" s="134"/>
      <c r="L1590" s="134"/>
      <c r="M1590" s="134"/>
      <c r="N1590" s="126"/>
    </row>
    <row r="1591" spans="9:14" x14ac:dyDescent="0.2">
      <c r="I1591" s="129"/>
      <c r="K1591" s="134"/>
      <c r="L1591" s="134"/>
      <c r="M1591" s="134"/>
      <c r="N1591" s="126"/>
    </row>
    <row r="1592" spans="9:14" x14ac:dyDescent="0.2">
      <c r="I1592" s="129"/>
      <c r="K1592" s="134"/>
      <c r="L1592" s="134"/>
      <c r="M1592" s="134"/>
      <c r="N1592" s="126"/>
    </row>
    <row r="1593" spans="9:14" x14ac:dyDescent="0.2">
      <c r="I1593" s="129"/>
      <c r="K1593" s="134"/>
      <c r="L1593" s="134"/>
      <c r="M1593" s="134"/>
      <c r="N1593" s="126"/>
    </row>
    <row r="1594" spans="9:14" x14ac:dyDescent="0.2">
      <c r="I1594" s="129"/>
      <c r="K1594" s="134"/>
      <c r="L1594" s="134"/>
      <c r="M1594" s="134"/>
      <c r="N1594" s="126"/>
    </row>
    <row r="1595" spans="9:14" x14ac:dyDescent="0.2">
      <c r="I1595" s="129"/>
      <c r="K1595" s="134"/>
      <c r="L1595" s="134"/>
      <c r="M1595" s="134"/>
      <c r="N1595" s="126"/>
    </row>
    <row r="1596" spans="9:14" x14ac:dyDescent="0.2">
      <c r="I1596" s="129"/>
      <c r="K1596" s="134"/>
      <c r="L1596" s="134"/>
      <c r="M1596" s="134"/>
      <c r="N1596" s="126"/>
    </row>
    <row r="1597" spans="9:14" x14ac:dyDescent="0.2">
      <c r="I1597" s="129"/>
      <c r="K1597" s="134"/>
      <c r="L1597" s="134"/>
      <c r="M1597" s="134"/>
      <c r="N1597" s="126"/>
    </row>
    <row r="1598" spans="9:14" x14ac:dyDescent="0.2">
      <c r="I1598" s="129"/>
      <c r="K1598" s="134"/>
      <c r="L1598" s="134"/>
      <c r="M1598" s="134"/>
      <c r="N1598" s="126"/>
    </row>
    <row r="1599" spans="9:14" x14ac:dyDescent="0.2">
      <c r="I1599" s="129"/>
      <c r="K1599" s="134"/>
      <c r="L1599" s="134"/>
      <c r="M1599" s="134"/>
      <c r="N1599" s="126"/>
    </row>
    <row r="1600" spans="9:14" x14ac:dyDescent="0.2">
      <c r="I1600" s="129"/>
      <c r="K1600" s="134"/>
      <c r="L1600" s="134"/>
      <c r="M1600" s="134"/>
      <c r="N1600" s="126"/>
    </row>
    <row r="1601" spans="9:14" x14ac:dyDescent="0.2">
      <c r="I1601" s="129"/>
      <c r="K1601" s="134"/>
      <c r="L1601" s="134"/>
      <c r="M1601" s="134"/>
      <c r="N1601" s="126"/>
    </row>
    <row r="1602" spans="9:14" x14ac:dyDescent="0.2">
      <c r="I1602" s="129"/>
      <c r="K1602" s="134"/>
      <c r="L1602" s="134"/>
      <c r="M1602" s="134"/>
      <c r="N1602" s="126"/>
    </row>
    <row r="1603" spans="9:14" x14ac:dyDescent="0.2">
      <c r="I1603" s="129"/>
      <c r="K1603" s="134"/>
      <c r="L1603" s="134"/>
      <c r="M1603" s="134"/>
      <c r="N1603" s="126"/>
    </row>
    <row r="1604" spans="9:14" x14ac:dyDescent="0.2">
      <c r="I1604" s="129"/>
      <c r="K1604" s="134"/>
      <c r="L1604" s="134"/>
      <c r="M1604" s="134"/>
      <c r="N1604" s="126"/>
    </row>
    <row r="1605" spans="9:14" x14ac:dyDescent="0.2">
      <c r="I1605" s="129"/>
      <c r="K1605" s="134"/>
      <c r="L1605" s="134"/>
      <c r="M1605" s="134"/>
      <c r="N1605" s="126"/>
    </row>
    <row r="1606" spans="9:14" x14ac:dyDescent="0.2">
      <c r="I1606" s="129"/>
      <c r="K1606" s="134"/>
      <c r="L1606" s="134"/>
      <c r="M1606" s="134"/>
      <c r="N1606" s="126"/>
    </row>
    <row r="1607" spans="9:14" x14ac:dyDescent="0.2">
      <c r="I1607" s="129"/>
      <c r="K1607" s="134"/>
      <c r="L1607" s="134"/>
      <c r="M1607" s="134"/>
      <c r="N1607" s="126"/>
    </row>
    <row r="1608" spans="9:14" x14ac:dyDescent="0.2">
      <c r="I1608" s="129"/>
      <c r="K1608" s="134"/>
      <c r="L1608" s="134"/>
      <c r="M1608" s="134"/>
      <c r="N1608" s="126"/>
    </row>
    <row r="1609" spans="9:14" x14ac:dyDescent="0.2">
      <c r="I1609" s="129"/>
      <c r="K1609" s="134"/>
      <c r="L1609" s="134"/>
      <c r="M1609" s="134"/>
      <c r="N1609" s="126"/>
    </row>
    <row r="1610" spans="9:14" x14ac:dyDescent="0.2">
      <c r="I1610" s="129"/>
      <c r="K1610" s="134"/>
      <c r="L1610" s="134"/>
      <c r="M1610" s="134"/>
      <c r="N1610" s="126"/>
    </row>
    <row r="1611" spans="9:14" x14ac:dyDescent="0.2">
      <c r="I1611" s="129"/>
      <c r="K1611" s="134"/>
      <c r="L1611" s="134"/>
      <c r="M1611" s="134"/>
      <c r="N1611" s="126"/>
    </row>
    <row r="1612" spans="9:14" x14ac:dyDescent="0.2">
      <c r="I1612" s="129"/>
      <c r="K1612" s="134"/>
      <c r="L1612" s="134"/>
      <c r="M1612" s="134"/>
      <c r="N1612" s="126"/>
    </row>
    <row r="1613" spans="9:14" x14ac:dyDescent="0.2">
      <c r="I1613" s="129"/>
      <c r="K1613" s="134"/>
      <c r="L1613" s="134"/>
      <c r="M1613" s="134"/>
      <c r="N1613" s="126"/>
    </row>
    <row r="1614" spans="9:14" x14ac:dyDescent="0.2">
      <c r="I1614" s="129"/>
      <c r="K1614" s="134"/>
      <c r="L1614" s="134"/>
      <c r="M1614" s="134"/>
      <c r="N1614" s="126"/>
    </row>
    <row r="1615" spans="9:14" x14ac:dyDescent="0.2">
      <c r="I1615" s="129"/>
      <c r="K1615" s="134"/>
      <c r="L1615" s="134"/>
      <c r="M1615" s="134"/>
      <c r="N1615" s="126"/>
    </row>
    <row r="1616" spans="9:14" x14ac:dyDescent="0.2">
      <c r="I1616" s="129"/>
      <c r="K1616" s="134"/>
      <c r="L1616" s="134"/>
      <c r="M1616" s="134"/>
      <c r="N1616" s="126"/>
    </row>
    <row r="1617" spans="9:14" x14ac:dyDescent="0.2">
      <c r="I1617" s="129"/>
      <c r="K1617" s="134"/>
      <c r="L1617" s="134"/>
      <c r="M1617" s="134"/>
      <c r="N1617" s="126"/>
    </row>
    <row r="1618" spans="9:14" x14ac:dyDescent="0.2">
      <c r="I1618" s="129"/>
      <c r="K1618" s="134"/>
      <c r="L1618" s="134"/>
      <c r="M1618" s="134"/>
      <c r="N1618" s="126"/>
    </row>
    <row r="1619" spans="9:14" x14ac:dyDescent="0.2">
      <c r="I1619" s="129"/>
      <c r="K1619" s="134"/>
      <c r="L1619" s="134"/>
      <c r="M1619" s="134"/>
      <c r="N1619" s="126"/>
    </row>
    <row r="1620" spans="9:14" x14ac:dyDescent="0.2">
      <c r="I1620" s="129"/>
      <c r="K1620" s="134"/>
      <c r="L1620" s="134"/>
      <c r="M1620" s="134"/>
      <c r="N1620" s="126"/>
    </row>
    <row r="1621" spans="9:14" x14ac:dyDescent="0.2">
      <c r="I1621" s="129"/>
      <c r="K1621" s="134"/>
      <c r="L1621" s="134"/>
      <c r="M1621" s="134"/>
      <c r="N1621" s="126"/>
    </row>
    <row r="1622" spans="9:14" x14ac:dyDescent="0.2">
      <c r="I1622" s="129"/>
      <c r="K1622" s="134"/>
      <c r="L1622" s="134"/>
      <c r="M1622" s="134"/>
      <c r="N1622" s="126"/>
    </row>
    <row r="1623" spans="9:14" x14ac:dyDescent="0.2">
      <c r="I1623" s="129"/>
      <c r="K1623" s="134"/>
      <c r="L1623" s="134"/>
      <c r="M1623" s="134"/>
      <c r="N1623" s="126"/>
    </row>
    <row r="1624" spans="9:14" x14ac:dyDescent="0.2">
      <c r="I1624" s="129"/>
      <c r="K1624" s="134"/>
      <c r="L1624" s="134"/>
      <c r="M1624" s="134"/>
      <c r="N1624" s="126"/>
    </row>
    <row r="1625" spans="9:14" x14ac:dyDescent="0.2">
      <c r="I1625" s="129"/>
      <c r="K1625" s="134"/>
      <c r="L1625" s="134"/>
      <c r="M1625" s="134"/>
      <c r="N1625" s="126"/>
    </row>
    <row r="1626" spans="9:14" x14ac:dyDescent="0.2">
      <c r="I1626" s="129"/>
      <c r="K1626" s="134"/>
      <c r="L1626" s="134"/>
      <c r="M1626" s="134"/>
      <c r="N1626" s="126"/>
    </row>
    <row r="1627" spans="9:14" x14ac:dyDescent="0.2">
      <c r="I1627" s="129"/>
      <c r="K1627" s="134"/>
      <c r="L1627" s="134"/>
      <c r="M1627" s="134"/>
      <c r="N1627" s="126"/>
    </row>
    <row r="1628" spans="9:14" x14ac:dyDescent="0.2">
      <c r="I1628" s="129"/>
      <c r="K1628" s="134"/>
      <c r="L1628" s="134"/>
      <c r="M1628" s="134"/>
      <c r="N1628" s="126"/>
    </row>
    <row r="1629" spans="9:14" x14ac:dyDescent="0.2">
      <c r="I1629" s="129"/>
      <c r="K1629" s="134"/>
      <c r="L1629" s="134"/>
      <c r="M1629" s="134"/>
      <c r="N1629" s="126"/>
    </row>
    <row r="1630" spans="9:14" x14ac:dyDescent="0.2">
      <c r="I1630" s="129"/>
      <c r="K1630" s="134"/>
      <c r="L1630" s="134"/>
      <c r="M1630" s="134"/>
      <c r="N1630" s="126"/>
    </row>
    <row r="1631" spans="9:14" x14ac:dyDescent="0.2">
      <c r="I1631" s="129"/>
      <c r="K1631" s="134"/>
      <c r="L1631" s="134"/>
      <c r="M1631" s="134"/>
      <c r="N1631" s="126"/>
    </row>
    <row r="1632" spans="9:14" x14ac:dyDescent="0.2">
      <c r="I1632" s="129"/>
      <c r="K1632" s="134"/>
      <c r="L1632" s="134"/>
      <c r="M1632" s="134"/>
      <c r="N1632" s="126"/>
    </row>
    <row r="1633" spans="9:14" x14ac:dyDescent="0.2">
      <c r="I1633" s="129"/>
      <c r="K1633" s="134"/>
      <c r="L1633" s="134"/>
      <c r="M1633" s="134"/>
      <c r="N1633" s="126"/>
    </row>
    <row r="1634" spans="9:14" x14ac:dyDescent="0.2">
      <c r="I1634" s="129"/>
      <c r="K1634" s="134"/>
      <c r="L1634" s="134"/>
      <c r="M1634" s="134"/>
      <c r="N1634" s="126"/>
    </row>
    <row r="1635" spans="9:14" x14ac:dyDescent="0.2">
      <c r="I1635" s="129"/>
      <c r="K1635" s="134"/>
      <c r="L1635" s="134"/>
      <c r="M1635" s="134"/>
      <c r="N1635" s="126"/>
    </row>
    <row r="1636" spans="9:14" x14ac:dyDescent="0.2">
      <c r="I1636" s="129"/>
      <c r="K1636" s="134"/>
      <c r="L1636" s="134"/>
      <c r="M1636" s="134"/>
      <c r="N1636" s="126"/>
    </row>
    <row r="1637" spans="9:14" x14ac:dyDescent="0.2">
      <c r="I1637" s="129"/>
      <c r="K1637" s="134"/>
      <c r="L1637" s="134"/>
      <c r="M1637" s="134"/>
      <c r="N1637" s="126"/>
    </row>
    <row r="1638" spans="9:14" x14ac:dyDescent="0.2">
      <c r="I1638" s="129"/>
      <c r="K1638" s="134"/>
      <c r="L1638" s="134"/>
      <c r="M1638" s="134"/>
      <c r="N1638" s="126"/>
    </row>
    <row r="1639" spans="9:14" x14ac:dyDescent="0.2">
      <c r="I1639" s="129"/>
      <c r="K1639" s="134"/>
      <c r="L1639" s="134"/>
      <c r="M1639" s="134"/>
      <c r="N1639" s="126"/>
    </row>
    <row r="1640" spans="9:14" x14ac:dyDescent="0.2">
      <c r="I1640" s="129"/>
      <c r="K1640" s="134"/>
      <c r="L1640" s="134"/>
      <c r="M1640" s="134"/>
      <c r="N1640" s="126"/>
    </row>
    <row r="1641" spans="9:14" x14ac:dyDescent="0.2">
      <c r="I1641" s="129"/>
      <c r="K1641" s="134"/>
      <c r="L1641" s="134"/>
      <c r="M1641" s="134"/>
      <c r="N1641" s="126"/>
    </row>
    <row r="1642" spans="9:14" x14ac:dyDescent="0.2">
      <c r="I1642" s="129"/>
      <c r="K1642" s="134"/>
      <c r="L1642" s="134"/>
      <c r="M1642" s="134"/>
      <c r="N1642" s="126"/>
    </row>
    <row r="1643" spans="9:14" x14ac:dyDescent="0.2">
      <c r="I1643" s="129"/>
      <c r="K1643" s="134"/>
      <c r="L1643" s="134"/>
      <c r="M1643" s="134"/>
      <c r="N1643" s="126"/>
    </row>
    <row r="1644" spans="9:14" x14ac:dyDescent="0.2">
      <c r="I1644" s="129"/>
      <c r="K1644" s="134"/>
      <c r="L1644" s="134"/>
      <c r="M1644" s="134"/>
      <c r="N1644" s="126"/>
    </row>
    <row r="1645" spans="9:14" x14ac:dyDescent="0.2">
      <c r="I1645" s="129"/>
      <c r="K1645" s="134"/>
      <c r="L1645" s="134"/>
      <c r="M1645" s="134"/>
      <c r="N1645" s="126"/>
    </row>
    <row r="1646" spans="9:14" x14ac:dyDescent="0.2">
      <c r="I1646" s="129"/>
      <c r="K1646" s="134"/>
      <c r="L1646" s="134"/>
      <c r="M1646" s="134"/>
      <c r="N1646" s="126"/>
    </row>
    <row r="1647" spans="9:14" x14ac:dyDescent="0.2">
      <c r="I1647" s="129"/>
      <c r="K1647" s="134"/>
      <c r="L1647" s="134"/>
      <c r="M1647" s="134"/>
      <c r="N1647" s="126"/>
    </row>
    <row r="1648" spans="9:14" x14ac:dyDescent="0.2">
      <c r="I1648" s="129"/>
      <c r="K1648" s="134"/>
      <c r="L1648" s="134"/>
      <c r="M1648" s="134"/>
      <c r="N1648" s="126"/>
    </row>
    <row r="1649" spans="9:14" x14ac:dyDescent="0.2">
      <c r="I1649" s="129"/>
      <c r="K1649" s="134"/>
      <c r="L1649" s="134"/>
      <c r="M1649" s="134"/>
      <c r="N1649" s="126"/>
    </row>
    <row r="1650" spans="9:14" x14ac:dyDescent="0.2">
      <c r="I1650" s="129"/>
      <c r="K1650" s="134"/>
      <c r="L1650" s="134"/>
      <c r="M1650" s="134"/>
      <c r="N1650" s="126"/>
    </row>
    <row r="1651" spans="9:14" x14ac:dyDescent="0.2">
      <c r="I1651" s="129"/>
      <c r="K1651" s="134"/>
      <c r="L1651" s="134"/>
      <c r="M1651" s="134"/>
      <c r="N1651" s="126"/>
    </row>
    <row r="1652" spans="9:14" x14ac:dyDescent="0.2">
      <c r="I1652" s="129"/>
      <c r="K1652" s="134"/>
      <c r="L1652" s="134"/>
      <c r="M1652" s="134"/>
      <c r="N1652" s="126"/>
    </row>
    <row r="1653" spans="9:14" x14ac:dyDescent="0.2">
      <c r="I1653" s="129"/>
      <c r="K1653" s="134"/>
      <c r="L1653" s="134"/>
      <c r="M1653" s="134"/>
      <c r="N1653" s="126"/>
    </row>
    <row r="1654" spans="9:14" x14ac:dyDescent="0.2">
      <c r="I1654" s="129"/>
      <c r="K1654" s="134"/>
      <c r="L1654" s="134"/>
      <c r="M1654" s="134"/>
      <c r="N1654" s="126"/>
    </row>
    <row r="1655" spans="9:14" x14ac:dyDescent="0.2">
      <c r="I1655" s="129"/>
      <c r="K1655" s="134"/>
      <c r="L1655" s="134"/>
      <c r="M1655" s="134"/>
      <c r="N1655" s="126"/>
    </row>
    <row r="1656" spans="9:14" x14ac:dyDescent="0.2">
      <c r="I1656" s="129"/>
      <c r="K1656" s="134"/>
      <c r="L1656" s="134"/>
      <c r="M1656" s="134"/>
      <c r="N1656" s="126"/>
    </row>
    <row r="1657" spans="9:14" x14ac:dyDescent="0.2">
      <c r="I1657" s="129"/>
      <c r="K1657" s="134"/>
      <c r="L1657" s="134"/>
      <c r="M1657" s="134"/>
      <c r="N1657" s="126"/>
    </row>
    <row r="1658" spans="9:14" x14ac:dyDescent="0.2">
      <c r="I1658" s="129"/>
      <c r="K1658" s="134"/>
      <c r="L1658" s="134"/>
      <c r="M1658" s="134"/>
      <c r="N1658" s="126"/>
    </row>
    <row r="1659" spans="9:14" x14ac:dyDescent="0.2">
      <c r="I1659" s="129"/>
      <c r="K1659" s="134"/>
      <c r="L1659" s="134"/>
      <c r="M1659" s="134"/>
      <c r="N1659" s="126"/>
    </row>
    <row r="1660" spans="9:14" x14ac:dyDescent="0.2">
      <c r="I1660" s="129"/>
      <c r="K1660" s="134"/>
      <c r="L1660" s="134"/>
      <c r="M1660" s="134"/>
      <c r="N1660" s="126"/>
    </row>
    <row r="1661" spans="9:14" x14ac:dyDescent="0.2">
      <c r="I1661" s="129"/>
      <c r="K1661" s="134"/>
      <c r="L1661" s="134"/>
      <c r="M1661" s="134"/>
      <c r="N1661" s="126"/>
    </row>
    <row r="1662" spans="9:14" x14ac:dyDescent="0.2">
      <c r="I1662" s="129"/>
      <c r="K1662" s="134"/>
      <c r="L1662" s="134"/>
      <c r="M1662" s="134"/>
      <c r="N1662" s="126"/>
    </row>
    <row r="1663" spans="9:14" x14ac:dyDescent="0.2">
      <c r="I1663" s="129"/>
      <c r="K1663" s="134"/>
      <c r="L1663" s="134"/>
      <c r="M1663" s="134"/>
      <c r="N1663" s="126"/>
    </row>
    <row r="1664" spans="9:14" x14ac:dyDescent="0.2">
      <c r="I1664" s="129"/>
      <c r="K1664" s="134"/>
      <c r="L1664" s="134"/>
      <c r="M1664" s="134"/>
      <c r="N1664" s="126"/>
    </row>
    <row r="1665" spans="9:14" x14ac:dyDescent="0.2">
      <c r="I1665" s="129"/>
      <c r="K1665" s="134"/>
      <c r="L1665" s="134"/>
      <c r="M1665" s="134"/>
      <c r="N1665" s="126"/>
    </row>
    <row r="1666" spans="9:14" x14ac:dyDescent="0.2">
      <c r="I1666" s="129"/>
      <c r="K1666" s="134"/>
      <c r="L1666" s="134"/>
      <c r="M1666" s="134"/>
      <c r="N1666" s="126"/>
    </row>
    <row r="1667" spans="9:14" x14ac:dyDescent="0.2">
      <c r="I1667" s="129"/>
      <c r="K1667" s="134"/>
      <c r="L1667" s="134"/>
      <c r="M1667" s="134"/>
      <c r="N1667" s="126"/>
    </row>
    <row r="1668" spans="9:14" x14ac:dyDescent="0.2">
      <c r="I1668" s="129"/>
      <c r="K1668" s="134"/>
      <c r="L1668" s="134"/>
      <c r="M1668" s="134"/>
      <c r="N1668" s="126"/>
    </row>
    <row r="1669" spans="9:14" x14ac:dyDescent="0.2">
      <c r="I1669" s="129"/>
      <c r="K1669" s="134"/>
      <c r="L1669" s="134"/>
      <c r="M1669" s="134"/>
      <c r="N1669" s="126"/>
    </row>
    <row r="1670" spans="9:14" x14ac:dyDescent="0.2">
      <c r="I1670" s="129"/>
      <c r="K1670" s="134"/>
      <c r="L1670" s="134"/>
      <c r="M1670" s="134"/>
      <c r="N1670" s="126"/>
    </row>
    <row r="1671" spans="9:14" x14ac:dyDescent="0.2">
      <c r="I1671" s="129"/>
      <c r="K1671" s="134"/>
      <c r="L1671" s="134"/>
      <c r="M1671" s="134"/>
      <c r="N1671" s="126"/>
    </row>
    <row r="1672" spans="9:14" x14ac:dyDescent="0.2">
      <c r="I1672" s="129"/>
      <c r="K1672" s="134"/>
      <c r="L1672" s="134"/>
      <c r="M1672" s="134"/>
      <c r="N1672" s="126"/>
    </row>
    <row r="1673" spans="9:14" x14ac:dyDescent="0.2">
      <c r="I1673" s="129"/>
      <c r="K1673" s="134"/>
      <c r="L1673" s="134"/>
      <c r="M1673" s="134"/>
      <c r="N1673" s="126"/>
    </row>
    <row r="1674" spans="9:14" x14ac:dyDescent="0.2">
      <c r="I1674" s="129"/>
      <c r="K1674" s="134"/>
      <c r="L1674" s="134"/>
      <c r="M1674" s="134"/>
      <c r="N1674" s="126"/>
    </row>
    <row r="1675" spans="9:14" x14ac:dyDescent="0.2">
      <c r="I1675" s="129"/>
      <c r="K1675" s="134"/>
      <c r="L1675" s="134"/>
      <c r="M1675" s="134"/>
      <c r="N1675" s="126"/>
    </row>
    <row r="1676" spans="9:14" x14ac:dyDescent="0.2">
      <c r="I1676" s="129"/>
      <c r="K1676" s="134"/>
      <c r="L1676" s="134"/>
      <c r="M1676" s="134"/>
      <c r="N1676" s="126"/>
    </row>
    <row r="1677" spans="9:14" x14ac:dyDescent="0.2">
      <c r="I1677" s="129"/>
      <c r="K1677" s="134"/>
      <c r="L1677" s="134"/>
      <c r="M1677" s="134"/>
      <c r="N1677" s="126"/>
    </row>
    <row r="1678" spans="9:14" x14ac:dyDescent="0.2">
      <c r="I1678" s="129"/>
      <c r="K1678" s="134"/>
      <c r="L1678" s="134"/>
      <c r="M1678" s="134"/>
      <c r="N1678" s="126"/>
    </row>
    <row r="1679" spans="9:14" x14ac:dyDescent="0.2">
      <c r="I1679" s="129"/>
      <c r="K1679" s="134"/>
      <c r="L1679" s="134"/>
      <c r="M1679" s="134"/>
      <c r="N1679" s="126"/>
    </row>
    <row r="1680" spans="9:14" x14ac:dyDescent="0.2">
      <c r="I1680" s="129"/>
      <c r="K1680" s="134"/>
      <c r="L1680" s="134"/>
      <c r="M1680" s="134"/>
      <c r="N1680" s="126"/>
    </row>
    <row r="1681" spans="9:14" x14ac:dyDescent="0.2">
      <c r="I1681" s="129"/>
      <c r="K1681" s="134"/>
      <c r="L1681" s="134"/>
      <c r="M1681" s="134"/>
      <c r="N1681" s="126"/>
    </row>
    <row r="1682" spans="9:14" x14ac:dyDescent="0.2">
      <c r="I1682" s="129"/>
      <c r="K1682" s="134"/>
      <c r="L1682" s="134"/>
      <c r="M1682" s="134"/>
      <c r="N1682" s="126"/>
    </row>
    <row r="1683" spans="9:14" x14ac:dyDescent="0.2">
      <c r="I1683" s="129"/>
      <c r="K1683" s="134"/>
      <c r="L1683" s="134"/>
      <c r="M1683" s="134"/>
      <c r="N1683" s="126"/>
    </row>
    <row r="1684" spans="9:14" x14ac:dyDescent="0.2">
      <c r="I1684" s="129"/>
      <c r="K1684" s="134"/>
      <c r="L1684" s="134"/>
      <c r="M1684" s="134"/>
      <c r="N1684" s="126"/>
    </row>
    <row r="1685" spans="9:14" x14ac:dyDescent="0.2">
      <c r="I1685" s="129"/>
      <c r="K1685" s="134"/>
      <c r="L1685" s="134"/>
      <c r="M1685" s="134"/>
      <c r="N1685" s="126"/>
    </row>
    <row r="1686" spans="9:14" x14ac:dyDescent="0.2">
      <c r="I1686" s="129"/>
      <c r="K1686" s="134"/>
      <c r="L1686" s="134"/>
      <c r="M1686" s="134"/>
      <c r="N1686" s="126"/>
    </row>
    <row r="1687" spans="9:14" x14ac:dyDescent="0.2">
      <c r="I1687" s="129"/>
      <c r="K1687" s="134"/>
      <c r="L1687" s="134"/>
      <c r="M1687" s="134"/>
      <c r="N1687" s="126"/>
    </row>
    <row r="1688" spans="9:14" x14ac:dyDescent="0.2">
      <c r="I1688" s="129"/>
      <c r="K1688" s="134"/>
      <c r="L1688" s="134"/>
      <c r="M1688" s="134"/>
      <c r="N1688" s="126"/>
    </row>
    <row r="1689" spans="9:14" x14ac:dyDescent="0.2">
      <c r="I1689" s="129"/>
      <c r="K1689" s="134"/>
      <c r="L1689" s="134"/>
      <c r="M1689" s="134"/>
      <c r="N1689" s="126"/>
    </row>
    <row r="1690" spans="9:14" x14ac:dyDescent="0.2">
      <c r="I1690" s="129"/>
      <c r="K1690" s="134"/>
      <c r="L1690" s="134"/>
      <c r="M1690" s="134"/>
      <c r="N1690" s="126"/>
    </row>
    <row r="1691" spans="9:14" x14ac:dyDescent="0.2">
      <c r="I1691" s="129"/>
      <c r="K1691" s="134"/>
      <c r="L1691" s="134"/>
      <c r="M1691" s="134"/>
      <c r="N1691" s="126"/>
    </row>
    <row r="1692" spans="9:14" x14ac:dyDescent="0.2">
      <c r="I1692" s="129"/>
      <c r="K1692" s="134"/>
      <c r="L1692" s="134"/>
      <c r="M1692" s="134"/>
      <c r="N1692" s="126"/>
    </row>
    <row r="1693" spans="9:14" x14ac:dyDescent="0.2">
      <c r="I1693" s="129"/>
      <c r="K1693" s="134"/>
      <c r="L1693" s="134"/>
      <c r="M1693" s="134"/>
      <c r="N1693" s="126"/>
    </row>
    <row r="1694" spans="9:14" x14ac:dyDescent="0.2">
      <c r="I1694" s="129"/>
      <c r="K1694" s="134"/>
      <c r="L1694" s="134"/>
      <c r="M1694" s="134"/>
      <c r="N1694" s="126"/>
    </row>
    <row r="1695" spans="9:14" x14ac:dyDescent="0.2">
      <c r="I1695" s="129"/>
      <c r="K1695" s="134"/>
      <c r="L1695" s="134"/>
      <c r="M1695" s="134"/>
      <c r="N1695" s="126"/>
    </row>
    <row r="1696" spans="9:14" x14ac:dyDescent="0.2">
      <c r="I1696" s="129"/>
      <c r="K1696" s="134"/>
      <c r="L1696" s="134"/>
      <c r="M1696" s="134"/>
      <c r="N1696" s="126"/>
    </row>
    <row r="1697" spans="9:14" x14ac:dyDescent="0.2">
      <c r="I1697" s="129"/>
      <c r="K1697" s="134"/>
      <c r="L1697" s="134"/>
      <c r="M1697" s="134"/>
      <c r="N1697" s="126"/>
    </row>
    <row r="1698" spans="9:14" x14ac:dyDescent="0.2">
      <c r="I1698" s="129"/>
      <c r="K1698" s="134"/>
      <c r="L1698" s="134"/>
      <c r="M1698" s="134"/>
      <c r="N1698" s="126"/>
    </row>
    <row r="1699" spans="9:14" x14ac:dyDescent="0.2">
      <c r="I1699" s="129"/>
      <c r="K1699" s="134"/>
      <c r="L1699" s="134"/>
      <c r="M1699" s="134"/>
      <c r="N1699" s="126"/>
    </row>
    <row r="1700" spans="9:14" x14ac:dyDescent="0.2">
      <c r="I1700" s="129"/>
      <c r="K1700" s="134"/>
      <c r="L1700" s="134"/>
      <c r="M1700" s="134"/>
      <c r="N1700" s="126"/>
    </row>
    <row r="1701" spans="9:14" x14ac:dyDescent="0.2">
      <c r="I1701" s="129"/>
      <c r="K1701" s="134"/>
      <c r="L1701" s="134"/>
      <c r="M1701" s="134"/>
      <c r="N1701" s="126"/>
    </row>
    <row r="1702" spans="9:14" x14ac:dyDescent="0.2">
      <c r="I1702" s="129"/>
      <c r="K1702" s="134"/>
      <c r="L1702" s="134"/>
      <c r="M1702" s="134"/>
      <c r="N1702" s="126"/>
    </row>
    <row r="1703" spans="9:14" x14ac:dyDescent="0.2">
      <c r="I1703" s="129"/>
      <c r="K1703" s="134"/>
      <c r="L1703" s="134"/>
      <c r="M1703" s="134"/>
      <c r="N1703" s="126"/>
    </row>
    <row r="1704" spans="9:14" x14ac:dyDescent="0.2">
      <c r="I1704" s="129"/>
      <c r="K1704" s="134"/>
      <c r="L1704" s="134"/>
      <c r="M1704" s="134"/>
      <c r="N1704" s="126"/>
    </row>
    <row r="1705" spans="9:14" x14ac:dyDescent="0.2">
      <c r="I1705" s="129"/>
      <c r="K1705" s="134"/>
      <c r="L1705" s="134"/>
      <c r="M1705" s="134"/>
      <c r="N1705" s="126"/>
    </row>
    <row r="1706" spans="9:14" x14ac:dyDescent="0.2">
      <c r="I1706" s="129"/>
      <c r="K1706" s="134"/>
      <c r="L1706" s="134"/>
      <c r="M1706" s="134"/>
      <c r="N1706" s="126"/>
    </row>
    <row r="1707" spans="9:14" x14ac:dyDescent="0.2">
      <c r="I1707" s="129"/>
      <c r="K1707" s="134"/>
      <c r="L1707" s="134"/>
      <c r="M1707" s="134"/>
      <c r="N1707" s="126"/>
    </row>
    <row r="1708" spans="9:14" x14ac:dyDescent="0.2">
      <c r="I1708" s="129"/>
      <c r="K1708" s="134"/>
      <c r="L1708" s="134"/>
      <c r="M1708" s="134"/>
      <c r="N1708" s="126"/>
    </row>
    <row r="1709" spans="9:14" x14ac:dyDescent="0.2">
      <c r="I1709" s="129"/>
      <c r="K1709" s="134"/>
      <c r="L1709" s="134"/>
      <c r="M1709" s="134"/>
      <c r="N1709" s="126"/>
    </row>
    <row r="1710" spans="9:14" x14ac:dyDescent="0.2">
      <c r="I1710" s="129"/>
      <c r="K1710" s="134"/>
      <c r="L1710" s="134"/>
      <c r="M1710" s="134"/>
      <c r="N1710" s="126"/>
    </row>
    <row r="1711" spans="9:14" x14ac:dyDescent="0.2">
      <c r="I1711" s="129"/>
      <c r="K1711" s="134"/>
      <c r="L1711" s="134"/>
      <c r="M1711" s="134"/>
      <c r="N1711" s="126"/>
    </row>
    <row r="1712" spans="9:14" x14ac:dyDescent="0.2">
      <c r="I1712" s="129"/>
      <c r="K1712" s="134"/>
      <c r="L1712" s="134"/>
      <c r="M1712" s="134"/>
      <c r="N1712" s="126"/>
    </row>
    <row r="1713" spans="9:14" x14ac:dyDescent="0.2">
      <c r="I1713" s="129"/>
      <c r="K1713" s="134"/>
      <c r="L1713" s="134"/>
      <c r="M1713" s="134"/>
      <c r="N1713" s="126"/>
    </row>
    <row r="1714" spans="9:14" x14ac:dyDescent="0.2">
      <c r="I1714" s="129"/>
      <c r="K1714" s="134"/>
      <c r="L1714" s="134"/>
      <c r="M1714" s="134"/>
      <c r="N1714" s="126"/>
    </row>
    <row r="1715" spans="9:14" x14ac:dyDescent="0.2">
      <c r="I1715" s="129"/>
      <c r="K1715" s="134"/>
      <c r="L1715" s="134"/>
      <c r="M1715" s="134"/>
      <c r="N1715" s="126"/>
    </row>
    <row r="1716" spans="9:14" x14ac:dyDescent="0.2">
      <c r="I1716" s="129"/>
      <c r="K1716" s="134"/>
      <c r="L1716" s="134"/>
      <c r="M1716" s="134"/>
      <c r="N1716" s="126"/>
    </row>
    <row r="1717" spans="9:14" x14ac:dyDescent="0.2">
      <c r="I1717" s="129"/>
      <c r="K1717" s="134"/>
      <c r="L1717" s="134"/>
      <c r="M1717" s="134"/>
      <c r="N1717" s="126"/>
    </row>
    <row r="1718" spans="9:14" x14ac:dyDescent="0.2">
      <c r="I1718" s="129"/>
      <c r="K1718" s="134"/>
      <c r="L1718" s="134"/>
      <c r="M1718" s="134"/>
      <c r="N1718" s="126"/>
    </row>
    <row r="1719" spans="9:14" x14ac:dyDescent="0.2">
      <c r="I1719" s="129"/>
      <c r="K1719" s="134"/>
      <c r="L1719" s="134"/>
      <c r="M1719" s="134"/>
      <c r="N1719" s="126"/>
    </row>
    <row r="1720" spans="9:14" x14ac:dyDescent="0.2">
      <c r="I1720" s="129"/>
      <c r="K1720" s="134"/>
      <c r="L1720" s="134"/>
      <c r="M1720" s="134"/>
      <c r="N1720" s="126"/>
    </row>
    <row r="1721" spans="9:14" x14ac:dyDescent="0.2">
      <c r="I1721" s="129"/>
      <c r="K1721" s="134"/>
      <c r="L1721" s="134"/>
      <c r="M1721" s="134"/>
      <c r="N1721" s="126"/>
    </row>
    <row r="1722" spans="9:14" x14ac:dyDescent="0.2">
      <c r="I1722" s="129"/>
      <c r="K1722" s="134"/>
      <c r="L1722" s="134"/>
      <c r="M1722" s="134"/>
      <c r="N1722" s="126"/>
    </row>
    <row r="1723" spans="9:14" x14ac:dyDescent="0.2">
      <c r="I1723" s="129"/>
      <c r="K1723" s="134"/>
      <c r="L1723" s="134"/>
      <c r="M1723" s="134"/>
      <c r="N1723" s="126"/>
    </row>
    <row r="1724" spans="9:14" x14ac:dyDescent="0.2">
      <c r="I1724" s="129"/>
      <c r="K1724" s="134"/>
      <c r="L1724" s="134"/>
      <c r="M1724" s="134"/>
      <c r="N1724" s="126"/>
    </row>
    <row r="1725" spans="9:14" x14ac:dyDescent="0.2">
      <c r="I1725" s="129"/>
      <c r="K1725" s="134"/>
      <c r="L1725" s="134"/>
      <c r="M1725" s="134"/>
      <c r="N1725" s="126"/>
    </row>
    <row r="1726" spans="9:14" x14ac:dyDescent="0.2">
      <c r="I1726" s="129"/>
      <c r="K1726" s="134"/>
      <c r="L1726" s="134"/>
      <c r="M1726" s="134"/>
      <c r="N1726" s="126"/>
    </row>
    <row r="1727" spans="9:14" x14ac:dyDescent="0.2">
      <c r="I1727" s="129"/>
      <c r="K1727" s="134"/>
      <c r="L1727" s="134"/>
      <c r="M1727" s="134"/>
      <c r="N1727" s="126"/>
    </row>
    <row r="1728" spans="9:14" x14ac:dyDescent="0.2">
      <c r="I1728" s="129"/>
      <c r="K1728" s="134"/>
      <c r="L1728" s="134"/>
      <c r="M1728" s="134"/>
      <c r="N1728" s="126"/>
    </row>
    <row r="1729" spans="9:14" x14ac:dyDescent="0.2">
      <c r="I1729" s="129"/>
      <c r="K1729" s="134"/>
      <c r="L1729" s="134"/>
      <c r="M1729" s="134"/>
      <c r="N1729" s="126"/>
    </row>
    <row r="1730" spans="9:14" x14ac:dyDescent="0.2">
      <c r="I1730" s="129"/>
      <c r="K1730" s="134"/>
      <c r="L1730" s="134"/>
      <c r="M1730" s="134"/>
      <c r="N1730" s="126"/>
    </row>
    <row r="1731" spans="9:14" x14ac:dyDescent="0.2">
      <c r="I1731" s="129"/>
      <c r="K1731" s="134"/>
      <c r="L1731" s="134"/>
      <c r="M1731" s="134"/>
      <c r="N1731" s="126"/>
    </row>
    <row r="1732" spans="9:14" x14ac:dyDescent="0.2">
      <c r="I1732" s="129"/>
      <c r="K1732" s="134"/>
      <c r="L1732" s="134"/>
      <c r="M1732" s="134"/>
      <c r="N1732" s="126"/>
    </row>
    <row r="1733" spans="9:14" x14ac:dyDescent="0.2">
      <c r="I1733" s="129"/>
      <c r="K1733" s="134"/>
      <c r="L1733" s="134"/>
      <c r="M1733" s="134"/>
      <c r="N1733" s="126"/>
    </row>
    <row r="1734" spans="9:14" x14ac:dyDescent="0.2">
      <c r="I1734" s="129"/>
      <c r="K1734" s="134"/>
      <c r="L1734" s="134"/>
      <c r="M1734" s="134"/>
      <c r="N1734" s="126"/>
    </row>
    <row r="1735" spans="9:14" x14ac:dyDescent="0.2">
      <c r="I1735" s="129"/>
      <c r="K1735" s="134"/>
      <c r="L1735" s="134"/>
      <c r="M1735" s="134"/>
      <c r="N1735" s="126"/>
    </row>
    <row r="1736" spans="9:14" x14ac:dyDescent="0.2">
      <c r="I1736" s="129"/>
      <c r="K1736" s="134"/>
      <c r="L1736" s="134"/>
      <c r="M1736" s="134"/>
      <c r="N1736" s="126"/>
    </row>
    <row r="1737" spans="9:14" x14ac:dyDescent="0.2">
      <c r="I1737" s="129"/>
      <c r="K1737" s="134"/>
      <c r="L1737" s="134"/>
      <c r="M1737" s="134"/>
      <c r="N1737" s="126"/>
    </row>
    <row r="1738" spans="9:14" x14ac:dyDescent="0.2">
      <c r="I1738" s="129"/>
      <c r="K1738" s="134"/>
      <c r="L1738" s="134"/>
      <c r="M1738" s="134"/>
      <c r="N1738" s="126"/>
    </row>
    <row r="1739" spans="9:14" x14ac:dyDescent="0.2">
      <c r="I1739" s="129"/>
      <c r="K1739" s="134"/>
      <c r="L1739" s="134"/>
      <c r="M1739" s="134"/>
      <c r="N1739" s="126"/>
    </row>
    <row r="1740" spans="9:14" x14ac:dyDescent="0.2">
      <c r="I1740" s="129"/>
      <c r="K1740" s="134"/>
      <c r="L1740" s="134"/>
      <c r="M1740" s="134"/>
      <c r="N1740" s="126"/>
    </row>
    <row r="1741" spans="9:14" x14ac:dyDescent="0.2">
      <c r="I1741" s="129"/>
      <c r="K1741" s="134"/>
      <c r="L1741" s="134"/>
      <c r="M1741" s="134"/>
      <c r="N1741" s="126"/>
    </row>
    <row r="1742" spans="9:14" x14ac:dyDescent="0.2">
      <c r="I1742" s="129"/>
      <c r="K1742" s="134"/>
      <c r="L1742" s="134"/>
      <c r="M1742" s="134"/>
      <c r="N1742" s="126"/>
    </row>
    <row r="1743" spans="9:14" x14ac:dyDescent="0.2">
      <c r="I1743" s="129"/>
      <c r="K1743" s="134"/>
      <c r="L1743" s="134"/>
      <c r="M1743" s="134"/>
      <c r="N1743" s="126"/>
    </row>
    <row r="1744" spans="9:14" x14ac:dyDescent="0.2">
      <c r="I1744" s="129"/>
      <c r="K1744" s="134"/>
      <c r="L1744" s="134"/>
      <c r="M1744" s="134"/>
      <c r="N1744" s="126"/>
    </row>
    <row r="1745" spans="9:14" x14ac:dyDescent="0.2">
      <c r="I1745" s="129"/>
      <c r="K1745" s="134"/>
      <c r="L1745" s="134"/>
      <c r="M1745" s="134"/>
      <c r="N1745" s="126"/>
    </row>
    <row r="1746" spans="9:14" x14ac:dyDescent="0.2">
      <c r="I1746" s="129"/>
      <c r="K1746" s="134"/>
      <c r="L1746" s="134"/>
      <c r="M1746" s="134"/>
      <c r="N1746" s="126"/>
    </row>
    <row r="1747" spans="9:14" x14ac:dyDescent="0.2">
      <c r="I1747" s="129"/>
      <c r="K1747" s="134"/>
      <c r="L1747" s="134"/>
      <c r="M1747" s="134"/>
      <c r="N1747" s="126"/>
    </row>
    <row r="1748" spans="9:14" x14ac:dyDescent="0.2">
      <c r="I1748" s="129"/>
      <c r="K1748" s="134"/>
      <c r="L1748" s="134"/>
      <c r="M1748" s="134"/>
      <c r="N1748" s="126"/>
    </row>
    <row r="1749" spans="9:14" x14ac:dyDescent="0.2">
      <c r="I1749" s="129"/>
      <c r="K1749" s="134"/>
      <c r="L1749" s="134"/>
      <c r="M1749" s="134"/>
      <c r="N1749" s="126"/>
    </row>
    <row r="1750" spans="9:14" x14ac:dyDescent="0.2">
      <c r="I1750" s="129"/>
      <c r="K1750" s="134"/>
      <c r="L1750" s="134"/>
      <c r="M1750" s="134"/>
      <c r="N1750" s="126"/>
    </row>
    <row r="1751" spans="9:14" x14ac:dyDescent="0.2">
      <c r="I1751" s="129"/>
      <c r="K1751" s="134"/>
      <c r="L1751" s="134"/>
      <c r="M1751" s="134"/>
      <c r="N1751" s="126"/>
    </row>
    <row r="1752" spans="9:14" x14ac:dyDescent="0.2">
      <c r="I1752" s="129"/>
      <c r="K1752" s="134"/>
      <c r="L1752" s="134"/>
      <c r="M1752" s="134"/>
      <c r="N1752" s="126"/>
    </row>
    <row r="1753" spans="9:14" x14ac:dyDescent="0.2">
      <c r="I1753" s="129"/>
      <c r="K1753" s="134"/>
      <c r="L1753" s="134"/>
      <c r="M1753" s="134"/>
      <c r="N1753" s="126"/>
    </row>
    <row r="1754" spans="9:14" x14ac:dyDescent="0.2">
      <c r="I1754" s="129"/>
      <c r="K1754" s="134"/>
      <c r="L1754" s="134"/>
      <c r="M1754" s="134"/>
      <c r="N1754" s="126"/>
    </row>
    <row r="1755" spans="9:14" x14ac:dyDescent="0.2">
      <c r="I1755" s="129"/>
      <c r="K1755" s="134"/>
      <c r="L1755" s="134"/>
      <c r="M1755" s="134"/>
      <c r="N1755" s="126"/>
    </row>
    <row r="1756" spans="9:14" x14ac:dyDescent="0.2">
      <c r="I1756" s="129"/>
      <c r="K1756" s="134"/>
      <c r="L1756" s="134"/>
      <c r="M1756" s="134"/>
      <c r="N1756" s="126"/>
    </row>
    <row r="1757" spans="9:14" x14ac:dyDescent="0.2">
      <c r="I1757" s="129"/>
      <c r="K1757" s="134"/>
      <c r="L1757" s="134"/>
      <c r="M1757" s="134"/>
      <c r="N1757" s="126"/>
    </row>
    <row r="1758" spans="9:14" x14ac:dyDescent="0.2">
      <c r="I1758" s="129"/>
      <c r="K1758" s="134"/>
      <c r="L1758" s="134"/>
      <c r="M1758" s="134"/>
      <c r="N1758" s="126"/>
    </row>
    <row r="1759" spans="9:14" x14ac:dyDescent="0.2">
      <c r="I1759" s="129"/>
      <c r="K1759" s="134"/>
      <c r="L1759" s="134"/>
      <c r="M1759" s="134"/>
      <c r="N1759" s="126"/>
    </row>
    <row r="1760" spans="9:14" x14ac:dyDescent="0.2">
      <c r="I1760" s="129"/>
      <c r="K1760" s="134"/>
      <c r="L1760" s="134"/>
      <c r="M1760" s="134"/>
      <c r="N1760" s="126"/>
    </row>
    <row r="1761" spans="9:14" x14ac:dyDescent="0.2">
      <c r="I1761" s="129"/>
      <c r="K1761" s="134"/>
      <c r="L1761" s="134"/>
      <c r="M1761" s="134"/>
      <c r="N1761" s="126"/>
    </row>
    <row r="1762" spans="9:14" x14ac:dyDescent="0.2">
      <c r="I1762" s="129"/>
      <c r="K1762" s="134"/>
      <c r="L1762" s="134"/>
      <c r="M1762" s="134"/>
      <c r="N1762" s="126"/>
    </row>
    <row r="1763" spans="9:14" x14ac:dyDescent="0.2">
      <c r="I1763" s="129"/>
      <c r="K1763" s="134"/>
      <c r="L1763" s="134"/>
      <c r="M1763" s="134"/>
      <c r="N1763" s="126"/>
    </row>
    <row r="1764" spans="9:14" x14ac:dyDescent="0.2">
      <c r="I1764" s="129"/>
      <c r="K1764" s="134"/>
      <c r="L1764" s="134"/>
      <c r="M1764" s="134"/>
      <c r="N1764" s="126"/>
    </row>
    <row r="1765" spans="9:14" x14ac:dyDescent="0.2">
      <c r="I1765" s="129"/>
      <c r="K1765" s="134"/>
      <c r="L1765" s="134"/>
      <c r="M1765" s="134"/>
      <c r="N1765" s="126"/>
    </row>
    <row r="1766" spans="9:14" x14ac:dyDescent="0.2">
      <c r="I1766" s="129"/>
      <c r="K1766" s="134"/>
      <c r="L1766" s="134"/>
      <c r="M1766" s="134"/>
      <c r="N1766" s="126"/>
    </row>
    <row r="1767" spans="9:14" x14ac:dyDescent="0.2">
      <c r="I1767" s="129"/>
      <c r="K1767" s="134"/>
      <c r="L1767" s="134"/>
      <c r="M1767" s="134"/>
      <c r="N1767" s="126"/>
    </row>
    <row r="1768" spans="9:14" x14ac:dyDescent="0.2">
      <c r="I1768" s="129"/>
      <c r="K1768" s="134"/>
      <c r="L1768" s="134"/>
      <c r="M1768" s="134"/>
      <c r="N1768" s="126"/>
    </row>
    <row r="1769" spans="9:14" x14ac:dyDescent="0.2">
      <c r="I1769" s="129"/>
      <c r="K1769" s="134"/>
      <c r="L1769" s="134"/>
      <c r="M1769" s="134"/>
      <c r="N1769" s="126"/>
    </row>
    <row r="1770" spans="9:14" x14ac:dyDescent="0.2">
      <c r="I1770" s="129"/>
      <c r="K1770" s="134"/>
      <c r="L1770" s="134"/>
      <c r="M1770" s="134"/>
      <c r="N1770" s="126"/>
    </row>
    <row r="1771" spans="9:14" x14ac:dyDescent="0.2">
      <c r="I1771" s="129"/>
      <c r="K1771" s="134"/>
      <c r="L1771" s="134"/>
      <c r="M1771" s="134"/>
      <c r="N1771" s="126"/>
    </row>
    <row r="1772" spans="9:14" x14ac:dyDescent="0.2">
      <c r="I1772" s="129"/>
      <c r="K1772" s="134"/>
      <c r="L1772" s="134"/>
      <c r="M1772" s="134"/>
      <c r="N1772" s="126"/>
    </row>
    <row r="1773" spans="9:14" x14ac:dyDescent="0.2">
      <c r="I1773" s="129"/>
      <c r="K1773" s="134"/>
      <c r="L1773" s="134"/>
      <c r="M1773" s="134"/>
      <c r="N1773" s="126"/>
    </row>
    <row r="1774" spans="9:14" x14ac:dyDescent="0.2">
      <c r="I1774" s="129"/>
      <c r="K1774" s="134"/>
      <c r="L1774" s="134"/>
      <c r="M1774" s="134"/>
      <c r="N1774" s="126"/>
    </row>
    <row r="1775" spans="9:14" x14ac:dyDescent="0.2">
      <c r="I1775" s="129"/>
      <c r="K1775" s="134"/>
      <c r="L1775" s="134"/>
      <c r="M1775" s="134"/>
      <c r="N1775" s="126"/>
    </row>
    <row r="1776" spans="9:14" x14ac:dyDescent="0.2">
      <c r="I1776" s="129"/>
      <c r="K1776" s="134"/>
      <c r="L1776" s="134"/>
      <c r="M1776" s="134"/>
      <c r="N1776" s="126"/>
    </row>
    <row r="1777" spans="9:14" x14ac:dyDescent="0.2">
      <c r="I1777" s="129"/>
      <c r="K1777" s="134"/>
      <c r="L1777" s="134"/>
      <c r="M1777" s="134"/>
      <c r="N1777" s="126"/>
    </row>
    <row r="1778" spans="9:14" x14ac:dyDescent="0.2">
      <c r="I1778" s="129"/>
      <c r="K1778" s="134"/>
      <c r="L1778" s="134"/>
      <c r="M1778" s="134"/>
      <c r="N1778" s="126"/>
    </row>
    <row r="1779" spans="9:14" x14ac:dyDescent="0.2">
      <c r="I1779" s="129"/>
      <c r="K1779" s="134"/>
      <c r="L1779" s="134"/>
      <c r="M1779" s="134"/>
      <c r="N1779" s="126"/>
    </row>
    <row r="1780" spans="9:14" x14ac:dyDescent="0.2">
      <c r="I1780" s="129"/>
      <c r="K1780" s="134"/>
      <c r="L1780" s="134"/>
      <c r="M1780" s="134"/>
      <c r="N1780" s="126"/>
    </row>
    <row r="1781" spans="9:14" x14ac:dyDescent="0.2">
      <c r="I1781" s="129"/>
      <c r="K1781" s="134"/>
      <c r="L1781" s="134"/>
      <c r="M1781" s="134"/>
      <c r="N1781" s="126"/>
    </row>
    <row r="1782" spans="9:14" x14ac:dyDescent="0.2">
      <c r="I1782" s="129"/>
      <c r="K1782" s="134"/>
      <c r="L1782" s="134"/>
      <c r="M1782" s="134"/>
      <c r="N1782" s="126"/>
    </row>
    <row r="1783" spans="9:14" x14ac:dyDescent="0.2">
      <c r="I1783" s="129"/>
      <c r="K1783" s="134"/>
      <c r="L1783" s="134"/>
      <c r="M1783" s="134"/>
      <c r="N1783" s="126"/>
    </row>
    <row r="1784" spans="9:14" x14ac:dyDescent="0.2">
      <c r="I1784" s="129"/>
      <c r="K1784" s="134"/>
      <c r="L1784" s="134"/>
      <c r="M1784" s="134"/>
      <c r="N1784" s="126"/>
    </row>
    <row r="1785" spans="9:14" x14ac:dyDescent="0.2">
      <c r="I1785" s="129"/>
      <c r="K1785" s="134"/>
      <c r="L1785" s="134"/>
      <c r="M1785" s="134"/>
      <c r="N1785" s="126"/>
    </row>
    <row r="1786" spans="9:14" x14ac:dyDescent="0.2">
      <c r="I1786" s="129"/>
      <c r="K1786" s="134"/>
      <c r="L1786" s="134"/>
      <c r="M1786" s="134"/>
      <c r="N1786" s="126"/>
    </row>
    <row r="1787" spans="9:14" x14ac:dyDescent="0.2">
      <c r="I1787" s="129"/>
      <c r="K1787" s="134"/>
      <c r="L1787" s="134"/>
      <c r="M1787" s="134"/>
      <c r="N1787" s="126"/>
    </row>
    <row r="1788" spans="9:14" x14ac:dyDescent="0.2">
      <c r="I1788" s="129"/>
      <c r="K1788" s="134"/>
      <c r="L1788" s="134"/>
      <c r="M1788" s="134"/>
      <c r="N1788" s="126"/>
    </row>
    <row r="1789" spans="9:14" x14ac:dyDescent="0.2">
      <c r="I1789" s="129"/>
      <c r="K1789" s="134"/>
      <c r="L1789" s="134"/>
      <c r="M1789" s="134"/>
      <c r="N1789" s="126"/>
    </row>
    <row r="1790" spans="9:14" x14ac:dyDescent="0.2">
      <c r="I1790" s="129"/>
      <c r="K1790" s="134"/>
      <c r="L1790" s="134"/>
      <c r="M1790" s="134"/>
      <c r="N1790" s="126"/>
    </row>
    <row r="1791" spans="9:14" x14ac:dyDescent="0.2">
      <c r="I1791" s="129"/>
      <c r="K1791" s="134"/>
      <c r="L1791" s="134"/>
      <c r="M1791" s="134"/>
      <c r="N1791" s="126"/>
    </row>
    <row r="1792" spans="9:14" x14ac:dyDescent="0.2">
      <c r="I1792" s="129"/>
      <c r="K1792" s="134"/>
      <c r="L1792" s="134"/>
      <c r="M1792" s="134"/>
      <c r="N1792" s="126"/>
    </row>
    <row r="1793" spans="9:14" x14ac:dyDescent="0.2">
      <c r="I1793" s="129"/>
      <c r="K1793" s="134"/>
      <c r="L1793" s="134"/>
      <c r="M1793" s="134"/>
      <c r="N1793" s="126"/>
    </row>
    <row r="1794" spans="9:14" x14ac:dyDescent="0.2">
      <c r="I1794" s="129"/>
      <c r="K1794" s="134"/>
      <c r="L1794" s="134"/>
      <c r="M1794" s="134"/>
      <c r="N1794" s="126"/>
    </row>
    <row r="1795" spans="9:14" x14ac:dyDescent="0.2">
      <c r="I1795" s="129"/>
      <c r="K1795" s="134"/>
      <c r="L1795" s="134"/>
      <c r="M1795" s="134"/>
      <c r="N1795" s="126"/>
    </row>
    <row r="1796" spans="9:14" x14ac:dyDescent="0.2">
      <c r="I1796" s="129"/>
      <c r="K1796" s="134"/>
      <c r="L1796" s="134"/>
      <c r="M1796" s="134"/>
      <c r="N1796" s="126"/>
    </row>
    <row r="1797" spans="9:14" x14ac:dyDescent="0.2">
      <c r="I1797" s="129"/>
      <c r="K1797" s="134"/>
      <c r="L1797" s="134"/>
      <c r="M1797" s="134"/>
      <c r="N1797" s="126"/>
    </row>
    <row r="1798" spans="9:14" x14ac:dyDescent="0.2">
      <c r="I1798" s="129"/>
      <c r="K1798" s="134"/>
      <c r="L1798" s="134"/>
      <c r="M1798" s="134"/>
      <c r="N1798" s="126"/>
    </row>
    <row r="1799" spans="9:14" x14ac:dyDescent="0.2">
      <c r="I1799" s="129"/>
      <c r="K1799" s="134"/>
      <c r="L1799" s="134"/>
      <c r="M1799" s="134"/>
      <c r="N1799" s="126"/>
    </row>
    <row r="1800" spans="9:14" x14ac:dyDescent="0.2">
      <c r="I1800" s="129"/>
      <c r="K1800" s="134"/>
      <c r="L1800" s="134"/>
      <c r="M1800" s="134"/>
      <c r="N1800" s="126"/>
    </row>
    <row r="1801" spans="9:14" x14ac:dyDescent="0.2">
      <c r="I1801" s="129"/>
      <c r="K1801" s="134"/>
      <c r="L1801" s="134"/>
      <c r="M1801" s="134"/>
      <c r="N1801" s="126"/>
    </row>
    <row r="1802" spans="9:14" x14ac:dyDescent="0.2">
      <c r="I1802" s="129"/>
      <c r="K1802" s="134"/>
      <c r="L1802" s="134"/>
      <c r="M1802" s="134"/>
      <c r="N1802" s="126"/>
    </row>
    <row r="1803" spans="9:14" x14ac:dyDescent="0.2">
      <c r="I1803" s="129"/>
      <c r="K1803" s="134"/>
      <c r="L1803" s="134"/>
      <c r="M1803" s="134"/>
      <c r="N1803" s="126"/>
    </row>
    <row r="1804" spans="9:14" x14ac:dyDescent="0.2">
      <c r="I1804" s="129"/>
      <c r="K1804" s="134"/>
      <c r="L1804" s="134"/>
      <c r="M1804" s="134"/>
      <c r="N1804" s="126"/>
    </row>
    <row r="1805" spans="9:14" x14ac:dyDescent="0.2">
      <c r="I1805" s="129"/>
      <c r="K1805" s="134"/>
      <c r="L1805" s="134"/>
      <c r="M1805" s="134"/>
      <c r="N1805" s="126"/>
    </row>
    <row r="1806" spans="9:14" x14ac:dyDescent="0.2">
      <c r="I1806" s="129"/>
      <c r="K1806" s="134"/>
      <c r="L1806" s="134"/>
      <c r="M1806" s="134"/>
      <c r="N1806" s="126"/>
    </row>
    <row r="1807" spans="9:14" x14ac:dyDescent="0.2">
      <c r="I1807" s="129"/>
      <c r="K1807" s="134"/>
      <c r="L1807" s="134"/>
      <c r="M1807" s="134"/>
      <c r="N1807" s="126"/>
    </row>
    <row r="1808" spans="9:14" x14ac:dyDescent="0.2">
      <c r="I1808" s="129"/>
      <c r="K1808" s="134"/>
      <c r="L1808" s="134"/>
      <c r="M1808" s="134"/>
      <c r="N1808" s="126"/>
    </row>
    <row r="1809" spans="9:14" x14ac:dyDescent="0.2">
      <c r="I1809" s="129"/>
      <c r="K1809" s="134"/>
      <c r="L1809" s="134"/>
      <c r="M1809" s="134"/>
      <c r="N1809" s="126"/>
    </row>
    <row r="1810" spans="9:14" x14ac:dyDescent="0.2">
      <c r="I1810" s="129"/>
      <c r="K1810" s="134"/>
      <c r="L1810" s="134"/>
      <c r="M1810" s="134"/>
      <c r="N1810" s="126"/>
    </row>
    <row r="1811" spans="9:14" x14ac:dyDescent="0.2">
      <c r="I1811" s="129"/>
      <c r="K1811" s="134"/>
      <c r="L1811" s="134"/>
      <c r="M1811" s="134"/>
      <c r="N1811" s="126"/>
    </row>
    <row r="1812" spans="9:14" x14ac:dyDescent="0.2">
      <c r="I1812" s="129"/>
      <c r="K1812" s="134"/>
      <c r="L1812" s="134"/>
      <c r="M1812" s="134"/>
      <c r="N1812" s="126"/>
    </row>
    <row r="1813" spans="9:14" x14ac:dyDescent="0.2">
      <c r="I1813" s="129"/>
      <c r="K1813" s="134"/>
      <c r="L1813" s="134"/>
      <c r="M1813" s="134"/>
      <c r="N1813" s="126"/>
    </row>
    <row r="1814" spans="9:14" x14ac:dyDescent="0.2">
      <c r="I1814" s="129"/>
      <c r="K1814" s="134"/>
      <c r="L1814" s="134"/>
      <c r="M1814" s="134"/>
      <c r="N1814" s="126"/>
    </row>
    <row r="1815" spans="9:14" x14ac:dyDescent="0.2">
      <c r="I1815" s="129"/>
      <c r="K1815" s="134"/>
      <c r="L1815" s="134"/>
      <c r="M1815" s="134"/>
      <c r="N1815" s="126"/>
    </row>
    <row r="1816" spans="9:14" x14ac:dyDescent="0.2">
      <c r="I1816" s="129"/>
      <c r="K1816" s="134"/>
      <c r="L1816" s="134"/>
      <c r="M1816" s="134"/>
      <c r="N1816" s="126"/>
    </row>
    <row r="1817" spans="9:14" x14ac:dyDescent="0.2">
      <c r="I1817" s="129"/>
      <c r="K1817" s="134"/>
      <c r="L1817" s="134"/>
      <c r="M1817" s="134"/>
      <c r="N1817" s="126"/>
    </row>
    <row r="1818" spans="9:14" x14ac:dyDescent="0.2">
      <c r="I1818" s="129"/>
      <c r="K1818" s="134"/>
      <c r="L1818" s="134"/>
      <c r="M1818" s="134"/>
      <c r="N1818" s="126"/>
    </row>
    <row r="1819" spans="9:14" x14ac:dyDescent="0.2">
      <c r="I1819" s="129"/>
      <c r="K1819" s="134"/>
      <c r="L1819" s="134"/>
      <c r="M1819" s="134"/>
      <c r="N1819" s="126"/>
    </row>
    <row r="1820" spans="9:14" x14ac:dyDescent="0.2">
      <c r="I1820" s="129"/>
      <c r="K1820" s="134"/>
      <c r="L1820" s="134"/>
      <c r="M1820" s="134"/>
      <c r="N1820" s="126"/>
    </row>
    <row r="1821" spans="9:14" x14ac:dyDescent="0.2">
      <c r="I1821" s="129"/>
      <c r="K1821" s="134"/>
      <c r="L1821" s="134"/>
      <c r="M1821" s="134"/>
      <c r="N1821" s="126"/>
    </row>
    <row r="1822" spans="9:14" x14ac:dyDescent="0.2">
      <c r="I1822" s="129"/>
      <c r="K1822" s="134"/>
      <c r="L1822" s="134"/>
      <c r="M1822" s="134"/>
      <c r="N1822" s="126"/>
    </row>
    <row r="1823" spans="9:14" x14ac:dyDescent="0.2">
      <c r="I1823" s="129"/>
      <c r="K1823" s="134"/>
      <c r="L1823" s="134"/>
      <c r="M1823" s="134"/>
      <c r="N1823" s="126"/>
    </row>
    <row r="1824" spans="9:14" x14ac:dyDescent="0.2">
      <c r="I1824" s="129"/>
      <c r="K1824" s="134"/>
      <c r="L1824" s="134"/>
      <c r="M1824" s="134"/>
      <c r="N1824" s="126"/>
    </row>
    <row r="1825" spans="9:14" x14ac:dyDescent="0.2">
      <c r="I1825" s="129"/>
      <c r="K1825" s="134"/>
      <c r="L1825" s="134"/>
      <c r="M1825" s="134"/>
      <c r="N1825" s="126"/>
    </row>
    <row r="1826" spans="9:14" x14ac:dyDescent="0.2">
      <c r="I1826" s="129"/>
      <c r="K1826" s="134"/>
      <c r="L1826" s="134"/>
      <c r="M1826" s="134"/>
      <c r="N1826" s="126"/>
    </row>
    <row r="1827" spans="9:14" x14ac:dyDescent="0.2">
      <c r="I1827" s="129"/>
      <c r="K1827" s="134"/>
      <c r="L1827" s="134"/>
      <c r="M1827" s="134"/>
      <c r="N1827" s="126"/>
    </row>
    <row r="1828" spans="9:14" x14ac:dyDescent="0.2">
      <c r="I1828" s="129"/>
      <c r="K1828" s="134"/>
      <c r="L1828" s="134"/>
      <c r="M1828" s="134"/>
      <c r="N1828" s="126"/>
    </row>
    <row r="1829" spans="9:14" x14ac:dyDescent="0.2">
      <c r="I1829" s="129"/>
      <c r="K1829" s="134"/>
      <c r="L1829" s="134"/>
      <c r="M1829" s="134"/>
      <c r="N1829" s="126"/>
    </row>
    <row r="1830" spans="9:14" x14ac:dyDescent="0.2">
      <c r="I1830" s="129"/>
      <c r="K1830" s="134"/>
      <c r="L1830" s="134"/>
      <c r="M1830" s="134"/>
      <c r="N1830" s="126"/>
    </row>
    <row r="1831" spans="9:14" x14ac:dyDescent="0.2">
      <c r="I1831" s="129"/>
      <c r="K1831" s="134"/>
      <c r="L1831" s="134"/>
      <c r="M1831" s="134"/>
      <c r="N1831" s="126"/>
    </row>
    <row r="1832" spans="9:14" x14ac:dyDescent="0.2">
      <c r="I1832" s="129"/>
      <c r="K1832" s="134"/>
      <c r="L1832" s="134"/>
      <c r="M1832" s="134"/>
      <c r="N1832" s="126"/>
    </row>
    <row r="1833" spans="9:14" x14ac:dyDescent="0.2">
      <c r="I1833" s="129"/>
      <c r="K1833" s="134"/>
      <c r="L1833" s="134"/>
      <c r="M1833" s="134"/>
      <c r="N1833" s="126"/>
    </row>
    <row r="1834" spans="9:14" x14ac:dyDescent="0.2">
      <c r="I1834" s="129"/>
      <c r="K1834" s="134"/>
      <c r="L1834" s="134"/>
      <c r="M1834" s="134"/>
      <c r="N1834" s="126"/>
    </row>
    <row r="1835" spans="9:14" x14ac:dyDescent="0.2">
      <c r="I1835" s="129"/>
      <c r="K1835" s="134"/>
      <c r="L1835" s="134"/>
      <c r="M1835" s="134"/>
      <c r="N1835" s="126"/>
    </row>
    <row r="1836" spans="9:14" x14ac:dyDescent="0.2">
      <c r="I1836" s="129"/>
      <c r="K1836" s="134"/>
      <c r="L1836" s="134"/>
      <c r="M1836" s="134"/>
      <c r="N1836" s="126"/>
    </row>
    <row r="1837" spans="9:14" x14ac:dyDescent="0.2">
      <c r="I1837" s="129"/>
      <c r="K1837" s="134"/>
      <c r="L1837" s="134"/>
      <c r="M1837" s="134"/>
      <c r="N1837" s="126"/>
    </row>
    <row r="1838" spans="9:14" x14ac:dyDescent="0.2">
      <c r="I1838" s="129"/>
      <c r="K1838" s="134"/>
      <c r="L1838" s="134"/>
      <c r="M1838" s="134"/>
      <c r="N1838" s="126"/>
    </row>
    <row r="1839" spans="9:14" x14ac:dyDescent="0.2">
      <c r="I1839" s="129"/>
      <c r="K1839" s="134"/>
      <c r="L1839" s="134"/>
      <c r="M1839" s="134"/>
      <c r="N1839" s="126"/>
    </row>
    <row r="1840" spans="9:14" x14ac:dyDescent="0.2">
      <c r="I1840" s="129"/>
      <c r="K1840" s="134"/>
      <c r="L1840" s="134"/>
      <c r="M1840" s="134"/>
      <c r="N1840" s="126"/>
    </row>
    <row r="1841" spans="9:14" x14ac:dyDescent="0.2">
      <c r="I1841" s="129"/>
      <c r="K1841" s="134"/>
      <c r="L1841" s="134"/>
      <c r="M1841" s="134"/>
      <c r="N1841" s="126"/>
    </row>
    <row r="1842" spans="9:14" x14ac:dyDescent="0.2">
      <c r="I1842" s="129"/>
      <c r="K1842" s="134"/>
      <c r="L1842" s="134"/>
      <c r="M1842" s="134"/>
      <c r="N1842" s="126"/>
    </row>
    <row r="1843" spans="9:14" x14ac:dyDescent="0.2">
      <c r="I1843" s="129"/>
      <c r="K1843" s="134"/>
      <c r="L1843" s="134"/>
      <c r="M1843" s="134"/>
      <c r="N1843" s="126"/>
    </row>
    <row r="1844" spans="9:14" x14ac:dyDescent="0.2">
      <c r="I1844" s="129"/>
      <c r="K1844" s="134"/>
      <c r="L1844" s="134"/>
      <c r="M1844" s="134"/>
      <c r="N1844" s="126"/>
    </row>
    <row r="1845" spans="9:14" x14ac:dyDescent="0.2">
      <c r="I1845" s="129"/>
      <c r="K1845" s="134"/>
      <c r="L1845" s="134"/>
      <c r="M1845" s="134"/>
      <c r="N1845" s="126"/>
    </row>
    <row r="1846" spans="9:14" x14ac:dyDescent="0.2">
      <c r="I1846" s="129"/>
      <c r="K1846" s="134"/>
      <c r="L1846" s="134"/>
      <c r="M1846" s="134"/>
      <c r="N1846" s="126"/>
    </row>
    <row r="1847" spans="9:14" x14ac:dyDescent="0.2">
      <c r="I1847" s="129"/>
      <c r="K1847" s="134"/>
      <c r="L1847" s="134"/>
      <c r="M1847" s="134"/>
      <c r="N1847" s="126"/>
    </row>
    <row r="1848" spans="9:14" x14ac:dyDescent="0.2">
      <c r="I1848" s="129"/>
      <c r="K1848" s="134"/>
      <c r="L1848" s="134"/>
      <c r="M1848" s="134"/>
      <c r="N1848" s="126"/>
    </row>
    <row r="1849" spans="9:14" x14ac:dyDescent="0.2">
      <c r="I1849" s="129"/>
      <c r="K1849" s="134"/>
      <c r="L1849" s="134"/>
      <c r="M1849" s="134"/>
      <c r="N1849" s="126"/>
    </row>
    <row r="1850" spans="9:14" x14ac:dyDescent="0.2">
      <c r="I1850" s="129"/>
      <c r="K1850" s="134"/>
      <c r="L1850" s="134"/>
      <c r="M1850" s="134"/>
      <c r="N1850" s="126"/>
    </row>
    <row r="1851" spans="9:14" x14ac:dyDescent="0.2">
      <c r="I1851" s="129"/>
      <c r="K1851" s="134"/>
      <c r="L1851" s="134"/>
      <c r="M1851" s="134"/>
      <c r="N1851" s="126"/>
    </row>
    <row r="1852" spans="9:14" x14ac:dyDescent="0.2">
      <c r="I1852" s="129"/>
      <c r="K1852" s="134"/>
      <c r="L1852" s="134"/>
      <c r="M1852" s="134"/>
      <c r="N1852" s="126"/>
    </row>
    <row r="1853" spans="9:14" x14ac:dyDescent="0.2">
      <c r="I1853" s="129"/>
      <c r="K1853" s="134"/>
      <c r="L1853" s="134"/>
      <c r="M1853" s="134"/>
      <c r="N1853" s="126"/>
    </row>
    <row r="1854" spans="9:14" x14ac:dyDescent="0.2">
      <c r="I1854" s="129"/>
      <c r="K1854" s="134"/>
      <c r="L1854" s="134"/>
      <c r="M1854" s="134"/>
      <c r="N1854" s="126"/>
    </row>
    <row r="1855" spans="9:14" x14ac:dyDescent="0.2">
      <c r="I1855" s="129"/>
      <c r="K1855" s="134"/>
      <c r="L1855" s="134"/>
      <c r="M1855" s="134"/>
      <c r="N1855" s="126"/>
    </row>
    <row r="1856" spans="9:14" x14ac:dyDescent="0.2">
      <c r="I1856" s="129"/>
      <c r="K1856" s="134"/>
      <c r="L1856" s="134"/>
      <c r="M1856" s="134"/>
      <c r="N1856" s="126"/>
    </row>
    <row r="1857" spans="9:14" x14ac:dyDescent="0.2">
      <c r="I1857" s="129"/>
      <c r="K1857" s="134"/>
      <c r="L1857" s="134"/>
      <c r="M1857" s="134"/>
      <c r="N1857" s="126"/>
    </row>
    <row r="1858" spans="9:14" x14ac:dyDescent="0.2">
      <c r="I1858" s="129"/>
      <c r="K1858" s="134"/>
      <c r="L1858" s="134"/>
      <c r="M1858" s="134"/>
      <c r="N1858" s="126"/>
    </row>
    <row r="1859" spans="9:14" x14ac:dyDescent="0.2">
      <c r="I1859" s="129"/>
      <c r="K1859" s="134"/>
      <c r="L1859" s="134"/>
      <c r="M1859" s="134"/>
      <c r="N1859" s="126"/>
    </row>
    <row r="1860" spans="9:14" x14ac:dyDescent="0.2">
      <c r="I1860" s="129"/>
      <c r="K1860" s="134"/>
      <c r="L1860" s="134"/>
      <c r="M1860" s="134"/>
      <c r="N1860" s="126"/>
    </row>
    <row r="1861" spans="9:14" x14ac:dyDescent="0.2">
      <c r="I1861" s="129"/>
      <c r="K1861" s="134"/>
      <c r="L1861" s="134"/>
      <c r="M1861" s="134"/>
      <c r="N1861" s="126"/>
    </row>
    <row r="1862" spans="9:14" x14ac:dyDescent="0.2">
      <c r="I1862" s="129"/>
      <c r="K1862" s="134"/>
      <c r="L1862" s="134"/>
      <c r="M1862" s="134"/>
      <c r="N1862" s="126"/>
    </row>
    <row r="1863" spans="9:14" x14ac:dyDescent="0.2">
      <c r="I1863" s="129"/>
      <c r="K1863" s="134"/>
      <c r="L1863" s="134"/>
      <c r="M1863" s="134"/>
      <c r="N1863" s="126"/>
    </row>
    <row r="1864" spans="9:14" x14ac:dyDescent="0.2">
      <c r="I1864" s="129"/>
      <c r="K1864" s="134"/>
      <c r="L1864" s="134"/>
      <c r="M1864" s="134"/>
      <c r="N1864" s="126"/>
    </row>
    <row r="1865" spans="9:14" x14ac:dyDescent="0.2">
      <c r="I1865" s="129"/>
      <c r="K1865" s="134"/>
      <c r="L1865" s="134"/>
      <c r="M1865" s="134"/>
      <c r="N1865" s="126"/>
    </row>
    <row r="1866" spans="9:14" x14ac:dyDescent="0.2">
      <c r="I1866" s="129"/>
      <c r="K1866" s="134"/>
      <c r="L1866" s="134"/>
      <c r="M1866" s="134"/>
      <c r="N1866" s="126"/>
    </row>
    <row r="1867" spans="9:14" x14ac:dyDescent="0.2">
      <c r="I1867" s="129"/>
      <c r="K1867" s="134"/>
      <c r="L1867" s="134"/>
      <c r="M1867" s="134"/>
      <c r="N1867" s="126"/>
    </row>
    <row r="1868" spans="9:14" x14ac:dyDescent="0.2">
      <c r="I1868" s="129"/>
      <c r="K1868" s="134"/>
      <c r="L1868" s="134"/>
      <c r="M1868" s="134"/>
      <c r="N1868" s="126"/>
    </row>
    <row r="1869" spans="9:14" x14ac:dyDescent="0.2">
      <c r="I1869" s="129"/>
      <c r="K1869" s="134"/>
      <c r="L1869" s="134"/>
      <c r="M1869" s="134"/>
      <c r="N1869" s="126"/>
    </row>
    <row r="1870" spans="9:14" x14ac:dyDescent="0.2">
      <c r="I1870" s="129"/>
      <c r="K1870" s="134"/>
      <c r="L1870" s="134"/>
      <c r="M1870" s="134"/>
      <c r="N1870" s="126"/>
    </row>
    <row r="1871" spans="9:14" x14ac:dyDescent="0.2">
      <c r="I1871" s="129"/>
      <c r="K1871" s="134"/>
      <c r="L1871" s="134"/>
      <c r="M1871" s="134"/>
      <c r="N1871" s="126"/>
    </row>
    <row r="1872" spans="9:14" x14ac:dyDescent="0.2">
      <c r="I1872" s="129"/>
      <c r="K1872" s="134"/>
      <c r="L1872" s="134"/>
      <c r="M1872" s="134"/>
      <c r="N1872" s="126"/>
    </row>
    <row r="1873" spans="9:14" x14ac:dyDescent="0.2">
      <c r="I1873" s="129"/>
      <c r="K1873" s="134"/>
      <c r="L1873" s="134"/>
      <c r="M1873" s="134"/>
      <c r="N1873" s="126"/>
    </row>
    <row r="1874" spans="9:14" x14ac:dyDescent="0.2">
      <c r="I1874" s="129"/>
      <c r="K1874" s="134"/>
      <c r="L1874" s="134"/>
      <c r="M1874" s="134"/>
      <c r="N1874" s="126"/>
    </row>
    <row r="1875" spans="9:14" x14ac:dyDescent="0.2">
      <c r="I1875" s="129"/>
      <c r="K1875" s="134"/>
      <c r="L1875" s="134"/>
      <c r="M1875" s="134"/>
      <c r="N1875" s="126"/>
    </row>
    <row r="1876" spans="9:14" x14ac:dyDescent="0.2">
      <c r="I1876" s="129"/>
      <c r="K1876" s="134"/>
      <c r="L1876" s="134"/>
      <c r="M1876" s="134"/>
      <c r="N1876" s="126"/>
    </row>
    <row r="1877" spans="9:14" x14ac:dyDescent="0.2">
      <c r="I1877" s="129"/>
      <c r="K1877" s="134"/>
      <c r="L1877" s="134"/>
      <c r="M1877" s="134"/>
      <c r="N1877" s="126"/>
    </row>
    <row r="1878" spans="9:14" x14ac:dyDescent="0.2">
      <c r="I1878" s="129"/>
      <c r="K1878" s="134"/>
      <c r="L1878" s="134"/>
      <c r="M1878" s="134"/>
      <c r="N1878" s="126"/>
    </row>
    <row r="1879" spans="9:14" x14ac:dyDescent="0.2">
      <c r="I1879" s="129"/>
      <c r="K1879" s="134"/>
      <c r="L1879" s="134"/>
      <c r="M1879" s="134"/>
      <c r="N1879" s="126"/>
    </row>
    <row r="1880" spans="9:14" x14ac:dyDescent="0.2">
      <c r="I1880" s="129"/>
      <c r="K1880" s="134"/>
      <c r="L1880" s="134"/>
      <c r="M1880" s="134"/>
      <c r="N1880" s="126"/>
    </row>
    <row r="1881" spans="9:14" x14ac:dyDescent="0.2">
      <c r="I1881" s="129"/>
      <c r="K1881" s="134"/>
      <c r="L1881" s="134"/>
      <c r="M1881" s="134"/>
      <c r="N1881" s="126"/>
    </row>
    <row r="1882" spans="9:14" x14ac:dyDescent="0.2">
      <c r="I1882" s="129"/>
      <c r="K1882" s="134"/>
      <c r="L1882" s="134"/>
      <c r="M1882" s="134"/>
      <c r="N1882" s="126"/>
    </row>
    <row r="1883" spans="9:14" x14ac:dyDescent="0.2">
      <c r="I1883" s="129"/>
      <c r="K1883" s="134"/>
      <c r="L1883" s="134"/>
      <c r="M1883" s="134"/>
      <c r="N1883" s="126"/>
    </row>
    <row r="1884" spans="9:14" x14ac:dyDescent="0.2">
      <c r="I1884" s="129"/>
      <c r="K1884" s="134"/>
      <c r="L1884" s="134"/>
      <c r="M1884" s="134"/>
      <c r="N1884" s="126"/>
    </row>
    <row r="1885" spans="9:14" x14ac:dyDescent="0.2">
      <c r="I1885" s="129"/>
      <c r="K1885" s="134"/>
      <c r="L1885" s="134"/>
      <c r="M1885" s="134"/>
      <c r="N1885" s="126"/>
    </row>
    <row r="1886" spans="9:14" x14ac:dyDescent="0.2">
      <c r="I1886" s="129"/>
      <c r="K1886" s="134"/>
      <c r="L1886" s="134"/>
      <c r="M1886" s="134"/>
      <c r="N1886" s="126"/>
    </row>
    <row r="1887" spans="9:14" x14ac:dyDescent="0.2">
      <c r="I1887" s="129"/>
      <c r="K1887" s="134"/>
      <c r="L1887" s="134"/>
      <c r="M1887" s="134"/>
      <c r="N1887" s="126"/>
    </row>
    <row r="1888" spans="9:14" x14ac:dyDescent="0.2">
      <c r="I1888" s="129"/>
      <c r="K1888" s="134"/>
      <c r="L1888" s="134"/>
      <c r="M1888" s="134"/>
      <c r="N1888" s="126"/>
    </row>
    <row r="1889" spans="9:14" x14ac:dyDescent="0.2">
      <c r="I1889" s="129"/>
      <c r="K1889" s="134"/>
      <c r="L1889" s="134"/>
      <c r="M1889" s="134"/>
      <c r="N1889" s="126"/>
    </row>
    <row r="1890" spans="9:14" x14ac:dyDescent="0.2">
      <c r="I1890" s="129"/>
      <c r="K1890" s="134"/>
      <c r="L1890" s="134"/>
      <c r="M1890" s="134"/>
      <c r="N1890" s="126"/>
    </row>
    <row r="1891" spans="9:14" x14ac:dyDescent="0.2">
      <c r="I1891" s="129"/>
      <c r="K1891" s="134"/>
      <c r="L1891" s="134"/>
      <c r="M1891" s="134"/>
      <c r="N1891" s="126"/>
    </row>
    <row r="1892" spans="9:14" x14ac:dyDescent="0.2">
      <c r="I1892" s="129"/>
      <c r="K1892" s="134"/>
      <c r="L1892" s="134"/>
      <c r="M1892" s="134"/>
      <c r="N1892" s="126"/>
    </row>
    <row r="1893" spans="9:14" x14ac:dyDescent="0.2">
      <c r="I1893" s="129"/>
      <c r="K1893" s="134"/>
      <c r="L1893" s="134"/>
      <c r="M1893" s="134"/>
      <c r="N1893" s="126"/>
    </row>
    <row r="1894" spans="9:14" x14ac:dyDescent="0.2">
      <c r="I1894" s="129"/>
      <c r="K1894" s="134"/>
      <c r="L1894" s="134"/>
      <c r="M1894" s="134"/>
      <c r="N1894" s="126"/>
    </row>
    <row r="1895" spans="9:14" x14ac:dyDescent="0.2">
      <c r="I1895" s="129"/>
      <c r="K1895" s="134"/>
      <c r="L1895" s="134"/>
      <c r="M1895" s="134"/>
      <c r="N1895" s="126"/>
    </row>
    <row r="1896" spans="9:14" x14ac:dyDescent="0.2">
      <c r="I1896" s="129"/>
      <c r="K1896" s="134"/>
      <c r="L1896" s="134"/>
      <c r="M1896" s="134"/>
      <c r="N1896" s="126"/>
    </row>
    <row r="1897" spans="9:14" x14ac:dyDescent="0.2">
      <c r="I1897" s="129"/>
      <c r="K1897" s="134"/>
      <c r="L1897" s="134"/>
      <c r="M1897" s="134"/>
      <c r="N1897" s="126"/>
    </row>
    <row r="1898" spans="9:14" x14ac:dyDescent="0.2">
      <c r="I1898" s="129"/>
      <c r="K1898" s="134"/>
      <c r="L1898" s="134"/>
      <c r="M1898" s="134"/>
      <c r="N1898" s="126"/>
    </row>
    <row r="1899" spans="9:14" x14ac:dyDescent="0.2">
      <c r="I1899" s="129"/>
      <c r="K1899" s="134"/>
      <c r="L1899" s="134"/>
      <c r="M1899" s="134"/>
      <c r="N1899" s="126"/>
    </row>
    <row r="1900" spans="9:14" x14ac:dyDescent="0.2">
      <c r="I1900" s="129"/>
      <c r="K1900" s="134"/>
      <c r="L1900" s="134"/>
      <c r="M1900" s="134"/>
      <c r="N1900" s="126"/>
    </row>
    <row r="1901" spans="9:14" x14ac:dyDescent="0.2">
      <c r="I1901" s="129"/>
      <c r="K1901" s="134"/>
      <c r="L1901" s="134"/>
      <c r="M1901" s="134"/>
      <c r="N1901" s="126"/>
    </row>
    <row r="1902" spans="9:14" x14ac:dyDescent="0.2">
      <c r="I1902" s="129"/>
      <c r="K1902" s="134"/>
      <c r="L1902" s="134"/>
      <c r="M1902" s="134"/>
      <c r="N1902" s="126"/>
    </row>
    <row r="1903" spans="9:14" x14ac:dyDescent="0.2">
      <c r="I1903" s="129"/>
      <c r="K1903" s="134"/>
      <c r="L1903" s="134"/>
      <c r="M1903" s="134"/>
      <c r="N1903" s="126"/>
    </row>
    <row r="1904" spans="9:14" x14ac:dyDescent="0.2">
      <c r="I1904" s="129"/>
      <c r="K1904" s="134"/>
      <c r="L1904" s="134"/>
      <c r="M1904" s="134"/>
      <c r="N1904" s="126"/>
    </row>
    <row r="1905" spans="9:14" x14ac:dyDescent="0.2">
      <c r="I1905" s="129"/>
      <c r="K1905" s="134"/>
      <c r="L1905" s="134"/>
      <c r="M1905" s="134"/>
      <c r="N1905" s="126"/>
    </row>
    <row r="1906" spans="9:14" x14ac:dyDescent="0.2">
      <c r="I1906" s="129"/>
      <c r="K1906" s="134"/>
      <c r="L1906" s="134"/>
      <c r="M1906" s="134"/>
      <c r="N1906" s="126"/>
    </row>
    <row r="1907" spans="9:14" x14ac:dyDescent="0.2">
      <c r="I1907" s="129"/>
      <c r="K1907" s="134"/>
      <c r="L1907" s="134"/>
      <c r="M1907" s="134"/>
      <c r="N1907" s="126"/>
    </row>
    <row r="1908" spans="9:14" x14ac:dyDescent="0.2">
      <c r="I1908" s="129"/>
      <c r="K1908" s="134"/>
      <c r="L1908" s="134"/>
      <c r="M1908" s="134"/>
      <c r="N1908" s="126"/>
    </row>
    <row r="1909" spans="9:14" x14ac:dyDescent="0.2">
      <c r="I1909" s="129"/>
      <c r="K1909" s="134"/>
      <c r="L1909" s="134"/>
      <c r="M1909" s="134"/>
      <c r="N1909" s="126"/>
    </row>
    <row r="1910" spans="9:14" x14ac:dyDescent="0.2">
      <c r="I1910" s="129"/>
      <c r="K1910" s="134"/>
      <c r="L1910" s="134"/>
      <c r="M1910" s="134"/>
      <c r="N1910" s="126"/>
    </row>
    <row r="1911" spans="9:14" x14ac:dyDescent="0.2">
      <c r="I1911" s="129"/>
      <c r="K1911" s="134"/>
      <c r="L1911" s="134"/>
      <c r="M1911" s="134"/>
      <c r="N1911" s="126"/>
    </row>
    <row r="1912" spans="9:14" x14ac:dyDescent="0.2">
      <c r="I1912" s="129"/>
      <c r="K1912" s="134"/>
      <c r="L1912" s="134"/>
      <c r="M1912" s="134"/>
      <c r="N1912" s="126"/>
    </row>
    <row r="1913" spans="9:14" x14ac:dyDescent="0.2">
      <c r="I1913" s="129"/>
      <c r="K1913" s="134"/>
      <c r="L1913" s="134"/>
      <c r="M1913" s="134"/>
      <c r="N1913" s="126"/>
    </row>
    <row r="1914" spans="9:14" x14ac:dyDescent="0.2">
      <c r="I1914" s="129"/>
      <c r="K1914" s="134"/>
      <c r="L1914" s="134"/>
      <c r="M1914" s="134"/>
      <c r="N1914" s="126"/>
    </row>
    <row r="1915" spans="9:14" x14ac:dyDescent="0.2">
      <c r="I1915" s="129"/>
      <c r="K1915" s="134"/>
      <c r="L1915" s="134"/>
      <c r="M1915" s="134"/>
      <c r="N1915" s="126"/>
    </row>
    <row r="1916" spans="9:14" x14ac:dyDescent="0.2">
      <c r="I1916" s="129"/>
      <c r="K1916" s="134"/>
      <c r="L1916" s="134"/>
      <c r="M1916" s="134"/>
      <c r="N1916" s="126"/>
    </row>
    <row r="1917" spans="9:14" x14ac:dyDescent="0.2">
      <c r="I1917" s="129"/>
      <c r="K1917" s="134"/>
      <c r="L1917" s="134"/>
      <c r="M1917" s="134"/>
      <c r="N1917" s="126"/>
    </row>
    <row r="1918" spans="9:14" x14ac:dyDescent="0.2">
      <c r="I1918" s="129"/>
      <c r="K1918" s="134"/>
      <c r="L1918" s="134"/>
      <c r="M1918" s="134"/>
      <c r="N1918" s="126"/>
    </row>
    <row r="1919" spans="9:14" x14ac:dyDescent="0.2">
      <c r="I1919" s="129"/>
      <c r="K1919" s="134"/>
      <c r="L1919" s="134"/>
      <c r="M1919" s="134"/>
      <c r="N1919" s="126"/>
    </row>
    <row r="1920" spans="9:14" x14ac:dyDescent="0.2">
      <c r="I1920" s="129"/>
      <c r="K1920" s="134"/>
      <c r="L1920" s="134"/>
      <c r="M1920" s="134"/>
      <c r="N1920" s="126"/>
    </row>
    <row r="1921" spans="9:14" x14ac:dyDescent="0.2">
      <c r="I1921" s="129"/>
      <c r="K1921" s="134"/>
      <c r="L1921" s="134"/>
      <c r="M1921" s="134"/>
      <c r="N1921" s="126"/>
    </row>
    <row r="1922" spans="9:14" x14ac:dyDescent="0.2">
      <c r="I1922" s="129"/>
      <c r="K1922" s="134"/>
      <c r="L1922" s="134"/>
      <c r="M1922" s="134"/>
      <c r="N1922" s="126"/>
    </row>
    <row r="1923" spans="9:14" x14ac:dyDescent="0.2">
      <c r="I1923" s="129"/>
      <c r="K1923" s="134"/>
      <c r="L1923" s="134"/>
      <c r="M1923" s="134"/>
      <c r="N1923" s="126"/>
    </row>
    <row r="1924" spans="9:14" x14ac:dyDescent="0.2">
      <c r="I1924" s="129"/>
      <c r="K1924" s="134"/>
      <c r="L1924" s="134"/>
      <c r="M1924" s="134"/>
      <c r="N1924" s="126"/>
    </row>
    <row r="1925" spans="9:14" x14ac:dyDescent="0.2">
      <c r="I1925" s="129"/>
      <c r="K1925" s="134"/>
      <c r="L1925" s="134"/>
      <c r="M1925" s="134"/>
      <c r="N1925" s="126"/>
    </row>
    <row r="1926" spans="9:14" x14ac:dyDescent="0.2">
      <c r="I1926" s="129"/>
      <c r="K1926" s="134"/>
      <c r="L1926" s="134"/>
      <c r="M1926" s="134"/>
      <c r="N1926" s="126"/>
    </row>
    <row r="1927" spans="9:14" x14ac:dyDescent="0.2">
      <c r="I1927" s="129"/>
      <c r="K1927" s="134"/>
      <c r="L1927" s="134"/>
      <c r="M1927" s="134"/>
      <c r="N1927" s="126"/>
    </row>
    <row r="1928" spans="9:14" x14ac:dyDescent="0.2">
      <c r="I1928" s="129"/>
      <c r="K1928" s="134"/>
      <c r="L1928" s="134"/>
      <c r="M1928" s="134"/>
      <c r="N1928" s="126"/>
    </row>
    <row r="1929" spans="9:14" x14ac:dyDescent="0.2">
      <c r="I1929" s="129"/>
      <c r="K1929" s="134"/>
      <c r="L1929" s="134"/>
      <c r="M1929" s="134"/>
      <c r="N1929" s="126"/>
    </row>
    <row r="1930" spans="9:14" x14ac:dyDescent="0.2">
      <c r="I1930" s="129"/>
      <c r="K1930" s="134"/>
      <c r="L1930" s="134"/>
      <c r="M1930" s="134"/>
      <c r="N1930" s="126"/>
    </row>
    <row r="1931" spans="9:14" x14ac:dyDescent="0.2">
      <c r="I1931" s="129"/>
      <c r="K1931" s="134"/>
      <c r="L1931" s="134"/>
      <c r="M1931" s="134"/>
      <c r="N1931" s="126"/>
    </row>
    <row r="1932" spans="9:14" x14ac:dyDescent="0.2">
      <c r="I1932" s="129"/>
      <c r="K1932" s="134"/>
      <c r="L1932" s="134"/>
      <c r="M1932" s="134"/>
      <c r="N1932" s="126"/>
    </row>
    <row r="1933" spans="9:14" x14ac:dyDescent="0.2">
      <c r="I1933" s="129"/>
      <c r="K1933" s="134"/>
      <c r="L1933" s="134"/>
      <c r="M1933" s="134"/>
      <c r="N1933" s="126"/>
    </row>
    <row r="1934" spans="9:14" x14ac:dyDescent="0.2">
      <c r="I1934" s="129"/>
      <c r="K1934" s="134"/>
      <c r="L1934" s="134"/>
      <c r="M1934" s="134"/>
      <c r="N1934" s="126"/>
    </row>
    <row r="1935" spans="9:14" x14ac:dyDescent="0.2">
      <c r="I1935" s="129"/>
      <c r="K1935" s="134"/>
      <c r="L1935" s="134"/>
      <c r="M1935" s="134"/>
      <c r="N1935" s="126"/>
    </row>
    <row r="1936" spans="9:14" x14ac:dyDescent="0.2">
      <c r="I1936" s="129"/>
      <c r="K1936" s="134"/>
      <c r="L1936" s="134"/>
      <c r="M1936" s="134"/>
      <c r="N1936" s="126"/>
    </row>
    <row r="1937" spans="9:14" x14ac:dyDescent="0.2">
      <c r="I1937" s="129"/>
      <c r="K1937" s="134"/>
      <c r="L1937" s="134"/>
      <c r="M1937" s="134"/>
      <c r="N1937" s="126"/>
    </row>
    <row r="1938" spans="9:14" x14ac:dyDescent="0.2">
      <c r="I1938" s="129"/>
      <c r="K1938" s="134"/>
      <c r="L1938" s="134"/>
      <c r="M1938" s="134"/>
      <c r="N1938" s="126"/>
    </row>
    <row r="1939" spans="9:14" x14ac:dyDescent="0.2">
      <c r="I1939" s="129"/>
      <c r="K1939" s="134"/>
      <c r="L1939" s="134"/>
      <c r="M1939" s="134"/>
      <c r="N1939" s="126"/>
    </row>
    <row r="1940" spans="9:14" x14ac:dyDescent="0.2">
      <c r="I1940" s="129"/>
      <c r="K1940" s="134"/>
      <c r="L1940" s="134"/>
      <c r="M1940" s="134"/>
      <c r="N1940" s="126"/>
    </row>
    <row r="1941" spans="9:14" x14ac:dyDescent="0.2">
      <c r="I1941" s="129"/>
      <c r="K1941" s="134"/>
      <c r="L1941" s="134"/>
      <c r="M1941" s="134"/>
      <c r="N1941" s="126"/>
    </row>
    <row r="1942" spans="9:14" x14ac:dyDescent="0.2">
      <c r="I1942" s="129"/>
      <c r="K1942" s="134"/>
      <c r="L1942" s="134"/>
      <c r="M1942" s="134"/>
      <c r="N1942" s="126"/>
    </row>
    <row r="1943" spans="9:14" x14ac:dyDescent="0.2">
      <c r="I1943" s="129"/>
      <c r="K1943" s="134"/>
      <c r="L1943" s="134"/>
      <c r="M1943" s="134"/>
      <c r="N1943" s="126"/>
    </row>
    <row r="1944" spans="9:14" x14ac:dyDescent="0.2">
      <c r="I1944" s="129"/>
      <c r="K1944" s="134"/>
      <c r="L1944" s="134"/>
      <c r="M1944" s="134"/>
      <c r="N1944" s="126"/>
    </row>
    <row r="1945" spans="9:14" x14ac:dyDescent="0.2">
      <c r="I1945" s="129"/>
      <c r="K1945" s="134"/>
      <c r="L1945" s="134"/>
      <c r="M1945" s="134"/>
      <c r="N1945" s="126"/>
    </row>
    <row r="1946" spans="9:14" x14ac:dyDescent="0.2">
      <c r="I1946" s="129"/>
      <c r="K1946" s="134"/>
      <c r="L1946" s="134"/>
      <c r="M1946" s="134"/>
      <c r="N1946" s="126"/>
    </row>
    <row r="1947" spans="9:14" x14ac:dyDescent="0.2">
      <c r="I1947" s="129"/>
      <c r="K1947" s="134"/>
      <c r="L1947" s="134"/>
      <c r="M1947" s="134"/>
      <c r="N1947" s="126"/>
    </row>
    <row r="1948" spans="9:14" x14ac:dyDescent="0.2">
      <c r="I1948" s="129"/>
      <c r="K1948" s="134"/>
      <c r="L1948" s="134"/>
      <c r="M1948" s="134"/>
      <c r="N1948" s="126"/>
    </row>
    <row r="1949" spans="9:14" x14ac:dyDescent="0.2">
      <c r="I1949" s="129"/>
      <c r="K1949" s="134"/>
      <c r="L1949" s="134"/>
      <c r="M1949" s="134"/>
      <c r="N1949" s="126"/>
    </row>
    <row r="1950" spans="9:14" x14ac:dyDescent="0.2">
      <c r="I1950" s="129"/>
      <c r="K1950" s="134"/>
      <c r="L1950" s="134"/>
      <c r="M1950" s="134"/>
      <c r="N1950" s="126"/>
    </row>
    <row r="1951" spans="9:14" x14ac:dyDescent="0.2">
      <c r="I1951" s="129"/>
      <c r="K1951" s="134"/>
      <c r="L1951" s="134"/>
      <c r="M1951" s="134"/>
      <c r="N1951" s="126"/>
    </row>
    <row r="1952" spans="9:14" x14ac:dyDescent="0.2">
      <c r="I1952" s="129"/>
      <c r="K1952" s="134"/>
      <c r="L1952" s="134"/>
      <c r="M1952" s="134"/>
      <c r="N1952" s="126"/>
    </row>
    <row r="1953" spans="9:14" x14ac:dyDescent="0.2">
      <c r="I1953" s="129"/>
      <c r="K1953" s="134"/>
      <c r="L1953" s="134"/>
      <c r="M1953" s="134"/>
      <c r="N1953" s="126"/>
    </row>
    <row r="1954" spans="9:14" x14ac:dyDescent="0.2">
      <c r="I1954" s="129"/>
      <c r="K1954" s="134"/>
      <c r="L1954" s="134"/>
      <c r="M1954" s="134"/>
      <c r="N1954" s="126"/>
    </row>
    <row r="1955" spans="9:14" x14ac:dyDescent="0.2">
      <c r="I1955" s="129"/>
      <c r="K1955" s="134"/>
      <c r="L1955" s="134"/>
      <c r="M1955" s="134"/>
      <c r="N1955" s="126"/>
    </row>
    <row r="1956" spans="9:14" x14ac:dyDescent="0.2">
      <c r="I1956" s="129"/>
      <c r="K1956" s="134"/>
      <c r="L1956" s="134"/>
      <c r="M1956" s="134"/>
      <c r="N1956" s="126"/>
    </row>
    <row r="1957" spans="9:14" x14ac:dyDescent="0.2">
      <c r="I1957" s="129"/>
      <c r="K1957" s="134"/>
      <c r="L1957" s="134"/>
      <c r="M1957" s="134"/>
      <c r="N1957" s="126"/>
    </row>
    <row r="1958" spans="9:14" x14ac:dyDescent="0.2">
      <c r="I1958" s="129"/>
      <c r="K1958" s="134"/>
      <c r="L1958" s="134"/>
      <c r="M1958" s="134"/>
      <c r="N1958" s="126"/>
    </row>
    <row r="1959" spans="9:14" x14ac:dyDescent="0.2">
      <c r="I1959" s="129"/>
      <c r="K1959" s="134"/>
      <c r="L1959" s="134"/>
      <c r="M1959" s="134"/>
      <c r="N1959" s="126"/>
    </row>
    <row r="1960" spans="9:14" x14ac:dyDescent="0.2">
      <c r="I1960" s="129"/>
      <c r="K1960" s="134"/>
      <c r="L1960" s="134"/>
      <c r="M1960" s="134"/>
      <c r="N1960" s="126"/>
    </row>
    <row r="1961" spans="9:14" x14ac:dyDescent="0.2">
      <c r="I1961" s="129"/>
      <c r="K1961" s="134"/>
      <c r="L1961" s="134"/>
      <c r="M1961" s="134"/>
      <c r="N1961" s="126"/>
    </row>
    <row r="1962" spans="9:14" x14ac:dyDescent="0.2">
      <c r="I1962" s="129"/>
      <c r="K1962" s="134"/>
      <c r="L1962" s="134"/>
      <c r="M1962" s="134"/>
      <c r="N1962" s="126"/>
    </row>
    <row r="1963" spans="9:14" x14ac:dyDescent="0.2">
      <c r="I1963" s="129"/>
      <c r="K1963" s="134"/>
      <c r="L1963" s="134"/>
      <c r="M1963" s="134"/>
      <c r="N1963" s="126"/>
    </row>
    <row r="1964" spans="9:14" x14ac:dyDescent="0.2">
      <c r="I1964" s="129"/>
      <c r="K1964" s="134"/>
      <c r="L1964" s="134"/>
      <c r="M1964" s="134"/>
      <c r="N1964" s="126"/>
    </row>
    <row r="1965" spans="9:14" x14ac:dyDescent="0.2">
      <c r="I1965" s="129"/>
      <c r="K1965" s="134"/>
      <c r="L1965" s="134"/>
      <c r="M1965" s="134"/>
      <c r="N1965" s="126"/>
    </row>
    <row r="1966" spans="9:14" x14ac:dyDescent="0.2">
      <c r="I1966" s="129"/>
      <c r="K1966" s="134"/>
      <c r="L1966" s="134"/>
      <c r="M1966" s="134"/>
      <c r="N1966" s="126"/>
    </row>
    <row r="1967" spans="9:14" x14ac:dyDescent="0.2">
      <c r="I1967" s="129"/>
      <c r="K1967" s="134"/>
      <c r="L1967" s="134"/>
      <c r="M1967" s="134"/>
      <c r="N1967" s="126"/>
    </row>
    <row r="1968" spans="9:14" x14ac:dyDescent="0.2">
      <c r="I1968" s="129"/>
      <c r="K1968" s="134"/>
      <c r="L1968" s="134"/>
      <c r="M1968" s="134"/>
      <c r="N1968" s="126"/>
    </row>
    <row r="1969" spans="9:14" x14ac:dyDescent="0.2">
      <c r="I1969" s="129"/>
      <c r="K1969" s="134"/>
      <c r="L1969" s="134"/>
      <c r="M1969" s="134"/>
      <c r="N1969" s="126"/>
    </row>
    <row r="1970" spans="9:14" x14ac:dyDescent="0.2">
      <c r="I1970" s="129"/>
      <c r="K1970" s="134"/>
      <c r="L1970" s="134"/>
      <c r="M1970" s="134"/>
      <c r="N1970" s="126"/>
    </row>
    <row r="1971" spans="9:14" x14ac:dyDescent="0.2">
      <c r="I1971" s="129"/>
      <c r="K1971" s="134"/>
      <c r="L1971" s="134"/>
      <c r="M1971" s="134"/>
      <c r="N1971" s="126"/>
    </row>
    <row r="1972" spans="9:14" x14ac:dyDescent="0.2">
      <c r="I1972" s="129"/>
      <c r="K1972" s="134"/>
      <c r="L1972" s="134"/>
      <c r="M1972" s="134"/>
      <c r="N1972" s="126"/>
    </row>
    <row r="1973" spans="9:14" x14ac:dyDescent="0.2">
      <c r="I1973" s="129"/>
      <c r="K1973" s="134"/>
      <c r="L1973" s="134"/>
      <c r="M1973" s="134"/>
      <c r="N1973" s="126"/>
    </row>
    <row r="1974" spans="9:14" x14ac:dyDescent="0.2">
      <c r="I1974" s="129"/>
      <c r="K1974" s="134"/>
      <c r="L1974" s="134"/>
      <c r="M1974" s="134"/>
      <c r="N1974" s="126"/>
    </row>
    <row r="1975" spans="9:14" x14ac:dyDescent="0.2">
      <c r="I1975" s="129"/>
      <c r="K1975" s="134"/>
      <c r="L1975" s="134"/>
      <c r="M1975" s="134"/>
      <c r="N1975" s="126"/>
    </row>
    <row r="1976" spans="9:14" x14ac:dyDescent="0.2">
      <c r="I1976" s="129"/>
      <c r="K1976" s="134"/>
      <c r="L1976" s="134"/>
      <c r="M1976" s="134"/>
      <c r="N1976" s="126"/>
    </row>
    <row r="1977" spans="9:14" x14ac:dyDescent="0.2">
      <c r="I1977" s="129"/>
      <c r="K1977" s="134"/>
      <c r="L1977" s="134"/>
      <c r="M1977" s="134"/>
      <c r="N1977" s="126"/>
    </row>
    <row r="1978" spans="9:14" x14ac:dyDescent="0.2">
      <c r="I1978" s="129"/>
      <c r="K1978" s="134"/>
      <c r="L1978" s="134"/>
      <c r="M1978" s="134"/>
      <c r="N1978" s="126"/>
    </row>
    <row r="1979" spans="9:14" x14ac:dyDescent="0.2">
      <c r="I1979" s="129"/>
      <c r="K1979" s="134"/>
      <c r="L1979" s="134"/>
      <c r="M1979" s="134"/>
      <c r="N1979" s="126"/>
    </row>
    <row r="1980" spans="9:14" x14ac:dyDescent="0.2">
      <c r="I1980" s="129"/>
      <c r="K1980" s="134"/>
      <c r="L1980" s="134"/>
      <c r="M1980" s="134"/>
      <c r="N1980" s="126"/>
    </row>
    <row r="1981" spans="9:14" x14ac:dyDescent="0.2">
      <c r="I1981" s="129"/>
      <c r="K1981" s="134"/>
      <c r="L1981" s="134"/>
      <c r="M1981" s="134"/>
      <c r="N1981" s="126"/>
    </row>
    <row r="1982" spans="9:14" x14ac:dyDescent="0.2">
      <c r="I1982" s="129"/>
      <c r="K1982" s="134"/>
      <c r="L1982" s="134"/>
      <c r="M1982" s="134"/>
      <c r="N1982" s="126"/>
    </row>
    <row r="1983" spans="9:14" x14ac:dyDescent="0.2">
      <c r="I1983" s="129"/>
      <c r="K1983" s="134"/>
      <c r="L1983" s="134"/>
      <c r="M1983" s="134"/>
      <c r="N1983" s="126"/>
    </row>
    <row r="1984" spans="9:14" x14ac:dyDescent="0.2">
      <c r="I1984" s="129"/>
      <c r="K1984" s="134"/>
      <c r="L1984" s="134"/>
      <c r="M1984" s="134"/>
      <c r="N1984" s="126"/>
    </row>
    <row r="1985" spans="9:14" x14ac:dyDescent="0.2">
      <c r="I1985" s="129"/>
      <c r="K1985" s="134"/>
      <c r="L1985" s="134"/>
      <c r="M1985" s="134"/>
      <c r="N1985" s="126"/>
    </row>
    <row r="1986" spans="9:14" x14ac:dyDescent="0.2">
      <c r="I1986" s="129"/>
      <c r="K1986" s="134"/>
      <c r="L1986" s="134"/>
      <c r="M1986" s="134"/>
      <c r="N1986" s="126"/>
    </row>
    <row r="1987" spans="9:14" x14ac:dyDescent="0.2">
      <c r="I1987" s="129"/>
      <c r="K1987" s="134"/>
      <c r="L1987" s="134"/>
      <c r="M1987" s="134"/>
      <c r="N1987" s="126"/>
    </row>
    <row r="1988" spans="9:14" x14ac:dyDescent="0.2">
      <c r="I1988" s="129"/>
      <c r="K1988" s="134"/>
      <c r="L1988" s="134"/>
      <c r="M1988" s="134"/>
      <c r="N1988" s="126"/>
    </row>
    <row r="1989" spans="9:14" x14ac:dyDescent="0.2">
      <c r="I1989" s="129"/>
      <c r="K1989" s="134"/>
      <c r="L1989" s="134"/>
      <c r="M1989" s="134"/>
      <c r="N1989" s="126"/>
    </row>
    <row r="1990" spans="9:14" x14ac:dyDescent="0.2">
      <c r="I1990" s="129"/>
      <c r="K1990" s="134"/>
      <c r="L1990" s="134"/>
      <c r="M1990" s="134"/>
      <c r="N1990" s="126"/>
    </row>
    <row r="1991" spans="9:14" x14ac:dyDescent="0.2">
      <c r="I1991" s="129"/>
      <c r="K1991" s="134"/>
      <c r="L1991" s="134"/>
      <c r="M1991" s="134"/>
      <c r="N1991" s="126"/>
    </row>
    <row r="1992" spans="9:14" x14ac:dyDescent="0.2">
      <c r="I1992" s="129"/>
      <c r="K1992" s="134"/>
      <c r="L1992" s="134"/>
      <c r="M1992" s="134"/>
      <c r="N1992" s="126"/>
    </row>
    <row r="1993" spans="9:14" x14ac:dyDescent="0.2">
      <c r="I1993" s="129"/>
      <c r="K1993" s="134"/>
      <c r="L1993" s="134"/>
      <c r="M1993" s="134"/>
      <c r="N1993" s="126"/>
    </row>
    <row r="1994" spans="9:14" x14ac:dyDescent="0.2">
      <c r="I1994" s="129"/>
      <c r="K1994" s="134"/>
      <c r="L1994" s="134"/>
      <c r="M1994" s="134"/>
      <c r="N1994" s="126"/>
    </row>
    <row r="1995" spans="9:14" x14ac:dyDescent="0.2">
      <c r="I1995" s="129"/>
      <c r="K1995" s="134"/>
      <c r="L1995" s="134"/>
      <c r="M1995" s="134"/>
      <c r="N1995" s="126"/>
    </row>
    <row r="1996" spans="9:14" x14ac:dyDescent="0.2">
      <c r="I1996" s="129"/>
      <c r="K1996" s="134"/>
      <c r="L1996" s="134"/>
      <c r="M1996" s="134"/>
      <c r="N1996" s="126"/>
    </row>
    <row r="1997" spans="9:14" x14ac:dyDescent="0.2">
      <c r="I1997" s="129"/>
      <c r="K1997" s="134"/>
      <c r="L1997" s="134"/>
      <c r="M1997" s="134"/>
      <c r="N1997" s="126"/>
    </row>
    <row r="1998" spans="9:14" x14ac:dyDescent="0.2">
      <c r="I1998" s="129"/>
      <c r="K1998" s="134"/>
      <c r="L1998" s="134"/>
      <c r="M1998" s="134"/>
      <c r="N1998" s="126"/>
    </row>
    <row r="1999" spans="9:14" x14ac:dyDescent="0.2">
      <c r="I1999" s="129"/>
      <c r="K1999" s="134"/>
      <c r="L1999" s="134"/>
      <c r="M1999" s="134"/>
      <c r="N1999" s="126"/>
    </row>
    <row r="2000" spans="9:14" x14ac:dyDescent="0.2">
      <c r="I2000" s="129"/>
      <c r="K2000" s="134"/>
      <c r="L2000" s="134"/>
      <c r="M2000" s="134"/>
      <c r="N2000" s="126"/>
    </row>
    <row r="2001" spans="9:14" x14ac:dyDescent="0.2">
      <c r="I2001" s="129"/>
      <c r="K2001" s="134"/>
      <c r="L2001" s="134"/>
      <c r="M2001" s="134"/>
      <c r="N2001" s="126"/>
    </row>
    <row r="2002" spans="9:14" x14ac:dyDescent="0.2">
      <c r="I2002" s="129"/>
      <c r="K2002" s="134"/>
      <c r="L2002" s="134"/>
      <c r="M2002" s="134"/>
      <c r="N2002" s="126"/>
    </row>
    <row r="2003" spans="9:14" x14ac:dyDescent="0.2">
      <c r="I2003" s="129"/>
      <c r="K2003" s="134"/>
      <c r="L2003" s="134"/>
      <c r="M2003" s="134"/>
      <c r="N2003" s="126"/>
    </row>
    <row r="2004" spans="9:14" x14ac:dyDescent="0.2">
      <c r="I2004" s="129"/>
      <c r="K2004" s="134"/>
      <c r="L2004" s="134"/>
      <c r="M2004" s="134"/>
      <c r="N2004" s="126"/>
    </row>
    <row r="2005" spans="9:14" x14ac:dyDescent="0.2">
      <c r="I2005" s="129"/>
      <c r="K2005" s="134"/>
      <c r="L2005" s="134"/>
      <c r="M2005" s="134"/>
      <c r="N2005" s="126"/>
    </row>
    <row r="2006" spans="9:14" x14ac:dyDescent="0.2">
      <c r="I2006" s="129"/>
      <c r="K2006" s="134"/>
      <c r="L2006" s="134"/>
      <c r="M2006" s="134"/>
      <c r="N2006" s="126"/>
    </row>
    <row r="2007" spans="9:14" x14ac:dyDescent="0.2">
      <c r="I2007" s="129"/>
      <c r="K2007" s="134"/>
      <c r="L2007" s="134"/>
      <c r="M2007" s="134"/>
      <c r="N2007" s="126"/>
    </row>
    <row r="2008" spans="9:14" x14ac:dyDescent="0.2">
      <c r="I2008" s="129"/>
      <c r="K2008" s="134"/>
      <c r="L2008" s="134"/>
      <c r="M2008" s="134"/>
      <c r="N2008" s="126"/>
    </row>
    <row r="2009" spans="9:14" x14ac:dyDescent="0.2">
      <c r="I2009" s="129"/>
      <c r="K2009" s="134"/>
      <c r="L2009" s="134"/>
      <c r="M2009" s="134"/>
      <c r="N2009" s="126"/>
    </row>
    <row r="2010" spans="9:14" x14ac:dyDescent="0.2">
      <c r="I2010" s="129"/>
      <c r="K2010" s="134"/>
      <c r="L2010" s="134"/>
      <c r="M2010" s="134"/>
      <c r="N2010" s="126"/>
    </row>
    <row r="2011" spans="9:14" x14ac:dyDescent="0.2">
      <c r="I2011" s="129"/>
      <c r="K2011" s="134"/>
      <c r="L2011" s="134"/>
      <c r="M2011" s="134"/>
      <c r="N2011" s="126"/>
    </row>
    <row r="2012" spans="9:14" x14ac:dyDescent="0.2">
      <c r="I2012" s="129"/>
      <c r="K2012" s="134"/>
      <c r="L2012" s="134"/>
      <c r="M2012" s="134"/>
      <c r="N2012" s="126"/>
    </row>
    <row r="2013" spans="9:14" x14ac:dyDescent="0.2">
      <c r="I2013" s="129"/>
      <c r="K2013" s="134"/>
      <c r="L2013" s="134"/>
      <c r="M2013" s="134"/>
      <c r="N2013" s="126"/>
    </row>
    <row r="2014" spans="9:14" x14ac:dyDescent="0.2">
      <c r="I2014" s="129"/>
      <c r="K2014" s="134"/>
      <c r="L2014" s="134"/>
      <c r="M2014" s="134"/>
      <c r="N2014" s="126"/>
    </row>
    <row r="2015" spans="9:14" x14ac:dyDescent="0.2">
      <c r="I2015" s="129"/>
      <c r="K2015" s="134"/>
      <c r="L2015" s="134"/>
      <c r="M2015" s="134"/>
      <c r="N2015" s="126"/>
    </row>
    <row r="2016" spans="9:14" x14ac:dyDescent="0.2">
      <c r="I2016" s="129"/>
      <c r="K2016" s="134"/>
      <c r="L2016" s="134"/>
      <c r="M2016" s="134"/>
      <c r="N2016" s="126"/>
    </row>
    <row r="2017" spans="9:14" x14ac:dyDescent="0.2">
      <c r="I2017" s="129"/>
      <c r="K2017" s="134"/>
      <c r="L2017" s="134"/>
      <c r="M2017" s="134"/>
      <c r="N2017" s="126"/>
    </row>
    <row r="2018" spans="9:14" x14ac:dyDescent="0.2">
      <c r="I2018" s="129"/>
      <c r="K2018" s="134"/>
      <c r="L2018" s="134"/>
      <c r="M2018" s="134"/>
      <c r="N2018" s="126"/>
    </row>
    <row r="2019" spans="9:14" x14ac:dyDescent="0.2">
      <c r="I2019" s="129"/>
      <c r="K2019" s="134"/>
      <c r="L2019" s="134"/>
      <c r="M2019" s="134"/>
      <c r="N2019" s="126"/>
    </row>
    <row r="2020" spans="9:14" x14ac:dyDescent="0.2">
      <c r="I2020" s="129"/>
      <c r="K2020" s="134"/>
      <c r="L2020" s="134"/>
      <c r="M2020" s="134"/>
      <c r="N2020" s="126"/>
    </row>
    <row r="2021" spans="9:14" x14ac:dyDescent="0.2">
      <c r="I2021" s="129"/>
      <c r="K2021" s="134"/>
      <c r="L2021" s="134"/>
      <c r="M2021" s="134"/>
      <c r="N2021" s="126"/>
    </row>
    <row r="2022" spans="9:14" x14ac:dyDescent="0.2">
      <c r="I2022" s="129"/>
      <c r="K2022" s="134"/>
      <c r="L2022" s="134"/>
      <c r="M2022" s="134"/>
      <c r="N2022" s="126"/>
    </row>
    <row r="2023" spans="9:14" x14ac:dyDescent="0.2">
      <c r="I2023" s="129"/>
      <c r="K2023" s="134"/>
      <c r="L2023" s="134"/>
      <c r="M2023" s="134"/>
      <c r="N2023" s="126"/>
    </row>
    <row r="2024" spans="9:14" x14ac:dyDescent="0.2">
      <c r="I2024" s="129"/>
      <c r="K2024" s="134"/>
      <c r="L2024" s="134"/>
      <c r="M2024" s="134"/>
      <c r="N2024" s="126"/>
    </row>
    <row r="2025" spans="9:14" x14ac:dyDescent="0.2">
      <c r="I2025" s="129"/>
      <c r="K2025" s="134"/>
      <c r="L2025" s="134"/>
      <c r="M2025" s="134"/>
      <c r="N2025" s="126"/>
    </row>
    <row r="2026" spans="9:14" x14ac:dyDescent="0.2">
      <c r="I2026" s="129"/>
      <c r="K2026" s="134"/>
      <c r="L2026" s="134"/>
      <c r="M2026" s="134"/>
      <c r="N2026" s="126"/>
    </row>
    <row r="2027" spans="9:14" x14ac:dyDescent="0.2">
      <c r="I2027" s="129"/>
      <c r="K2027" s="134"/>
      <c r="L2027" s="134"/>
      <c r="M2027" s="134"/>
      <c r="N2027" s="126"/>
    </row>
    <row r="2028" spans="9:14" x14ac:dyDescent="0.2">
      <c r="I2028" s="129"/>
      <c r="K2028" s="134"/>
      <c r="L2028" s="134"/>
      <c r="M2028" s="134"/>
      <c r="N2028" s="126"/>
    </row>
    <row r="2029" spans="9:14" x14ac:dyDescent="0.2">
      <c r="I2029" s="129"/>
      <c r="K2029" s="134"/>
      <c r="L2029" s="134"/>
      <c r="M2029" s="134"/>
      <c r="N2029" s="126"/>
    </row>
    <row r="2030" spans="9:14" x14ac:dyDescent="0.2">
      <c r="I2030" s="129"/>
      <c r="K2030" s="134"/>
      <c r="L2030" s="134"/>
      <c r="M2030" s="134"/>
      <c r="N2030" s="126"/>
    </row>
    <row r="2031" spans="9:14" x14ac:dyDescent="0.2">
      <c r="I2031" s="129"/>
      <c r="K2031" s="134"/>
      <c r="L2031" s="134"/>
      <c r="M2031" s="134"/>
      <c r="N2031" s="126"/>
    </row>
    <row r="2032" spans="9:14" x14ac:dyDescent="0.2">
      <c r="I2032" s="129"/>
      <c r="K2032" s="134"/>
      <c r="L2032" s="134"/>
      <c r="M2032" s="134"/>
      <c r="N2032" s="126"/>
    </row>
    <row r="2033" spans="9:14" x14ac:dyDescent="0.2">
      <c r="I2033" s="129"/>
      <c r="K2033" s="134"/>
      <c r="L2033" s="134"/>
      <c r="M2033" s="134"/>
      <c r="N2033" s="126"/>
    </row>
    <row r="2034" spans="9:14" x14ac:dyDescent="0.2">
      <c r="I2034" s="129"/>
      <c r="K2034" s="134"/>
      <c r="L2034" s="134"/>
      <c r="M2034" s="134"/>
      <c r="N2034" s="126"/>
    </row>
    <row r="2035" spans="9:14" x14ac:dyDescent="0.2">
      <c r="I2035" s="129"/>
      <c r="K2035" s="134"/>
      <c r="L2035" s="134"/>
      <c r="M2035" s="134"/>
      <c r="N2035" s="126"/>
    </row>
    <row r="2036" spans="9:14" x14ac:dyDescent="0.2">
      <c r="I2036" s="129"/>
      <c r="K2036" s="134"/>
      <c r="L2036" s="134"/>
      <c r="M2036" s="134"/>
      <c r="N2036" s="126"/>
    </row>
    <row r="2037" spans="9:14" x14ac:dyDescent="0.2">
      <c r="I2037" s="129"/>
      <c r="K2037" s="134"/>
      <c r="L2037" s="134"/>
      <c r="M2037" s="134"/>
      <c r="N2037" s="126"/>
    </row>
    <row r="2038" spans="9:14" x14ac:dyDescent="0.2">
      <c r="I2038" s="129"/>
      <c r="K2038" s="134"/>
      <c r="L2038" s="134"/>
      <c r="M2038" s="134"/>
      <c r="N2038" s="126"/>
    </row>
    <row r="2039" spans="9:14" x14ac:dyDescent="0.2">
      <c r="I2039" s="129"/>
      <c r="K2039" s="134"/>
      <c r="L2039" s="134"/>
      <c r="M2039" s="134"/>
      <c r="N2039" s="126"/>
    </row>
    <row r="2040" spans="9:14" x14ac:dyDescent="0.2">
      <c r="I2040" s="129"/>
      <c r="K2040" s="134"/>
      <c r="L2040" s="134"/>
      <c r="M2040" s="134"/>
      <c r="N2040" s="126"/>
    </row>
    <row r="2041" spans="9:14" x14ac:dyDescent="0.2">
      <c r="I2041" s="129"/>
      <c r="K2041" s="134"/>
      <c r="L2041" s="134"/>
      <c r="M2041" s="134"/>
      <c r="N2041" s="126"/>
    </row>
    <row r="2042" spans="9:14" x14ac:dyDescent="0.2">
      <c r="I2042" s="129"/>
      <c r="K2042" s="134"/>
      <c r="L2042" s="134"/>
      <c r="M2042" s="134"/>
      <c r="N2042" s="126"/>
    </row>
    <row r="2043" spans="9:14" x14ac:dyDescent="0.2">
      <c r="I2043" s="129"/>
      <c r="K2043" s="134"/>
      <c r="L2043" s="134"/>
      <c r="M2043" s="134"/>
      <c r="N2043" s="126"/>
    </row>
    <row r="2044" spans="9:14" x14ac:dyDescent="0.2">
      <c r="I2044" s="129"/>
      <c r="K2044" s="134"/>
      <c r="L2044" s="134"/>
      <c r="M2044" s="134"/>
      <c r="N2044" s="126"/>
    </row>
    <row r="2045" spans="9:14" x14ac:dyDescent="0.2">
      <c r="I2045" s="129"/>
      <c r="K2045" s="134"/>
      <c r="L2045" s="134"/>
      <c r="M2045" s="134"/>
      <c r="N2045" s="126"/>
    </row>
    <row r="2046" spans="9:14" x14ac:dyDescent="0.2">
      <c r="I2046" s="129"/>
      <c r="K2046" s="134"/>
      <c r="L2046" s="134"/>
      <c r="M2046" s="134"/>
      <c r="N2046" s="126"/>
    </row>
    <row r="2047" spans="9:14" x14ac:dyDescent="0.2">
      <c r="I2047" s="129"/>
      <c r="K2047" s="134"/>
      <c r="L2047" s="134"/>
      <c r="M2047" s="134"/>
      <c r="N2047" s="126"/>
    </row>
    <row r="2048" spans="9:14" x14ac:dyDescent="0.2">
      <c r="I2048" s="129"/>
      <c r="K2048" s="134"/>
      <c r="L2048" s="134"/>
      <c r="M2048" s="134"/>
      <c r="N2048" s="126"/>
    </row>
    <row r="2049" spans="9:14" x14ac:dyDescent="0.2">
      <c r="I2049" s="129"/>
      <c r="K2049" s="134"/>
      <c r="L2049" s="134"/>
      <c r="M2049" s="134"/>
      <c r="N2049" s="126"/>
    </row>
    <row r="2050" spans="9:14" x14ac:dyDescent="0.2">
      <c r="I2050" s="129"/>
      <c r="K2050" s="134"/>
      <c r="L2050" s="134"/>
      <c r="M2050" s="134"/>
      <c r="N2050" s="126"/>
    </row>
    <row r="2051" spans="9:14" x14ac:dyDescent="0.2">
      <c r="I2051" s="129"/>
      <c r="K2051" s="134"/>
      <c r="L2051" s="134"/>
      <c r="M2051" s="134"/>
      <c r="N2051" s="126"/>
    </row>
    <row r="2052" spans="9:14" x14ac:dyDescent="0.2">
      <c r="I2052" s="129"/>
      <c r="K2052" s="134"/>
      <c r="L2052" s="134"/>
      <c r="M2052" s="134"/>
      <c r="N2052" s="126"/>
    </row>
    <row r="2053" spans="9:14" x14ac:dyDescent="0.2">
      <c r="I2053" s="129"/>
      <c r="K2053" s="134"/>
      <c r="L2053" s="134"/>
      <c r="M2053" s="134"/>
      <c r="N2053" s="126"/>
    </row>
    <row r="2054" spans="9:14" x14ac:dyDescent="0.2">
      <c r="I2054" s="129"/>
      <c r="K2054" s="134"/>
      <c r="L2054" s="134"/>
      <c r="M2054" s="134"/>
      <c r="N2054" s="126"/>
    </row>
    <row r="2055" spans="9:14" x14ac:dyDescent="0.2">
      <c r="I2055" s="129"/>
      <c r="K2055" s="134"/>
      <c r="L2055" s="134"/>
      <c r="M2055" s="134"/>
      <c r="N2055" s="126"/>
    </row>
    <row r="2056" spans="9:14" x14ac:dyDescent="0.2">
      <c r="I2056" s="129"/>
      <c r="K2056" s="134"/>
      <c r="L2056" s="134"/>
      <c r="M2056" s="134"/>
      <c r="N2056" s="126"/>
    </row>
    <row r="2057" spans="9:14" x14ac:dyDescent="0.2">
      <c r="I2057" s="129"/>
      <c r="K2057" s="134"/>
      <c r="L2057" s="134"/>
      <c r="M2057" s="134"/>
      <c r="N2057" s="126"/>
    </row>
    <row r="2058" spans="9:14" x14ac:dyDescent="0.2">
      <c r="I2058" s="129"/>
      <c r="K2058" s="134"/>
      <c r="L2058" s="134"/>
      <c r="M2058" s="134"/>
      <c r="N2058" s="126"/>
    </row>
    <row r="2059" spans="9:14" x14ac:dyDescent="0.2">
      <c r="I2059" s="129"/>
      <c r="K2059" s="134"/>
      <c r="L2059" s="134"/>
      <c r="M2059" s="134"/>
      <c r="N2059" s="126"/>
    </row>
    <row r="2060" spans="9:14" x14ac:dyDescent="0.2">
      <c r="I2060" s="129"/>
      <c r="K2060" s="134"/>
      <c r="L2060" s="134"/>
      <c r="M2060" s="134"/>
      <c r="N2060" s="126"/>
    </row>
    <row r="2061" spans="9:14" x14ac:dyDescent="0.2">
      <c r="I2061" s="129"/>
      <c r="K2061" s="134"/>
      <c r="L2061" s="134"/>
      <c r="M2061" s="134"/>
      <c r="N2061" s="126"/>
    </row>
    <row r="2062" spans="9:14" x14ac:dyDescent="0.2">
      <c r="I2062" s="129"/>
      <c r="K2062" s="134"/>
      <c r="L2062" s="134"/>
      <c r="M2062" s="134"/>
      <c r="N2062" s="126"/>
    </row>
    <row r="2063" spans="9:14" x14ac:dyDescent="0.2">
      <c r="I2063" s="129"/>
      <c r="K2063" s="134"/>
      <c r="L2063" s="134"/>
      <c r="M2063" s="134"/>
      <c r="N2063" s="126"/>
    </row>
    <row r="2064" spans="9:14" x14ac:dyDescent="0.2">
      <c r="I2064" s="129"/>
      <c r="K2064" s="134"/>
      <c r="L2064" s="134"/>
      <c r="M2064" s="134"/>
      <c r="N2064" s="126"/>
    </row>
    <row r="2065" spans="9:14" x14ac:dyDescent="0.2">
      <c r="I2065" s="129"/>
      <c r="K2065" s="134"/>
      <c r="L2065" s="134"/>
      <c r="M2065" s="134"/>
      <c r="N2065" s="126"/>
    </row>
    <row r="2066" spans="9:14" x14ac:dyDescent="0.2">
      <c r="I2066" s="129"/>
      <c r="K2066" s="134"/>
      <c r="L2066" s="134"/>
      <c r="M2066" s="134"/>
      <c r="N2066" s="126"/>
    </row>
    <row r="2067" spans="9:14" x14ac:dyDescent="0.2">
      <c r="I2067" s="129"/>
      <c r="K2067" s="134"/>
      <c r="L2067" s="134"/>
      <c r="M2067" s="134"/>
      <c r="N2067" s="126"/>
    </row>
    <row r="2068" spans="9:14" x14ac:dyDescent="0.2">
      <c r="I2068" s="129"/>
      <c r="K2068" s="134"/>
      <c r="L2068" s="134"/>
      <c r="M2068" s="134"/>
      <c r="N2068" s="126"/>
    </row>
    <row r="2069" spans="9:14" x14ac:dyDescent="0.2">
      <c r="I2069" s="129"/>
      <c r="K2069" s="134"/>
      <c r="L2069" s="134"/>
      <c r="M2069" s="134"/>
      <c r="N2069" s="126"/>
    </row>
    <row r="2070" spans="9:14" x14ac:dyDescent="0.2">
      <c r="I2070" s="129"/>
      <c r="K2070" s="134"/>
      <c r="L2070" s="134"/>
      <c r="M2070" s="134"/>
      <c r="N2070" s="126"/>
    </row>
    <row r="2071" spans="9:14" x14ac:dyDescent="0.2">
      <c r="I2071" s="129"/>
      <c r="K2071" s="134"/>
      <c r="L2071" s="134"/>
      <c r="M2071" s="134"/>
      <c r="N2071" s="126"/>
    </row>
    <row r="2072" spans="9:14" x14ac:dyDescent="0.2">
      <c r="I2072" s="129"/>
      <c r="K2072" s="134"/>
      <c r="L2072" s="134"/>
      <c r="M2072" s="134"/>
      <c r="N2072" s="126"/>
    </row>
    <row r="2073" spans="9:14" x14ac:dyDescent="0.2">
      <c r="I2073" s="129"/>
      <c r="K2073" s="134"/>
      <c r="L2073" s="134"/>
      <c r="M2073" s="134"/>
      <c r="N2073" s="126"/>
    </row>
    <row r="2074" spans="9:14" x14ac:dyDescent="0.2">
      <c r="I2074" s="129"/>
      <c r="K2074" s="134"/>
      <c r="L2074" s="134"/>
      <c r="M2074" s="134"/>
      <c r="N2074" s="126"/>
    </row>
    <row r="2075" spans="9:14" x14ac:dyDescent="0.2">
      <c r="I2075" s="129"/>
      <c r="K2075" s="134"/>
      <c r="L2075" s="134"/>
      <c r="M2075" s="134"/>
      <c r="N2075" s="126"/>
    </row>
    <row r="2076" spans="9:14" x14ac:dyDescent="0.2">
      <c r="I2076" s="129"/>
      <c r="K2076" s="134"/>
      <c r="L2076" s="134"/>
      <c r="M2076" s="134"/>
      <c r="N2076" s="126"/>
    </row>
    <row r="2077" spans="9:14" x14ac:dyDescent="0.2">
      <c r="I2077" s="129"/>
      <c r="K2077" s="134"/>
      <c r="L2077" s="134"/>
      <c r="M2077" s="134"/>
      <c r="N2077" s="126"/>
    </row>
    <row r="2078" spans="9:14" x14ac:dyDescent="0.2">
      <c r="I2078" s="129"/>
      <c r="K2078" s="134"/>
      <c r="L2078" s="134"/>
      <c r="M2078" s="134"/>
      <c r="N2078" s="126"/>
    </row>
    <row r="2079" spans="9:14" x14ac:dyDescent="0.2">
      <c r="I2079" s="129"/>
      <c r="K2079" s="134"/>
      <c r="L2079" s="134"/>
      <c r="M2079" s="134"/>
      <c r="N2079" s="126"/>
    </row>
    <row r="2080" spans="9:14" x14ac:dyDescent="0.2">
      <c r="I2080" s="129"/>
      <c r="K2080" s="134"/>
      <c r="L2080" s="134"/>
      <c r="M2080" s="134"/>
      <c r="N2080" s="126"/>
    </row>
    <row r="2081" spans="9:14" x14ac:dyDescent="0.2">
      <c r="I2081" s="129"/>
      <c r="K2081" s="134"/>
      <c r="L2081" s="134"/>
      <c r="M2081" s="134"/>
      <c r="N2081" s="126"/>
    </row>
    <row r="2082" spans="9:14" x14ac:dyDescent="0.2">
      <c r="I2082" s="129"/>
      <c r="K2082" s="134"/>
      <c r="L2082" s="134"/>
      <c r="M2082" s="134"/>
      <c r="N2082" s="126"/>
    </row>
    <row r="2083" spans="9:14" x14ac:dyDescent="0.2">
      <c r="I2083" s="129"/>
      <c r="K2083" s="134"/>
      <c r="L2083" s="134"/>
      <c r="M2083" s="134"/>
      <c r="N2083" s="126"/>
    </row>
    <row r="2084" spans="9:14" x14ac:dyDescent="0.2">
      <c r="I2084" s="129"/>
      <c r="K2084" s="134"/>
      <c r="L2084" s="134"/>
      <c r="M2084" s="134"/>
      <c r="N2084" s="126"/>
    </row>
    <row r="2085" spans="9:14" x14ac:dyDescent="0.2">
      <c r="I2085" s="129"/>
      <c r="K2085" s="134"/>
      <c r="L2085" s="134"/>
      <c r="M2085" s="134"/>
      <c r="N2085" s="126"/>
    </row>
    <row r="2086" spans="9:14" x14ac:dyDescent="0.2">
      <c r="I2086" s="129"/>
      <c r="K2086" s="134"/>
      <c r="L2086" s="134"/>
      <c r="M2086" s="134"/>
      <c r="N2086" s="126"/>
    </row>
    <row r="2087" spans="9:14" x14ac:dyDescent="0.2">
      <c r="I2087" s="129"/>
      <c r="K2087" s="134"/>
      <c r="L2087" s="134"/>
      <c r="M2087" s="134"/>
      <c r="N2087" s="126"/>
    </row>
    <row r="2088" spans="9:14" x14ac:dyDescent="0.2">
      <c r="I2088" s="129"/>
      <c r="K2088" s="134"/>
      <c r="L2088" s="134"/>
      <c r="M2088" s="134"/>
      <c r="N2088" s="126"/>
    </row>
    <row r="2089" spans="9:14" x14ac:dyDescent="0.2">
      <c r="I2089" s="129"/>
      <c r="K2089" s="134"/>
      <c r="L2089" s="134"/>
      <c r="M2089" s="134"/>
      <c r="N2089" s="126"/>
    </row>
    <row r="2090" spans="9:14" x14ac:dyDescent="0.2">
      <c r="I2090" s="129"/>
      <c r="K2090" s="134"/>
      <c r="L2090" s="134"/>
      <c r="M2090" s="134"/>
      <c r="N2090" s="126"/>
    </row>
    <row r="2091" spans="9:14" x14ac:dyDescent="0.2">
      <c r="I2091" s="129"/>
      <c r="K2091" s="134"/>
      <c r="L2091" s="134"/>
      <c r="M2091" s="134"/>
      <c r="N2091" s="126"/>
    </row>
    <row r="2092" spans="9:14" x14ac:dyDescent="0.2">
      <c r="I2092" s="129"/>
      <c r="K2092" s="134"/>
      <c r="L2092" s="134"/>
      <c r="M2092" s="134"/>
      <c r="N2092" s="126"/>
    </row>
    <row r="2093" spans="9:14" x14ac:dyDescent="0.2">
      <c r="I2093" s="129"/>
      <c r="K2093" s="134"/>
      <c r="L2093" s="134"/>
      <c r="M2093" s="134"/>
      <c r="N2093" s="126"/>
    </row>
    <row r="2094" spans="9:14" x14ac:dyDescent="0.2">
      <c r="I2094" s="129"/>
      <c r="K2094" s="134"/>
      <c r="L2094" s="134"/>
      <c r="M2094" s="134"/>
      <c r="N2094" s="126"/>
    </row>
    <row r="2095" spans="9:14" x14ac:dyDescent="0.2">
      <c r="I2095" s="129"/>
      <c r="K2095" s="134"/>
      <c r="L2095" s="134"/>
      <c r="M2095" s="134"/>
      <c r="N2095" s="126"/>
    </row>
    <row r="2096" spans="9:14" x14ac:dyDescent="0.2">
      <c r="I2096" s="129"/>
      <c r="K2096" s="134"/>
      <c r="L2096" s="134"/>
      <c r="M2096" s="134"/>
      <c r="N2096" s="126"/>
    </row>
    <row r="2097" spans="9:14" x14ac:dyDescent="0.2">
      <c r="I2097" s="129"/>
      <c r="K2097" s="134"/>
      <c r="L2097" s="134"/>
      <c r="M2097" s="134"/>
      <c r="N2097" s="126"/>
    </row>
    <row r="2098" spans="9:14" x14ac:dyDescent="0.2">
      <c r="I2098" s="129"/>
      <c r="K2098" s="134"/>
      <c r="L2098" s="134"/>
      <c r="M2098" s="134"/>
      <c r="N2098" s="126"/>
    </row>
    <row r="2099" spans="9:14" x14ac:dyDescent="0.2">
      <c r="I2099" s="129"/>
      <c r="K2099" s="134"/>
      <c r="L2099" s="134"/>
      <c r="M2099" s="134"/>
      <c r="N2099" s="126"/>
    </row>
    <row r="2100" spans="9:14" x14ac:dyDescent="0.2">
      <c r="I2100" s="129"/>
      <c r="K2100" s="134"/>
      <c r="L2100" s="134"/>
      <c r="M2100" s="134"/>
      <c r="N2100" s="126"/>
    </row>
    <row r="2101" spans="9:14" x14ac:dyDescent="0.2">
      <c r="I2101" s="129"/>
      <c r="K2101" s="134"/>
      <c r="L2101" s="134"/>
      <c r="M2101" s="134"/>
      <c r="N2101" s="126"/>
    </row>
    <row r="2102" spans="9:14" x14ac:dyDescent="0.2">
      <c r="I2102" s="129"/>
      <c r="K2102" s="134"/>
      <c r="L2102" s="134"/>
      <c r="M2102" s="134"/>
      <c r="N2102" s="126"/>
    </row>
    <row r="2103" spans="9:14" x14ac:dyDescent="0.2">
      <c r="I2103" s="129"/>
      <c r="K2103" s="134"/>
      <c r="L2103" s="134"/>
      <c r="M2103" s="134"/>
      <c r="N2103" s="126"/>
    </row>
    <row r="2104" spans="9:14" x14ac:dyDescent="0.2">
      <c r="I2104" s="129"/>
      <c r="K2104" s="134"/>
      <c r="L2104" s="134"/>
      <c r="M2104" s="134"/>
      <c r="N2104" s="126"/>
    </row>
    <row r="2105" spans="9:14" x14ac:dyDescent="0.2">
      <c r="I2105" s="129"/>
      <c r="K2105" s="134"/>
      <c r="L2105" s="134"/>
      <c r="M2105" s="134"/>
      <c r="N2105" s="126"/>
    </row>
    <row r="2106" spans="9:14" x14ac:dyDescent="0.2">
      <c r="I2106" s="129"/>
      <c r="K2106" s="134"/>
      <c r="L2106" s="134"/>
      <c r="M2106" s="134"/>
      <c r="N2106" s="126"/>
    </row>
    <row r="2107" spans="9:14" x14ac:dyDescent="0.2">
      <c r="I2107" s="129"/>
      <c r="K2107" s="134"/>
      <c r="L2107" s="134"/>
      <c r="M2107" s="134"/>
      <c r="N2107" s="126"/>
    </row>
    <row r="2108" spans="9:14" x14ac:dyDescent="0.2">
      <c r="I2108" s="129"/>
      <c r="K2108" s="134"/>
      <c r="L2108" s="134"/>
      <c r="M2108" s="134"/>
      <c r="N2108" s="126"/>
    </row>
    <row r="2109" spans="9:14" x14ac:dyDescent="0.2">
      <c r="I2109" s="129"/>
      <c r="K2109" s="134"/>
      <c r="L2109" s="134"/>
      <c r="M2109" s="134"/>
      <c r="N2109" s="126"/>
    </row>
    <row r="2110" spans="9:14" x14ac:dyDescent="0.2">
      <c r="I2110" s="129"/>
      <c r="K2110" s="134"/>
      <c r="L2110" s="134"/>
      <c r="M2110" s="134"/>
      <c r="N2110" s="126"/>
    </row>
    <row r="2111" spans="9:14" x14ac:dyDescent="0.2">
      <c r="I2111" s="129"/>
      <c r="K2111" s="134"/>
      <c r="L2111" s="134"/>
      <c r="M2111" s="134"/>
      <c r="N2111" s="126"/>
    </row>
    <row r="2112" spans="9:14" x14ac:dyDescent="0.2">
      <c r="I2112" s="129"/>
      <c r="K2112" s="134"/>
      <c r="L2112" s="134"/>
      <c r="M2112" s="134"/>
      <c r="N2112" s="126"/>
    </row>
    <row r="2113" spans="9:14" x14ac:dyDescent="0.2">
      <c r="I2113" s="129"/>
      <c r="K2113" s="134"/>
      <c r="L2113" s="134"/>
      <c r="M2113" s="134"/>
      <c r="N2113" s="126"/>
    </row>
    <row r="2114" spans="9:14" x14ac:dyDescent="0.2">
      <c r="I2114" s="129"/>
      <c r="K2114" s="134"/>
      <c r="L2114" s="134"/>
      <c r="M2114" s="134"/>
      <c r="N2114" s="126"/>
    </row>
    <row r="2115" spans="9:14" x14ac:dyDescent="0.2">
      <c r="I2115" s="129"/>
      <c r="K2115" s="134"/>
      <c r="L2115" s="134"/>
      <c r="M2115" s="134"/>
      <c r="N2115" s="126"/>
    </row>
    <row r="2116" spans="9:14" x14ac:dyDescent="0.2">
      <c r="I2116" s="129"/>
      <c r="K2116" s="134"/>
      <c r="L2116" s="134"/>
      <c r="M2116" s="134"/>
      <c r="N2116" s="126"/>
    </row>
    <row r="2117" spans="9:14" x14ac:dyDescent="0.2">
      <c r="I2117" s="129"/>
      <c r="K2117" s="134"/>
      <c r="L2117" s="134"/>
      <c r="M2117" s="134"/>
      <c r="N2117" s="126"/>
    </row>
    <row r="2118" spans="9:14" x14ac:dyDescent="0.2">
      <c r="I2118" s="129"/>
      <c r="K2118" s="134"/>
      <c r="L2118" s="134"/>
      <c r="M2118" s="134"/>
      <c r="N2118" s="126"/>
    </row>
    <row r="2119" spans="9:14" x14ac:dyDescent="0.2">
      <c r="I2119" s="129"/>
      <c r="K2119" s="134"/>
      <c r="L2119" s="134"/>
      <c r="M2119" s="134"/>
      <c r="N2119" s="126"/>
    </row>
    <row r="2120" spans="9:14" x14ac:dyDescent="0.2">
      <c r="I2120" s="129"/>
      <c r="K2120" s="134"/>
      <c r="L2120" s="134"/>
      <c r="M2120" s="134"/>
      <c r="N2120" s="126"/>
    </row>
    <row r="2121" spans="9:14" x14ac:dyDescent="0.2">
      <c r="I2121" s="129"/>
      <c r="K2121" s="134"/>
      <c r="L2121" s="134"/>
      <c r="M2121" s="134"/>
      <c r="N2121" s="126"/>
    </row>
    <row r="2122" spans="9:14" x14ac:dyDescent="0.2">
      <c r="I2122" s="129"/>
      <c r="K2122" s="134"/>
      <c r="L2122" s="134"/>
      <c r="M2122" s="134"/>
      <c r="N2122" s="126"/>
    </row>
    <row r="2123" spans="9:14" x14ac:dyDescent="0.2">
      <c r="I2123" s="129"/>
      <c r="K2123" s="134"/>
      <c r="L2123" s="134"/>
      <c r="M2123" s="134"/>
      <c r="N2123" s="126"/>
    </row>
    <row r="2124" spans="9:14" x14ac:dyDescent="0.2">
      <c r="I2124" s="129"/>
      <c r="K2124" s="134"/>
      <c r="L2124" s="134"/>
      <c r="M2124" s="134"/>
      <c r="N2124" s="126"/>
    </row>
    <row r="2125" spans="9:14" x14ac:dyDescent="0.2">
      <c r="I2125" s="129"/>
      <c r="K2125" s="134"/>
      <c r="L2125" s="134"/>
      <c r="M2125" s="134"/>
      <c r="N2125" s="126"/>
    </row>
    <row r="2126" spans="9:14" x14ac:dyDescent="0.2">
      <c r="I2126" s="129"/>
      <c r="K2126" s="134"/>
      <c r="L2126" s="134"/>
      <c r="M2126" s="134"/>
      <c r="N2126" s="126"/>
    </row>
    <row r="2127" spans="9:14" x14ac:dyDescent="0.2">
      <c r="I2127" s="129"/>
      <c r="K2127" s="134"/>
      <c r="L2127" s="134"/>
      <c r="M2127" s="134"/>
      <c r="N2127" s="126"/>
    </row>
    <row r="2128" spans="9:14" x14ac:dyDescent="0.2">
      <c r="I2128" s="129"/>
      <c r="K2128" s="134"/>
      <c r="L2128" s="134"/>
      <c r="M2128" s="134"/>
      <c r="N2128" s="126"/>
    </row>
    <row r="2129" spans="9:14" x14ac:dyDescent="0.2">
      <c r="I2129" s="129"/>
      <c r="K2129" s="134"/>
      <c r="L2129" s="134"/>
      <c r="M2129" s="134"/>
      <c r="N2129" s="126"/>
    </row>
    <row r="2130" spans="9:14" x14ac:dyDescent="0.2">
      <c r="I2130" s="129"/>
      <c r="K2130" s="134"/>
      <c r="L2130" s="134"/>
      <c r="M2130" s="134"/>
      <c r="N2130" s="126"/>
    </row>
    <row r="2131" spans="9:14" x14ac:dyDescent="0.2">
      <c r="I2131" s="129"/>
      <c r="K2131" s="134"/>
      <c r="L2131" s="134"/>
      <c r="M2131" s="134"/>
      <c r="N2131" s="126"/>
    </row>
    <row r="2132" spans="9:14" x14ac:dyDescent="0.2">
      <c r="I2132" s="129"/>
      <c r="K2132" s="134"/>
      <c r="L2132" s="134"/>
      <c r="M2132" s="134"/>
      <c r="N2132" s="126"/>
    </row>
    <row r="2133" spans="9:14" x14ac:dyDescent="0.2">
      <c r="I2133" s="129"/>
      <c r="K2133" s="134"/>
      <c r="L2133" s="134"/>
      <c r="M2133" s="134"/>
      <c r="N2133" s="126"/>
    </row>
    <row r="2134" spans="9:14" x14ac:dyDescent="0.2">
      <c r="I2134" s="129"/>
      <c r="K2134" s="134"/>
      <c r="L2134" s="134"/>
      <c r="M2134" s="134"/>
      <c r="N2134" s="126"/>
    </row>
    <row r="2135" spans="9:14" x14ac:dyDescent="0.2">
      <c r="I2135" s="129"/>
      <c r="K2135" s="134"/>
      <c r="L2135" s="134"/>
      <c r="M2135" s="134"/>
      <c r="N2135" s="126"/>
    </row>
    <row r="2136" spans="9:14" x14ac:dyDescent="0.2">
      <c r="I2136" s="129"/>
      <c r="K2136" s="134"/>
      <c r="L2136" s="134"/>
      <c r="M2136" s="134"/>
      <c r="N2136" s="126"/>
    </row>
    <row r="2137" spans="9:14" x14ac:dyDescent="0.2">
      <c r="I2137" s="129"/>
      <c r="K2137" s="134"/>
      <c r="L2137" s="134"/>
      <c r="M2137" s="134"/>
      <c r="N2137" s="126"/>
    </row>
    <row r="2138" spans="9:14" x14ac:dyDescent="0.2">
      <c r="I2138" s="129"/>
      <c r="K2138" s="134"/>
      <c r="L2138" s="134"/>
      <c r="M2138" s="134"/>
      <c r="N2138" s="126"/>
    </row>
    <row r="2139" spans="9:14" x14ac:dyDescent="0.2">
      <c r="I2139" s="129"/>
      <c r="K2139" s="134"/>
      <c r="L2139" s="134"/>
      <c r="M2139" s="134"/>
      <c r="N2139" s="126"/>
    </row>
    <row r="2140" spans="9:14" x14ac:dyDescent="0.2">
      <c r="I2140" s="129"/>
      <c r="K2140" s="134"/>
      <c r="L2140" s="134"/>
      <c r="M2140" s="134"/>
      <c r="N2140" s="126"/>
    </row>
    <row r="2141" spans="9:14" x14ac:dyDescent="0.2">
      <c r="I2141" s="129"/>
      <c r="K2141" s="134"/>
      <c r="L2141" s="134"/>
      <c r="M2141" s="134"/>
      <c r="N2141" s="126"/>
    </row>
    <row r="2142" spans="9:14" x14ac:dyDescent="0.2">
      <c r="I2142" s="129"/>
      <c r="K2142" s="134"/>
      <c r="L2142" s="134"/>
      <c r="M2142" s="134"/>
      <c r="N2142" s="126"/>
    </row>
    <row r="2143" spans="9:14" x14ac:dyDescent="0.2">
      <c r="I2143" s="129"/>
      <c r="K2143" s="134"/>
      <c r="L2143" s="134"/>
      <c r="M2143" s="134"/>
      <c r="N2143" s="126"/>
    </row>
    <row r="2144" spans="9:14" x14ac:dyDescent="0.2">
      <c r="I2144" s="129"/>
      <c r="K2144" s="134"/>
      <c r="L2144" s="134"/>
      <c r="M2144" s="134"/>
      <c r="N2144" s="126"/>
    </row>
    <row r="2145" spans="9:14" x14ac:dyDescent="0.2">
      <c r="I2145" s="129"/>
      <c r="K2145" s="134"/>
      <c r="L2145" s="134"/>
      <c r="M2145" s="134"/>
      <c r="N2145" s="126"/>
    </row>
    <row r="2146" spans="9:14" x14ac:dyDescent="0.2">
      <c r="I2146" s="129"/>
      <c r="K2146" s="134"/>
      <c r="L2146" s="134"/>
      <c r="M2146" s="134"/>
      <c r="N2146" s="126"/>
    </row>
    <row r="2147" spans="9:14" x14ac:dyDescent="0.2">
      <c r="I2147" s="129"/>
      <c r="K2147" s="134"/>
      <c r="L2147" s="134"/>
      <c r="M2147" s="134"/>
      <c r="N2147" s="126"/>
    </row>
    <row r="2148" spans="9:14" x14ac:dyDescent="0.2">
      <c r="I2148" s="129"/>
      <c r="K2148" s="134"/>
      <c r="L2148" s="134"/>
      <c r="M2148" s="134"/>
      <c r="N2148" s="126"/>
    </row>
    <row r="2149" spans="9:14" x14ac:dyDescent="0.2">
      <c r="I2149" s="129"/>
      <c r="K2149" s="134"/>
      <c r="L2149" s="134"/>
      <c r="M2149" s="134"/>
      <c r="N2149" s="126"/>
    </row>
    <row r="2150" spans="9:14" x14ac:dyDescent="0.2">
      <c r="I2150" s="129"/>
      <c r="K2150" s="134"/>
      <c r="L2150" s="134"/>
      <c r="M2150" s="134"/>
      <c r="N2150" s="126"/>
    </row>
    <row r="2151" spans="9:14" x14ac:dyDescent="0.2">
      <c r="I2151" s="129"/>
      <c r="K2151" s="134"/>
      <c r="L2151" s="134"/>
      <c r="M2151" s="134"/>
      <c r="N2151" s="126"/>
    </row>
    <row r="2152" spans="9:14" x14ac:dyDescent="0.2">
      <c r="I2152" s="129"/>
      <c r="K2152" s="134"/>
      <c r="L2152" s="134"/>
      <c r="M2152" s="134"/>
      <c r="N2152" s="126"/>
    </row>
    <row r="2153" spans="9:14" x14ac:dyDescent="0.2">
      <c r="I2153" s="129"/>
      <c r="K2153" s="134"/>
      <c r="L2153" s="134"/>
      <c r="M2153" s="134"/>
      <c r="N2153" s="126"/>
    </row>
    <row r="2154" spans="9:14" x14ac:dyDescent="0.2">
      <c r="I2154" s="129"/>
      <c r="K2154" s="134"/>
      <c r="L2154" s="134"/>
      <c r="M2154" s="134"/>
      <c r="N2154" s="126"/>
    </row>
    <row r="2155" spans="9:14" x14ac:dyDescent="0.2">
      <c r="I2155" s="129"/>
      <c r="K2155" s="134"/>
      <c r="L2155" s="134"/>
      <c r="M2155" s="134"/>
      <c r="N2155" s="126"/>
    </row>
    <row r="2156" spans="9:14" x14ac:dyDescent="0.2">
      <c r="I2156" s="129"/>
      <c r="K2156" s="134"/>
      <c r="L2156" s="134"/>
      <c r="M2156" s="134"/>
      <c r="N2156" s="126"/>
    </row>
    <row r="2157" spans="9:14" x14ac:dyDescent="0.2">
      <c r="I2157" s="129"/>
      <c r="K2157" s="134"/>
      <c r="L2157" s="134"/>
      <c r="M2157" s="134"/>
      <c r="N2157" s="126"/>
    </row>
    <row r="2158" spans="9:14" x14ac:dyDescent="0.2">
      <c r="I2158" s="129"/>
      <c r="K2158" s="134"/>
      <c r="L2158" s="134"/>
      <c r="M2158" s="134"/>
      <c r="N2158" s="126"/>
    </row>
    <row r="2159" spans="9:14" x14ac:dyDescent="0.2">
      <c r="I2159" s="129"/>
      <c r="K2159" s="134"/>
      <c r="L2159" s="134"/>
      <c r="M2159" s="134"/>
      <c r="N2159" s="126"/>
    </row>
    <row r="2160" spans="9:14" x14ac:dyDescent="0.2">
      <c r="I2160" s="129"/>
      <c r="K2160" s="134"/>
      <c r="L2160" s="134"/>
      <c r="M2160" s="134"/>
      <c r="N2160" s="126"/>
    </row>
    <row r="2161" spans="9:14" x14ac:dyDescent="0.2">
      <c r="I2161" s="129"/>
      <c r="K2161" s="134"/>
      <c r="L2161" s="134"/>
      <c r="M2161" s="134"/>
      <c r="N2161" s="126"/>
    </row>
    <row r="2162" spans="9:14" x14ac:dyDescent="0.2">
      <c r="I2162" s="129"/>
      <c r="K2162" s="134"/>
      <c r="L2162" s="134"/>
      <c r="M2162" s="134"/>
      <c r="N2162" s="126"/>
    </row>
    <row r="2163" spans="9:14" x14ac:dyDescent="0.2">
      <c r="I2163" s="129"/>
      <c r="K2163" s="134"/>
      <c r="L2163" s="134"/>
      <c r="M2163" s="134"/>
      <c r="N2163" s="126"/>
    </row>
    <row r="2164" spans="9:14" x14ac:dyDescent="0.2">
      <c r="I2164" s="129"/>
      <c r="K2164" s="134"/>
      <c r="L2164" s="134"/>
      <c r="M2164" s="134"/>
      <c r="N2164" s="126"/>
    </row>
    <row r="2165" spans="9:14" x14ac:dyDescent="0.2">
      <c r="I2165" s="129"/>
      <c r="K2165" s="134"/>
      <c r="L2165" s="134"/>
      <c r="M2165" s="134"/>
      <c r="N2165" s="126"/>
    </row>
    <row r="2166" spans="9:14" x14ac:dyDescent="0.2">
      <c r="I2166" s="129"/>
      <c r="K2166" s="134"/>
      <c r="L2166" s="134"/>
      <c r="M2166" s="134"/>
      <c r="N2166" s="126"/>
    </row>
    <row r="2167" spans="9:14" x14ac:dyDescent="0.2">
      <c r="I2167" s="129"/>
      <c r="K2167" s="134"/>
      <c r="L2167" s="134"/>
      <c r="M2167" s="134"/>
      <c r="N2167" s="126"/>
    </row>
    <row r="2168" spans="9:14" x14ac:dyDescent="0.2">
      <c r="I2168" s="129"/>
      <c r="K2168" s="134"/>
      <c r="L2168" s="134"/>
      <c r="M2168" s="134"/>
      <c r="N2168" s="126"/>
    </row>
    <row r="2169" spans="9:14" x14ac:dyDescent="0.2">
      <c r="I2169" s="129"/>
      <c r="K2169" s="134"/>
      <c r="L2169" s="134"/>
      <c r="M2169" s="134"/>
      <c r="N2169" s="126"/>
    </row>
    <row r="2170" spans="9:14" x14ac:dyDescent="0.2">
      <c r="I2170" s="129"/>
      <c r="K2170" s="134"/>
      <c r="L2170" s="134"/>
      <c r="M2170" s="134"/>
      <c r="N2170" s="126"/>
    </row>
    <row r="2171" spans="9:14" x14ac:dyDescent="0.2">
      <c r="I2171" s="129"/>
      <c r="K2171" s="134"/>
      <c r="L2171" s="134"/>
      <c r="M2171" s="134"/>
      <c r="N2171" s="126"/>
    </row>
    <row r="2172" spans="9:14" x14ac:dyDescent="0.2">
      <c r="I2172" s="129"/>
      <c r="K2172" s="134"/>
      <c r="L2172" s="134"/>
      <c r="M2172" s="134"/>
      <c r="N2172" s="126"/>
    </row>
    <row r="2173" spans="9:14" x14ac:dyDescent="0.2">
      <c r="I2173" s="129"/>
      <c r="K2173" s="134"/>
      <c r="L2173" s="134"/>
      <c r="M2173" s="134"/>
      <c r="N2173" s="126"/>
    </row>
    <row r="2174" spans="9:14" x14ac:dyDescent="0.2">
      <c r="I2174" s="129"/>
      <c r="K2174" s="134"/>
      <c r="L2174" s="134"/>
      <c r="M2174" s="134"/>
      <c r="N2174" s="126"/>
    </row>
    <row r="2175" spans="9:14" x14ac:dyDescent="0.2">
      <c r="I2175" s="129"/>
      <c r="K2175" s="134"/>
      <c r="L2175" s="134"/>
      <c r="M2175" s="134"/>
      <c r="N2175" s="126"/>
    </row>
    <row r="2176" spans="9:14" x14ac:dyDescent="0.2">
      <c r="I2176" s="129"/>
      <c r="K2176" s="134"/>
      <c r="L2176" s="134"/>
      <c r="M2176" s="134"/>
      <c r="N2176" s="126"/>
    </row>
    <row r="2177" spans="9:14" x14ac:dyDescent="0.2">
      <c r="I2177" s="129"/>
      <c r="K2177" s="134"/>
      <c r="L2177" s="134"/>
      <c r="M2177" s="134"/>
      <c r="N2177" s="126"/>
    </row>
    <row r="2178" spans="9:14" x14ac:dyDescent="0.2">
      <c r="I2178" s="129"/>
      <c r="K2178" s="134"/>
      <c r="L2178" s="134"/>
      <c r="M2178" s="134"/>
      <c r="N2178" s="126"/>
    </row>
    <row r="2179" spans="9:14" x14ac:dyDescent="0.2">
      <c r="I2179" s="129"/>
      <c r="K2179" s="134"/>
      <c r="L2179" s="134"/>
      <c r="M2179" s="134"/>
      <c r="N2179" s="126"/>
    </row>
    <row r="2180" spans="9:14" x14ac:dyDescent="0.2">
      <c r="I2180" s="129"/>
      <c r="K2180" s="134"/>
      <c r="L2180" s="134"/>
      <c r="M2180" s="134"/>
      <c r="N2180" s="126"/>
    </row>
    <row r="2181" spans="9:14" x14ac:dyDescent="0.2">
      <c r="I2181" s="129"/>
      <c r="K2181" s="134"/>
      <c r="L2181" s="134"/>
      <c r="M2181" s="134"/>
      <c r="N2181" s="126"/>
    </row>
    <row r="2182" spans="9:14" x14ac:dyDescent="0.2">
      <c r="I2182" s="129"/>
      <c r="K2182" s="134"/>
      <c r="L2182" s="134"/>
      <c r="M2182" s="134"/>
      <c r="N2182" s="126"/>
    </row>
    <row r="2183" spans="9:14" x14ac:dyDescent="0.2">
      <c r="I2183" s="129"/>
      <c r="K2183" s="134"/>
      <c r="L2183" s="134"/>
      <c r="M2183" s="134"/>
      <c r="N2183" s="126"/>
    </row>
    <row r="2184" spans="9:14" x14ac:dyDescent="0.2">
      <c r="I2184" s="129"/>
      <c r="K2184" s="134"/>
      <c r="L2184" s="134"/>
      <c r="M2184" s="134"/>
      <c r="N2184" s="126"/>
    </row>
    <row r="2185" spans="9:14" x14ac:dyDescent="0.2">
      <c r="I2185" s="129"/>
      <c r="K2185" s="134"/>
      <c r="L2185" s="134"/>
      <c r="M2185" s="134"/>
      <c r="N2185" s="126"/>
    </row>
    <row r="2186" spans="9:14" x14ac:dyDescent="0.2">
      <c r="I2186" s="129"/>
      <c r="K2186" s="134"/>
      <c r="L2186" s="134"/>
      <c r="M2186" s="134"/>
      <c r="N2186" s="126"/>
    </row>
    <row r="2187" spans="9:14" x14ac:dyDescent="0.2">
      <c r="I2187" s="129"/>
      <c r="K2187" s="134"/>
      <c r="L2187" s="134"/>
      <c r="M2187" s="134"/>
      <c r="N2187" s="126"/>
    </row>
    <row r="2188" spans="9:14" x14ac:dyDescent="0.2">
      <c r="I2188" s="129"/>
      <c r="K2188" s="134"/>
      <c r="L2188" s="134"/>
      <c r="M2188" s="134"/>
      <c r="N2188" s="126"/>
    </row>
    <row r="2189" spans="9:14" x14ac:dyDescent="0.2">
      <c r="I2189" s="129"/>
      <c r="K2189" s="134"/>
      <c r="L2189" s="134"/>
      <c r="M2189" s="134"/>
      <c r="N2189" s="126"/>
    </row>
    <row r="2190" spans="9:14" x14ac:dyDescent="0.2">
      <c r="I2190" s="129"/>
      <c r="K2190" s="134"/>
      <c r="L2190" s="134"/>
      <c r="M2190" s="134"/>
      <c r="N2190" s="126"/>
    </row>
    <row r="2191" spans="9:14" x14ac:dyDescent="0.2">
      <c r="I2191" s="129"/>
      <c r="K2191" s="134"/>
      <c r="L2191" s="134"/>
      <c r="M2191" s="134"/>
      <c r="N2191" s="126"/>
    </row>
    <row r="2192" spans="9:14" x14ac:dyDescent="0.2">
      <c r="I2192" s="129"/>
      <c r="K2192" s="134"/>
      <c r="L2192" s="134"/>
      <c r="M2192" s="134"/>
      <c r="N2192" s="126"/>
    </row>
    <row r="2193" spans="9:14" x14ac:dyDescent="0.2">
      <c r="I2193" s="129"/>
      <c r="K2193" s="134"/>
      <c r="L2193" s="134"/>
      <c r="M2193" s="134"/>
      <c r="N2193" s="126"/>
    </row>
    <row r="2194" spans="9:14" x14ac:dyDescent="0.2">
      <c r="I2194" s="129"/>
      <c r="K2194" s="134"/>
      <c r="L2194" s="134"/>
      <c r="M2194" s="134"/>
      <c r="N2194" s="126"/>
    </row>
    <row r="2195" spans="9:14" x14ac:dyDescent="0.2">
      <c r="I2195" s="129"/>
      <c r="K2195" s="134"/>
      <c r="L2195" s="134"/>
      <c r="M2195" s="134"/>
      <c r="N2195" s="126"/>
    </row>
    <row r="2196" spans="9:14" x14ac:dyDescent="0.2">
      <c r="I2196" s="129"/>
      <c r="K2196" s="134"/>
      <c r="L2196" s="134"/>
      <c r="M2196" s="134"/>
      <c r="N2196" s="126"/>
    </row>
    <row r="2197" spans="9:14" x14ac:dyDescent="0.2">
      <c r="I2197" s="129"/>
      <c r="K2197" s="134"/>
      <c r="L2197" s="134"/>
      <c r="M2197" s="134"/>
      <c r="N2197" s="126"/>
    </row>
    <row r="2198" spans="9:14" x14ac:dyDescent="0.2">
      <c r="I2198" s="129"/>
      <c r="K2198" s="134"/>
      <c r="L2198" s="134"/>
      <c r="M2198" s="134"/>
      <c r="N2198" s="126"/>
    </row>
    <row r="2199" spans="9:14" x14ac:dyDescent="0.2">
      <c r="I2199" s="129"/>
      <c r="K2199" s="134"/>
      <c r="L2199" s="134"/>
      <c r="M2199" s="134"/>
      <c r="N2199" s="126"/>
    </row>
    <row r="2200" spans="9:14" x14ac:dyDescent="0.2">
      <c r="I2200" s="129"/>
      <c r="K2200" s="134"/>
      <c r="L2200" s="134"/>
      <c r="M2200" s="134"/>
      <c r="N2200" s="126"/>
    </row>
    <row r="2201" spans="9:14" x14ac:dyDescent="0.2">
      <c r="I2201" s="129"/>
      <c r="K2201" s="134"/>
      <c r="L2201" s="134"/>
      <c r="M2201" s="134"/>
      <c r="N2201" s="126"/>
    </row>
    <row r="2202" spans="9:14" x14ac:dyDescent="0.2">
      <c r="I2202" s="129"/>
      <c r="K2202" s="134"/>
      <c r="L2202" s="134"/>
      <c r="M2202" s="134"/>
      <c r="N2202" s="126"/>
    </row>
    <row r="2203" spans="9:14" x14ac:dyDescent="0.2">
      <c r="I2203" s="129"/>
      <c r="K2203" s="134"/>
      <c r="L2203" s="134"/>
      <c r="M2203" s="134"/>
      <c r="N2203" s="126"/>
    </row>
    <row r="2204" spans="9:14" x14ac:dyDescent="0.2">
      <c r="I2204" s="129"/>
      <c r="K2204" s="134"/>
      <c r="L2204" s="134"/>
      <c r="M2204" s="134"/>
      <c r="N2204" s="126"/>
    </row>
    <row r="2205" spans="9:14" x14ac:dyDescent="0.2">
      <c r="I2205" s="129"/>
      <c r="K2205" s="134"/>
      <c r="L2205" s="134"/>
      <c r="M2205" s="134"/>
      <c r="N2205" s="126"/>
    </row>
    <row r="2206" spans="9:14" x14ac:dyDescent="0.2">
      <c r="I2206" s="129"/>
      <c r="K2206" s="134"/>
      <c r="L2206" s="134"/>
      <c r="M2206" s="134"/>
      <c r="N2206" s="126"/>
    </row>
    <row r="2207" spans="9:14" x14ac:dyDescent="0.2">
      <c r="I2207" s="129"/>
      <c r="K2207" s="134"/>
      <c r="L2207" s="134"/>
      <c r="M2207" s="134"/>
      <c r="N2207" s="126"/>
    </row>
    <row r="2208" spans="9:14" x14ac:dyDescent="0.2">
      <c r="I2208" s="129"/>
      <c r="K2208" s="134"/>
      <c r="L2208" s="134"/>
      <c r="M2208" s="134"/>
      <c r="N2208" s="126"/>
    </row>
    <row r="2209" spans="9:14" x14ac:dyDescent="0.2">
      <c r="I2209" s="129"/>
      <c r="K2209" s="134"/>
      <c r="L2209" s="134"/>
      <c r="M2209" s="134"/>
      <c r="N2209" s="126"/>
    </row>
    <row r="2210" spans="9:14" x14ac:dyDescent="0.2">
      <c r="I2210" s="129"/>
      <c r="K2210" s="134"/>
      <c r="L2210" s="134"/>
      <c r="M2210" s="134"/>
      <c r="N2210" s="126"/>
    </row>
    <row r="2211" spans="9:14" x14ac:dyDescent="0.2">
      <c r="I2211" s="129"/>
      <c r="K2211" s="134"/>
      <c r="L2211" s="134"/>
      <c r="M2211" s="134"/>
      <c r="N2211" s="126"/>
    </row>
    <row r="2212" spans="9:14" x14ac:dyDescent="0.2">
      <c r="I2212" s="129"/>
      <c r="K2212" s="134"/>
      <c r="L2212" s="134"/>
      <c r="M2212" s="134"/>
      <c r="N2212" s="126"/>
    </row>
    <row r="2213" spans="9:14" x14ac:dyDescent="0.2">
      <c r="I2213" s="129"/>
      <c r="K2213" s="134"/>
      <c r="L2213" s="134"/>
      <c r="M2213" s="134"/>
      <c r="N2213" s="126"/>
    </row>
    <row r="2214" spans="9:14" x14ac:dyDescent="0.2">
      <c r="I2214" s="129"/>
      <c r="K2214" s="134"/>
      <c r="L2214" s="134"/>
      <c r="M2214" s="134"/>
      <c r="N2214" s="126"/>
    </row>
    <row r="2215" spans="9:14" x14ac:dyDescent="0.2">
      <c r="I2215" s="129"/>
      <c r="K2215" s="134"/>
      <c r="L2215" s="134"/>
      <c r="M2215" s="134"/>
      <c r="N2215" s="126"/>
    </row>
    <row r="2216" spans="9:14" x14ac:dyDescent="0.2">
      <c r="I2216" s="129"/>
      <c r="K2216" s="134"/>
      <c r="L2216" s="134"/>
      <c r="M2216" s="134"/>
      <c r="N2216" s="126"/>
    </row>
    <row r="2217" spans="9:14" x14ac:dyDescent="0.2">
      <c r="I2217" s="129"/>
      <c r="K2217" s="134"/>
      <c r="L2217" s="134"/>
      <c r="M2217" s="134"/>
      <c r="N2217" s="126"/>
    </row>
    <row r="2218" spans="9:14" x14ac:dyDescent="0.2">
      <c r="I2218" s="129"/>
      <c r="K2218" s="134"/>
      <c r="L2218" s="134"/>
      <c r="M2218" s="134"/>
      <c r="N2218" s="126"/>
    </row>
    <row r="2219" spans="9:14" x14ac:dyDescent="0.2">
      <c r="I2219" s="129"/>
      <c r="K2219" s="134"/>
      <c r="L2219" s="134"/>
      <c r="M2219" s="134"/>
      <c r="N2219" s="126"/>
    </row>
    <row r="2220" spans="9:14" x14ac:dyDescent="0.2">
      <c r="I2220" s="129"/>
      <c r="K2220" s="134"/>
      <c r="L2220" s="134"/>
      <c r="M2220" s="134"/>
      <c r="N2220" s="126"/>
    </row>
    <row r="2221" spans="9:14" x14ac:dyDescent="0.2">
      <c r="I2221" s="129"/>
      <c r="K2221" s="134"/>
      <c r="L2221" s="134"/>
      <c r="M2221" s="134"/>
      <c r="N2221" s="126"/>
    </row>
    <row r="2222" spans="9:14" x14ac:dyDescent="0.2">
      <c r="I2222" s="129"/>
      <c r="K2222" s="134"/>
      <c r="L2222" s="134"/>
      <c r="M2222" s="134"/>
      <c r="N2222" s="126"/>
    </row>
    <row r="2223" spans="9:14" x14ac:dyDescent="0.2">
      <c r="I2223" s="129"/>
      <c r="K2223" s="134"/>
      <c r="L2223" s="134"/>
      <c r="M2223" s="134"/>
      <c r="N2223" s="126"/>
    </row>
    <row r="2224" spans="9:14" x14ac:dyDescent="0.2">
      <c r="I2224" s="129"/>
      <c r="K2224" s="134"/>
      <c r="L2224" s="134"/>
      <c r="M2224" s="134"/>
      <c r="N2224" s="126"/>
    </row>
    <row r="2225" spans="9:14" x14ac:dyDescent="0.2">
      <c r="I2225" s="129"/>
      <c r="K2225" s="134"/>
      <c r="L2225" s="134"/>
      <c r="M2225" s="134"/>
      <c r="N2225" s="126"/>
    </row>
    <row r="2226" spans="9:14" x14ac:dyDescent="0.2">
      <c r="I2226" s="129"/>
      <c r="K2226" s="134"/>
      <c r="L2226" s="134"/>
      <c r="M2226" s="134"/>
      <c r="N2226" s="126"/>
    </row>
    <row r="2227" spans="9:14" x14ac:dyDescent="0.2">
      <c r="I2227" s="129"/>
      <c r="K2227" s="134"/>
      <c r="L2227" s="134"/>
      <c r="M2227" s="134"/>
      <c r="N2227" s="126"/>
    </row>
    <row r="2228" spans="9:14" x14ac:dyDescent="0.2">
      <c r="I2228" s="129"/>
      <c r="K2228" s="134"/>
      <c r="L2228" s="134"/>
      <c r="M2228" s="134"/>
      <c r="N2228" s="126"/>
    </row>
    <row r="2229" spans="9:14" x14ac:dyDescent="0.2">
      <c r="I2229" s="129"/>
      <c r="K2229" s="134"/>
      <c r="L2229" s="134"/>
      <c r="M2229" s="134"/>
      <c r="N2229" s="126"/>
    </row>
    <row r="2230" spans="9:14" x14ac:dyDescent="0.2">
      <c r="I2230" s="129"/>
      <c r="K2230" s="134"/>
      <c r="L2230" s="134"/>
      <c r="M2230" s="134"/>
      <c r="N2230" s="126"/>
    </row>
    <row r="2231" spans="9:14" x14ac:dyDescent="0.2">
      <c r="I2231" s="129"/>
      <c r="K2231" s="134"/>
      <c r="L2231" s="134"/>
      <c r="M2231" s="134"/>
      <c r="N2231" s="126"/>
    </row>
    <row r="2232" spans="9:14" x14ac:dyDescent="0.2">
      <c r="I2232" s="129"/>
      <c r="K2232" s="134"/>
      <c r="L2232" s="134"/>
      <c r="M2232" s="134"/>
      <c r="N2232" s="126"/>
    </row>
    <row r="2233" spans="9:14" x14ac:dyDescent="0.2">
      <c r="I2233" s="129"/>
      <c r="K2233" s="134"/>
      <c r="L2233" s="134"/>
      <c r="M2233" s="134"/>
      <c r="N2233" s="126"/>
    </row>
    <row r="2234" spans="9:14" x14ac:dyDescent="0.2">
      <c r="I2234" s="129"/>
      <c r="K2234" s="134"/>
      <c r="L2234" s="134"/>
      <c r="M2234" s="134"/>
      <c r="N2234" s="126"/>
    </row>
    <row r="2235" spans="9:14" x14ac:dyDescent="0.2">
      <c r="I2235" s="129"/>
      <c r="K2235" s="134"/>
      <c r="L2235" s="134"/>
      <c r="M2235" s="134"/>
      <c r="N2235" s="126"/>
    </row>
    <row r="2236" spans="9:14" x14ac:dyDescent="0.2">
      <c r="I2236" s="129"/>
      <c r="K2236" s="134"/>
      <c r="L2236" s="134"/>
      <c r="M2236" s="134"/>
      <c r="N2236" s="126"/>
    </row>
    <row r="2237" spans="9:14" x14ac:dyDescent="0.2">
      <c r="I2237" s="129"/>
      <c r="K2237" s="134"/>
      <c r="L2237" s="134"/>
      <c r="M2237" s="134"/>
      <c r="N2237" s="126"/>
    </row>
    <row r="2238" spans="9:14" x14ac:dyDescent="0.2">
      <c r="I2238" s="129"/>
      <c r="K2238" s="134"/>
      <c r="L2238" s="134"/>
      <c r="M2238" s="134"/>
      <c r="N2238" s="126"/>
    </row>
    <row r="2239" spans="9:14" x14ac:dyDescent="0.2">
      <c r="I2239" s="129"/>
      <c r="K2239" s="134"/>
      <c r="L2239" s="134"/>
      <c r="M2239" s="134"/>
      <c r="N2239" s="126"/>
    </row>
    <row r="2240" spans="9:14" x14ac:dyDescent="0.2">
      <c r="I2240" s="129"/>
      <c r="K2240" s="134"/>
      <c r="L2240" s="134"/>
      <c r="M2240" s="134"/>
      <c r="N2240" s="126"/>
    </row>
    <row r="2241" spans="9:14" x14ac:dyDescent="0.2">
      <c r="I2241" s="129"/>
      <c r="K2241" s="134"/>
      <c r="L2241" s="134"/>
      <c r="M2241" s="134"/>
      <c r="N2241" s="126"/>
    </row>
    <row r="2242" spans="9:14" x14ac:dyDescent="0.2">
      <c r="I2242" s="129"/>
      <c r="K2242" s="134"/>
      <c r="L2242" s="134"/>
      <c r="M2242" s="134"/>
      <c r="N2242" s="126"/>
    </row>
    <row r="2243" spans="9:14" x14ac:dyDescent="0.2">
      <c r="I2243" s="129"/>
      <c r="K2243" s="134"/>
      <c r="L2243" s="134"/>
      <c r="M2243" s="134"/>
      <c r="N2243" s="126"/>
    </row>
    <row r="2244" spans="9:14" x14ac:dyDescent="0.2">
      <c r="I2244" s="129"/>
      <c r="K2244" s="134"/>
      <c r="L2244" s="134"/>
      <c r="M2244" s="134"/>
      <c r="N2244" s="126"/>
    </row>
    <row r="2245" spans="9:14" x14ac:dyDescent="0.2">
      <c r="I2245" s="129"/>
      <c r="K2245" s="134"/>
      <c r="L2245" s="134"/>
      <c r="M2245" s="134"/>
      <c r="N2245" s="126"/>
    </row>
    <row r="2246" spans="9:14" x14ac:dyDescent="0.2">
      <c r="I2246" s="129"/>
      <c r="K2246" s="134"/>
      <c r="L2246" s="134"/>
      <c r="M2246" s="134"/>
      <c r="N2246" s="126"/>
    </row>
    <row r="2247" spans="9:14" x14ac:dyDescent="0.2">
      <c r="I2247" s="129"/>
      <c r="K2247" s="134"/>
      <c r="L2247" s="134"/>
      <c r="M2247" s="134"/>
      <c r="N2247" s="126"/>
    </row>
    <row r="2248" spans="9:14" x14ac:dyDescent="0.2">
      <c r="I2248" s="129"/>
      <c r="K2248" s="134"/>
      <c r="L2248" s="134"/>
      <c r="M2248" s="134"/>
      <c r="N2248" s="126"/>
    </row>
    <row r="2249" spans="9:14" x14ac:dyDescent="0.2">
      <c r="I2249" s="129"/>
      <c r="K2249" s="134"/>
      <c r="L2249" s="134"/>
      <c r="M2249" s="134"/>
      <c r="N2249" s="126"/>
    </row>
    <row r="2250" spans="9:14" x14ac:dyDescent="0.2">
      <c r="I2250" s="129"/>
      <c r="K2250" s="134"/>
      <c r="L2250" s="134"/>
      <c r="M2250" s="134"/>
      <c r="N2250" s="126"/>
    </row>
    <row r="2251" spans="9:14" x14ac:dyDescent="0.2">
      <c r="I2251" s="129"/>
      <c r="K2251" s="134"/>
      <c r="L2251" s="134"/>
      <c r="M2251" s="134"/>
      <c r="N2251" s="126"/>
    </row>
    <row r="2252" spans="9:14" x14ac:dyDescent="0.2">
      <c r="I2252" s="129"/>
      <c r="K2252" s="134"/>
      <c r="L2252" s="134"/>
      <c r="M2252" s="134"/>
      <c r="N2252" s="126"/>
    </row>
    <row r="2253" spans="9:14" x14ac:dyDescent="0.2">
      <c r="I2253" s="129"/>
      <c r="K2253" s="134"/>
      <c r="L2253" s="134"/>
      <c r="M2253" s="134"/>
      <c r="N2253" s="126"/>
    </row>
    <row r="2254" spans="9:14" x14ac:dyDescent="0.2">
      <c r="I2254" s="129"/>
      <c r="K2254" s="134"/>
      <c r="L2254" s="134"/>
      <c r="M2254" s="134"/>
      <c r="N2254" s="126"/>
    </row>
    <row r="2255" spans="9:14" x14ac:dyDescent="0.2">
      <c r="I2255" s="129"/>
      <c r="K2255" s="134"/>
      <c r="L2255" s="134"/>
      <c r="M2255" s="134"/>
      <c r="N2255" s="126"/>
    </row>
    <row r="2256" spans="9:14" x14ac:dyDescent="0.2">
      <c r="I2256" s="129"/>
      <c r="K2256" s="134"/>
      <c r="L2256" s="134"/>
      <c r="M2256" s="134"/>
      <c r="N2256" s="126"/>
    </row>
    <row r="2257" spans="9:14" x14ac:dyDescent="0.2">
      <c r="I2257" s="129"/>
      <c r="K2257" s="134"/>
      <c r="L2257" s="134"/>
      <c r="M2257" s="134"/>
      <c r="N2257" s="126"/>
    </row>
    <row r="2258" spans="9:14" x14ac:dyDescent="0.2">
      <c r="I2258" s="129"/>
      <c r="K2258" s="134"/>
      <c r="L2258" s="134"/>
      <c r="M2258" s="134"/>
      <c r="N2258" s="126"/>
    </row>
    <row r="2259" spans="9:14" x14ac:dyDescent="0.2">
      <c r="I2259" s="129"/>
      <c r="K2259" s="134"/>
      <c r="L2259" s="134"/>
      <c r="M2259" s="134"/>
      <c r="N2259" s="126"/>
    </row>
    <row r="2260" spans="9:14" x14ac:dyDescent="0.2">
      <c r="I2260" s="129"/>
      <c r="K2260" s="134"/>
      <c r="L2260" s="134"/>
      <c r="M2260" s="134"/>
      <c r="N2260" s="126"/>
    </row>
    <row r="2261" spans="9:14" x14ac:dyDescent="0.2">
      <c r="I2261" s="129"/>
      <c r="K2261" s="134"/>
      <c r="L2261" s="134"/>
      <c r="M2261" s="134"/>
      <c r="N2261" s="126"/>
    </row>
    <row r="2262" spans="9:14" x14ac:dyDescent="0.2">
      <c r="I2262" s="129"/>
      <c r="K2262" s="134"/>
      <c r="L2262" s="134"/>
      <c r="M2262" s="134"/>
      <c r="N2262" s="126"/>
    </row>
    <row r="2263" spans="9:14" x14ac:dyDescent="0.2">
      <c r="I2263" s="129"/>
      <c r="K2263" s="134"/>
      <c r="L2263" s="134"/>
      <c r="M2263" s="134"/>
      <c r="N2263" s="126"/>
    </row>
    <row r="2264" spans="9:14" x14ac:dyDescent="0.2">
      <c r="I2264" s="129"/>
      <c r="K2264" s="134"/>
      <c r="L2264" s="134"/>
      <c r="M2264" s="134"/>
      <c r="N2264" s="126"/>
    </row>
    <row r="2265" spans="9:14" x14ac:dyDescent="0.2">
      <c r="I2265" s="129"/>
      <c r="K2265" s="134"/>
      <c r="L2265" s="134"/>
      <c r="M2265" s="134"/>
      <c r="N2265" s="126"/>
    </row>
    <row r="2266" spans="9:14" x14ac:dyDescent="0.2">
      <c r="I2266" s="129"/>
      <c r="K2266" s="134"/>
      <c r="L2266" s="134"/>
      <c r="M2266" s="134"/>
      <c r="N2266" s="126"/>
    </row>
    <row r="2267" spans="9:14" x14ac:dyDescent="0.2">
      <c r="I2267" s="129"/>
      <c r="K2267" s="134"/>
      <c r="L2267" s="134"/>
      <c r="M2267" s="134"/>
      <c r="N2267" s="126"/>
    </row>
    <row r="2268" spans="9:14" x14ac:dyDescent="0.2">
      <c r="I2268" s="129"/>
      <c r="K2268" s="134"/>
      <c r="L2268" s="134"/>
      <c r="M2268" s="134"/>
      <c r="N2268" s="126"/>
    </row>
    <row r="2269" spans="9:14" x14ac:dyDescent="0.2">
      <c r="I2269" s="129"/>
      <c r="K2269" s="134"/>
      <c r="L2269" s="134"/>
      <c r="M2269" s="134"/>
      <c r="N2269" s="126"/>
    </row>
    <row r="2270" spans="9:14" x14ac:dyDescent="0.2">
      <c r="I2270" s="129"/>
      <c r="K2270" s="134"/>
      <c r="L2270" s="134"/>
      <c r="M2270" s="134"/>
      <c r="N2270" s="126"/>
    </row>
    <row r="2271" spans="9:14" x14ac:dyDescent="0.2">
      <c r="I2271" s="129"/>
      <c r="K2271" s="134"/>
      <c r="L2271" s="134"/>
      <c r="M2271" s="134"/>
      <c r="N2271" s="126"/>
    </row>
    <row r="2272" spans="9:14" x14ac:dyDescent="0.2">
      <c r="I2272" s="129"/>
      <c r="K2272" s="134"/>
      <c r="L2272" s="134"/>
      <c r="M2272" s="134"/>
      <c r="N2272" s="126"/>
    </row>
    <row r="2273" spans="9:14" x14ac:dyDescent="0.2">
      <c r="I2273" s="129"/>
      <c r="K2273" s="134"/>
      <c r="L2273" s="134"/>
      <c r="M2273" s="134"/>
      <c r="N2273" s="126"/>
    </row>
    <row r="2274" spans="9:14" x14ac:dyDescent="0.2">
      <c r="I2274" s="129"/>
      <c r="K2274" s="134"/>
      <c r="L2274" s="134"/>
      <c r="M2274" s="134"/>
      <c r="N2274" s="126"/>
    </row>
    <row r="2275" spans="9:14" x14ac:dyDescent="0.2">
      <c r="I2275" s="129"/>
      <c r="K2275" s="134"/>
      <c r="L2275" s="134"/>
      <c r="M2275" s="134"/>
      <c r="N2275" s="126"/>
    </row>
    <row r="2276" spans="9:14" x14ac:dyDescent="0.2">
      <c r="I2276" s="129"/>
      <c r="K2276" s="134"/>
      <c r="L2276" s="134"/>
      <c r="M2276" s="134"/>
      <c r="N2276" s="126"/>
    </row>
    <row r="2277" spans="9:14" x14ac:dyDescent="0.2">
      <c r="I2277" s="129"/>
      <c r="K2277" s="134"/>
      <c r="L2277" s="134"/>
      <c r="M2277" s="134"/>
      <c r="N2277" s="126"/>
    </row>
    <row r="2278" spans="9:14" x14ac:dyDescent="0.2">
      <c r="I2278" s="129"/>
      <c r="K2278" s="134"/>
      <c r="L2278" s="134"/>
      <c r="M2278" s="134"/>
      <c r="N2278" s="126"/>
    </row>
    <row r="2279" spans="9:14" x14ac:dyDescent="0.2">
      <c r="I2279" s="129"/>
      <c r="K2279" s="134"/>
      <c r="L2279" s="134"/>
      <c r="M2279" s="134"/>
      <c r="N2279" s="126"/>
    </row>
    <row r="2280" spans="9:14" x14ac:dyDescent="0.2">
      <c r="I2280" s="129"/>
      <c r="K2280" s="134"/>
      <c r="L2280" s="134"/>
      <c r="M2280" s="134"/>
      <c r="N2280" s="126"/>
    </row>
    <row r="2281" spans="9:14" x14ac:dyDescent="0.2">
      <c r="I2281" s="129"/>
      <c r="K2281" s="134"/>
      <c r="L2281" s="134"/>
      <c r="M2281" s="134"/>
      <c r="N2281" s="126"/>
    </row>
    <row r="2282" spans="9:14" x14ac:dyDescent="0.2">
      <c r="I2282" s="129"/>
      <c r="K2282" s="134"/>
      <c r="L2282" s="134"/>
      <c r="M2282" s="134"/>
      <c r="N2282" s="126"/>
    </row>
    <row r="2283" spans="9:14" x14ac:dyDescent="0.2">
      <c r="I2283" s="129"/>
      <c r="K2283" s="134"/>
      <c r="L2283" s="134"/>
      <c r="M2283" s="134"/>
      <c r="N2283" s="126"/>
    </row>
    <row r="2284" spans="9:14" x14ac:dyDescent="0.2">
      <c r="I2284" s="129"/>
      <c r="K2284" s="134"/>
      <c r="L2284" s="134"/>
      <c r="M2284" s="134"/>
      <c r="N2284" s="126"/>
    </row>
    <row r="2285" spans="9:14" x14ac:dyDescent="0.2">
      <c r="I2285" s="129"/>
      <c r="K2285" s="134"/>
      <c r="L2285" s="134"/>
      <c r="M2285" s="134"/>
      <c r="N2285" s="126"/>
    </row>
    <row r="2286" spans="9:14" x14ac:dyDescent="0.2">
      <c r="I2286" s="129"/>
      <c r="K2286" s="134"/>
      <c r="L2286" s="134"/>
      <c r="M2286" s="134"/>
      <c r="N2286" s="126"/>
    </row>
    <row r="2287" spans="9:14" x14ac:dyDescent="0.2">
      <c r="I2287" s="129"/>
      <c r="K2287" s="134"/>
      <c r="L2287" s="134"/>
      <c r="M2287" s="134"/>
      <c r="N2287" s="126"/>
    </row>
    <row r="2288" spans="9:14" x14ac:dyDescent="0.2">
      <c r="I2288" s="129"/>
      <c r="K2288" s="134"/>
      <c r="L2288" s="134"/>
      <c r="M2288" s="134"/>
      <c r="N2288" s="126"/>
    </row>
    <row r="2289" spans="9:14" x14ac:dyDescent="0.2">
      <c r="I2289" s="129"/>
      <c r="K2289" s="134"/>
      <c r="L2289" s="134"/>
      <c r="M2289" s="134"/>
      <c r="N2289" s="126"/>
    </row>
    <row r="2290" spans="9:14" x14ac:dyDescent="0.2">
      <c r="I2290" s="129"/>
      <c r="K2290" s="134"/>
      <c r="L2290" s="134"/>
      <c r="M2290" s="134"/>
      <c r="N2290" s="126"/>
    </row>
    <row r="2291" spans="9:14" x14ac:dyDescent="0.2">
      <c r="I2291" s="129"/>
      <c r="K2291" s="134"/>
      <c r="L2291" s="134"/>
      <c r="M2291" s="134"/>
      <c r="N2291" s="126"/>
    </row>
    <row r="2292" spans="9:14" x14ac:dyDescent="0.2">
      <c r="I2292" s="129"/>
      <c r="K2292" s="134"/>
      <c r="L2292" s="134"/>
      <c r="M2292" s="134"/>
      <c r="N2292" s="126"/>
    </row>
    <row r="2293" spans="9:14" x14ac:dyDescent="0.2">
      <c r="I2293" s="129"/>
      <c r="K2293" s="134"/>
      <c r="L2293" s="134"/>
      <c r="M2293" s="134"/>
      <c r="N2293" s="126"/>
    </row>
    <row r="2294" spans="9:14" x14ac:dyDescent="0.2">
      <c r="I2294" s="129"/>
      <c r="K2294" s="134"/>
      <c r="L2294" s="134"/>
      <c r="M2294" s="134"/>
      <c r="N2294" s="126"/>
    </row>
    <row r="2295" spans="9:14" x14ac:dyDescent="0.2">
      <c r="I2295" s="129"/>
      <c r="K2295" s="134"/>
      <c r="L2295" s="134"/>
      <c r="M2295" s="134"/>
      <c r="N2295" s="126"/>
    </row>
    <row r="2296" spans="9:14" x14ac:dyDescent="0.2">
      <c r="I2296" s="129"/>
      <c r="K2296" s="134"/>
      <c r="L2296" s="134"/>
      <c r="M2296" s="134"/>
      <c r="N2296" s="126"/>
    </row>
    <row r="2297" spans="9:14" x14ac:dyDescent="0.2">
      <c r="I2297" s="129"/>
      <c r="K2297" s="134"/>
      <c r="L2297" s="134"/>
      <c r="M2297" s="134"/>
      <c r="N2297" s="126"/>
    </row>
    <row r="2298" spans="9:14" x14ac:dyDescent="0.2">
      <c r="I2298" s="129"/>
      <c r="K2298" s="134"/>
      <c r="L2298" s="134"/>
      <c r="M2298" s="134"/>
      <c r="N2298" s="126"/>
    </row>
    <row r="2299" spans="9:14" x14ac:dyDescent="0.2">
      <c r="I2299" s="129"/>
      <c r="K2299" s="134"/>
      <c r="L2299" s="134"/>
      <c r="M2299" s="134"/>
      <c r="N2299" s="126"/>
    </row>
    <row r="2300" spans="9:14" x14ac:dyDescent="0.2">
      <c r="I2300" s="129"/>
      <c r="K2300" s="134"/>
      <c r="L2300" s="134"/>
      <c r="M2300" s="134"/>
      <c r="N2300" s="126"/>
    </row>
    <row r="2301" spans="9:14" x14ac:dyDescent="0.2">
      <c r="I2301" s="129"/>
      <c r="K2301" s="134"/>
      <c r="L2301" s="134"/>
      <c r="M2301" s="134"/>
      <c r="N2301" s="126"/>
    </row>
    <row r="2302" spans="9:14" x14ac:dyDescent="0.2">
      <c r="I2302" s="129"/>
      <c r="K2302" s="134"/>
      <c r="L2302" s="134"/>
      <c r="M2302" s="134"/>
      <c r="N2302" s="126"/>
    </row>
    <row r="2303" spans="9:14" x14ac:dyDescent="0.2">
      <c r="I2303" s="129"/>
      <c r="K2303" s="134"/>
      <c r="L2303" s="134"/>
      <c r="M2303" s="134"/>
      <c r="N2303" s="126"/>
    </row>
    <row r="2304" spans="9:14" x14ac:dyDescent="0.2">
      <c r="I2304" s="129"/>
      <c r="K2304" s="134"/>
      <c r="L2304" s="134"/>
      <c r="M2304" s="134"/>
      <c r="N2304" s="126"/>
    </row>
    <row r="2305" spans="9:14" x14ac:dyDescent="0.2">
      <c r="I2305" s="129"/>
      <c r="K2305" s="134"/>
      <c r="L2305" s="134"/>
      <c r="M2305" s="134"/>
      <c r="N2305" s="126"/>
    </row>
    <row r="2306" spans="9:14" x14ac:dyDescent="0.2">
      <c r="I2306" s="129"/>
      <c r="K2306" s="134"/>
      <c r="L2306" s="134"/>
      <c r="M2306" s="134"/>
      <c r="N2306" s="126"/>
    </row>
    <row r="2307" spans="9:14" x14ac:dyDescent="0.2">
      <c r="I2307" s="129"/>
      <c r="K2307" s="134"/>
      <c r="L2307" s="134"/>
      <c r="M2307" s="134"/>
      <c r="N2307" s="126"/>
    </row>
    <row r="2308" spans="9:14" x14ac:dyDescent="0.2">
      <c r="I2308" s="129"/>
      <c r="K2308" s="134"/>
      <c r="L2308" s="134"/>
      <c r="M2308" s="134"/>
      <c r="N2308" s="126"/>
    </row>
    <row r="2309" spans="9:14" x14ac:dyDescent="0.2">
      <c r="I2309" s="129"/>
      <c r="K2309" s="134"/>
      <c r="L2309" s="134"/>
      <c r="M2309" s="134"/>
      <c r="N2309" s="126"/>
    </row>
    <row r="2310" spans="9:14" x14ac:dyDescent="0.2">
      <c r="I2310" s="129"/>
      <c r="K2310" s="134"/>
      <c r="L2310" s="134"/>
      <c r="M2310" s="134"/>
      <c r="N2310" s="126"/>
    </row>
    <row r="2311" spans="9:14" x14ac:dyDescent="0.2">
      <c r="I2311" s="129"/>
      <c r="K2311" s="134"/>
      <c r="L2311" s="134"/>
      <c r="M2311" s="134"/>
      <c r="N2311" s="126"/>
    </row>
    <row r="2312" spans="9:14" x14ac:dyDescent="0.2">
      <c r="I2312" s="129"/>
      <c r="K2312" s="134"/>
      <c r="L2312" s="134"/>
      <c r="M2312" s="134"/>
      <c r="N2312" s="126"/>
    </row>
    <row r="2313" spans="9:14" x14ac:dyDescent="0.2">
      <c r="I2313" s="129"/>
      <c r="K2313" s="134"/>
      <c r="L2313" s="134"/>
      <c r="M2313" s="134"/>
      <c r="N2313" s="126"/>
    </row>
    <row r="2314" spans="9:14" x14ac:dyDescent="0.2">
      <c r="I2314" s="129"/>
      <c r="K2314" s="134"/>
      <c r="L2314" s="134"/>
      <c r="M2314" s="134"/>
      <c r="N2314" s="126"/>
    </row>
    <row r="2315" spans="9:14" x14ac:dyDescent="0.2">
      <c r="I2315" s="129"/>
      <c r="K2315" s="134"/>
      <c r="L2315" s="134"/>
      <c r="M2315" s="134"/>
      <c r="N2315" s="126"/>
    </row>
    <row r="2316" spans="9:14" x14ac:dyDescent="0.2">
      <c r="I2316" s="129"/>
      <c r="K2316" s="134"/>
      <c r="L2316" s="134"/>
      <c r="M2316" s="134"/>
      <c r="N2316" s="126"/>
    </row>
    <row r="2317" spans="9:14" x14ac:dyDescent="0.2">
      <c r="I2317" s="129"/>
      <c r="K2317" s="134"/>
      <c r="L2317" s="134"/>
      <c r="M2317" s="134"/>
      <c r="N2317" s="126"/>
    </row>
    <row r="2318" spans="9:14" x14ac:dyDescent="0.2">
      <c r="I2318" s="129"/>
      <c r="K2318" s="134"/>
      <c r="L2318" s="134"/>
      <c r="M2318" s="134"/>
      <c r="N2318" s="126"/>
    </row>
    <row r="2319" spans="9:14" x14ac:dyDescent="0.2">
      <c r="I2319" s="129"/>
      <c r="K2319" s="134"/>
      <c r="L2319" s="134"/>
      <c r="M2319" s="134"/>
      <c r="N2319" s="126"/>
    </row>
    <row r="2320" spans="9:14" x14ac:dyDescent="0.2">
      <c r="I2320" s="129"/>
      <c r="K2320" s="134"/>
      <c r="L2320" s="134"/>
      <c r="M2320" s="134"/>
      <c r="N2320" s="126"/>
    </row>
    <row r="2321" spans="9:14" x14ac:dyDescent="0.2">
      <c r="I2321" s="129"/>
      <c r="K2321" s="134"/>
      <c r="L2321" s="134"/>
      <c r="M2321" s="134"/>
      <c r="N2321" s="126"/>
    </row>
    <row r="2322" spans="9:14" x14ac:dyDescent="0.2">
      <c r="I2322" s="129"/>
      <c r="K2322" s="134"/>
      <c r="L2322" s="134"/>
      <c r="M2322" s="134"/>
      <c r="N2322" s="126"/>
    </row>
    <row r="2323" spans="9:14" x14ac:dyDescent="0.2">
      <c r="I2323" s="129"/>
      <c r="K2323" s="134"/>
      <c r="L2323" s="134"/>
      <c r="M2323" s="134"/>
      <c r="N2323" s="126"/>
    </row>
    <row r="2324" spans="9:14" x14ac:dyDescent="0.2">
      <c r="I2324" s="129"/>
      <c r="K2324" s="134"/>
      <c r="L2324" s="134"/>
      <c r="M2324" s="134"/>
      <c r="N2324" s="126"/>
    </row>
    <row r="2325" spans="9:14" x14ac:dyDescent="0.2">
      <c r="I2325" s="129"/>
      <c r="K2325" s="134"/>
      <c r="L2325" s="134"/>
      <c r="M2325" s="134"/>
      <c r="N2325" s="126"/>
    </row>
    <row r="2326" spans="9:14" x14ac:dyDescent="0.2">
      <c r="I2326" s="129"/>
      <c r="K2326" s="134"/>
      <c r="L2326" s="134"/>
      <c r="M2326" s="134"/>
      <c r="N2326" s="126"/>
    </row>
    <row r="2327" spans="9:14" x14ac:dyDescent="0.2">
      <c r="I2327" s="129"/>
      <c r="K2327" s="134"/>
      <c r="L2327" s="134"/>
      <c r="M2327" s="134"/>
      <c r="N2327" s="126"/>
    </row>
    <row r="2328" spans="9:14" x14ac:dyDescent="0.2">
      <c r="I2328" s="129"/>
      <c r="K2328" s="134"/>
      <c r="L2328" s="134"/>
      <c r="M2328" s="134"/>
      <c r="N2328" s="126"/>
    </row>
    <row r="2329" spans="9:14" x14ac:dyDescent="0.2">
      <c r="I2329" s="129"/>
      <c r="K2329" s="134"/>
      <c r="L2329" s="134"/>
      <c r="M2329" s="134"/>
      <c r="N2329" s="126"/>
    </row>
    <row r="2330" spans="9:14" x14ac:dyDescent="0.2">
      <c r="I2330" s="129"/>
      <c r="K2330" s="134"/>
      <c r="L2330" s="134"/>
      <c r="M2330" s="134"/>
      <c r="N2330" s="126"/>
    </row>
    <row r="2331" spans="9:14" x14ac:dyDescent="0.2">
      <c r="I2331" s="129"/>
      <c r="K2331" s="134"/>
      <c r="L2331" s="134"/>
      <c r="M2331" s="134"/>
      <c r="N2331" s="126"/>
    </row>
    <row r="2332" spans="9:14" x14ac:dyDescent="0.2">
      <c r="I2332" s="129"/>
      <c r="K2332" s="134"/>
      <c r="L2332" s="134"/>
      <c r="M2332" s="134"/>
      <c r="N2332" s="126"/>
    </row>
    <row r="2333" spans="9:14" x14ac:dyDescent="0.2">
      <c r="I2333" s="129"/>
      <c r="K2333" s="134"/>
      <c r="L2333" s="134"/>
      <c r="M2333" s="134"/>
      <c r="N2333" s="126"/>
    </row>
    <row r="2334" spans="9:14" x14ac:dyDescent="0.2">
      <c r="I2334" s="129"/>
      <c r="K2334" s="134"/>
      <c r="L2334" s="134"/>
      <c r="M2334" s="134"/>
      <c r="N2334" s="126"/>
    </row>
    <row r="2335" spans="9:14" x14ac:dyDescent="0.2">
      <c r="I2335" s="129"/>
      <c r="K2335" s="134"/>
      <c r="L2335" s="134"/>
      <c r="M2335" s="134"/>
      <c r="N2335" s="126"/>
    </row>
    <row r="2336" spans="9:14" x14ac:dyDescent="0.2">
      <c r="I2336" s="129"/>
      <c r="K2336" s="134"/>
      <c r="L2336" s="134"/>
      <c r="M2336" s="134"/>
      <c r="N2336" s="126"/>
    </row>
    <row r="2337" spans="9:14" x14ac:dyDescent="0.2">
      <c r="I2337" s="129"/>
      <c r="K2337" s="134"/>
      <c r="L2337" s="134"/>
      <c r="M2337" s="134"/>
      <c r="N2337" s="126"/>
    </row>
    <row r="2338" spans="9:14" x14ac:dyDescent="0.2">
      <c r="I2338" s="129"/>
      <c r="K2338" s="134"/>
      <c r="L2338" s="134"/>
      <c r="M2338" s="134"/>
      <c r="N2338" s="126"/>
    </row>
    <row r="2339" spans="9:14" x14ac:dyDescent="0.2">
      <c r="I2339" s="129"/>
      <c r="K2339" s="134"/>
      <c r="L2339" s="134"/>
      <c r="M2339" s="134"/>
      <c r="N2339" s="126"/>
    </row>
    <row r="2340" spans="9:14" x14ac:dyDescent="0.2">
      <c r="I2340" s="129"/>
      <c r="K2340" s="134"/>
      <c r="L2340" s="134"/>
      <c r="M2340" s="134"/>
      <c r="N2340" s="126"/>
    </row>
    <row r="2341" spans="9:14" x14ac:dyDescent="0.2">
      <c r="I2341" s="129"/>
      <c r="K2341" s="134"/>
      <c r="L2341" s="134"/>
      <c r="M2341" s="134"/>
      <c r="N2341" s="126"/>
    </row>
    <row r="2342" spans="9:14" x14ac:dyDescent="0.2">
      <c r="I2342" s="129"/>
      <c r="K2342" s="134"/>
      <c r="L2342" s="134"/>
      <c r="M2342" s="134"/>
      <c r="N2342" s="126"/>
    </row>
    <row r="2343" spans="9:14" x14ac:dyDescent="0.2">
      <c r="I2343" s="129"/>
      <c r="K2343" s="134"/>
      <c r="L2343" s="134"/>
      <c r="M2343" s="134"/>
      <c r="N2343" s="126"/>
    </row>
    <row r="2344" spans="9:14" x14ac:dyDescent="0.2">
      <c r="I2344" s="129"/>
      <c r="K2344" s="134"/>
      <c r="L2344" s="134"/>
      <c r="M2344" s="134"/>
      <c r="N2344" s="126"/>
    </row>
    <row r="2345" spans="9:14" x14ac:dyDescent="0.2">
      <c r="I2345" s="129"/>
      <c r="K2345" s="134"/>
      <c r="L2345" s="134"/>
      <c r="M2345" s="134"/>
      <c r="N2345" s="126"/>
    </row>
    <row r="2346" spans="9:14" x14ac:dyDescent="0.2">
      <c r="I2346" s="129"/>
      <c r="K2346" s="134"/>
      <c r="L2346" s="134"/>
      <c r="M2346" s="134"/>
      <c r="N2346" s="126"/>
    </row>
    <row r="2347" spans="9:14" x14ac:dyDescent="0.2">
      <c r="I2347" s="129"/>
      <c r="K2347" s="134"/>
      <c r="L2347" s="134"/>
      <c r="M2347" s="134"/>
      <c r="N2347" s="126"/>
    </row>
    <row r="2348" spans="9:14" x14ac:dyDescent="0.2">
      <c r="I2348" s="129"/>
      <c r="K2348" s="134"/>
      <c r="L2348" s="134"/>
      <c r="M2348" s="134"/>
      <c r="N2348" s="126"/>
    </row>
    <row r="2349" spans="9:14" x14ac:dyDescent="0.2">
      <c r="I2349" s="129"/>
      <c r="K2349" s="134"/>
      <c r="L2349" s="134"/>
      <c r="M2349" s="134"/>
      <c r="N2349" s="126"/>
    </row>
    <row r="2350" spans="9:14" x14ac:dyDescent="0.2">
      <c r="I2350" s="129"/>
      <c r="K2350" s="134"/>
      <c r="L2350" s="134"/>
      <c r="M2350" s="134"/>
      <c r="N2350" s="126"/>
    </row>
    <row r="2351" spans="9:14" x14ac:dyDescent="0.2">
      <c r="I2351" s="129"/>
      <c r="K2351" s="134"/>
      <c r="L2351" s="134"/>
      <c r="M2351" s="134"/>
      <c r="N2351" s="126"/>
    </row>
    <row r="2352" spans="9:14" x14ac:dyDescent="0.2">
      <c r="I2352" s="129"/>
      <c r="K2352" s="134"/>
      <c r="L2352" s="134"/>
      <c r="M2352" s="134"/>
      <c r="N2352" s="126"/>
    </row>
    <row r="2353" spans="9:14" x14ac:dyDescent="0.2">
      <c r="I2353" s="129"/>
      <c r="K2353" s="134"/>
      <c r="L2353" s="134"/>
      <c r="M2353" s="134"/>
      <c r="N2353" s="126"/>
    </row>
    <row r="2354" spans="9:14" x14ac:dyDescent="0.2">
      <c r="I2354" s="129"/>
      <c r="K2354" s="134"/>
      <c r="L2354" s="134"/>
      <c r="M2354" s="134"/>
      <c r="N2354" s="126"/>
    </row>
    <row r="2355" spans="9:14" x14ac:dyDescent="0.2">
      <c r="I2355" s="129"/>
      <c r="K2355" s="134"/>
      <c r="L2355" s="134"/>
      <c r="M2355" s="134"/>
      <c r="N2355" s="126"/>
    </row>
    <row r="2356" spans="9:14" x14ac:dyDescent="0.2">
      <c r="I2356" s="129"/>
      <c r="K2356" s="134"/>
      <c r="L2356" s="134"/>
      <c r="M2356" s="134"/>
      <c r="N2356" s="126"/>
    </row>
    <row r="2357" spans="9:14" x14ac:dyDescent="0.2">
      <c r="I2357" s="129"/>
      <c r="K2357" s="134"/>
      <c r="L2357" s="134"/>
      <c r="M2357" s="134"/>
      <c r="N2357" s="126"/>
    </row>
    <row r="2358" spans="9:14" x14ac:dyDescent="0.2">
      <c r="I2358" s="129"/>
      <c r="K2358" s="134"/>
      <c r="L2358" s="134"/>
      <c r="M2358" s="134"/>
      <c r="N2358" s="126"/>
    </row>
    <row r="2359" spans="9:14" x14ac:dyDescent="0.2">
      <c r="I2359" s="129"/>
      <c r="K2359" s="134"/>
      <c r="L2359" s="134"/>
      <c r="M2359" s="134"/>
      <c r="N2359" s="126"/>
    </row>
    <row r="2360" spans="9:14" x14ac:dyDescent="0.2">
      <c r="I2360" s="129"/>
      <c r="K2360" s="134"/>
      <c r="L2360" s="134"/>
      <c r="M2360" s="134"/>
      <c r="N2360" s="126"/>
    </row>
    <row r="2361" spans="9:14" x14ac:dyDescent="0.2">
      <c r="I2361" s="129"/>
      <c r="K2361" s="134"/>
      <c r="L2361" s="134"/>
      <c r="M2361" s="134"/>
      <c r="N2361" s="126"/>
    </row>
    <row r="2362" spans="9:14" x14ac:dyDescent="0.2">
      <c r="I2362" s="129"/>
      <c r="K2362" s="134"/>
      <c r="L2362" s="134"/>
      <c r="M2362" s="134"/>
      <c r="N2362" s="126"/>
    </row>
    <row r="2363" spans="9:14" x14ac:dyDescent="0.2">
      <c r="I2363" s="129"/>
      <c r="K2363" s="134"/>
      <c r="L2363" s="134"/>
      <c r="M2363" s="134"/>
      <c r="N2363" s="126"/>
    </row>
    <row r="2364" spans="9:14" x14ac:dyDescent="0.2">
      <c r="I2364" s="129"/>
      <c r="K2364" s="134"/>
      <c r="L2364" s="134"/>
      <c r="M2364" s="134"/>
      <c r="N2364" s="126"/>
    </row>
    <row r="2365" spans="9:14" x14ac:dyDescent="0.2">
      <c r="I2365" s="129"/>
      <c r="K2365" s="134"/>
      <c r="L2365" s="134"/>
      <c r="M2365" s="134"/>
      <c r="N2365" s="126"/>
    </row>
    <row r="2366" spans="9:14" x14ac:dyDescent="0.2">
      <c r="I2366" s="129"/>
      <c r="K2366" s="134"/>
      <c r="L2366" s="134"/>
      <c r="M2366" s="134"/>
      <c r="N2366" s="126"/>
    </row>
    <row r="2367" spans="9:14" x14ac:dyDescent="0.2">
      <c r="I2367" s="129"/>
      <c r="K2367" s="134"/>
      <c r="L2367" s="134"/>
      <c r="M2367" s="134"/>
      <c r="N2367" s="126"/>
    </row>
    <row r="2368" spans="9:14" x14ac:dyDescent="0.2">
      <c r="I2368" s="129"/>
      <c r="K2368" s="134"/>
      <c r="L2368" s="134"/>
      <c r="M2368" s="134"/>
      <c r="N2368" s="126"/>
    </row>
    <row r="2369" spans="9:14" x14ac:dyDescent="0.2">
      <c r="I2369" s="129"/>
      <c r="K2369" s="134"/>
      <c r="L2369" s="134"/>
      <c r="M2369" s="134"/>
      <c r="N2369" s="126"/>
    </row>
    <row r="2370" spans="9:14" x14ac:dyDescent="0.2">
      <c r="I2370" s="129"/>
      <c r="K2370" s="134"/>
      <c r="L2370" s="134"/>
      <c r="M2370" s="134"/>
      <c r="N2370" s="126"/>
    </row>
    <row r="2371" spans="9:14" x14ac:dyDescent="0.2">
      <c r="I2371" s="129"/>
      <c r="K2371" s="134"/>
      <c r="L2371" s="134"/>
      <c r="M2371" s="134"/>
      <c r="N2371" s="126"/>
    </row>
    <row r="2372" spans="9:14" x14ac:dyDescent="0.2">
      <c r="I2372" s="129"/>
      <c r="K2372" s="134"/>
      <c r="L2372" s="134"/>
      <c r="M2372" s="134"/>
      <c r="N2372" s="126"/>
    </row>
    <row r="2373" spans="9:14" x14ac:dyDescent="0.2">
      <c r="I2373" s="129"/>
      <c r="K2373" s="134"/>
      <c r="L2373" s="134"/>
      <c r="M2373" s="134"/>
      <c r="N2373" s="126"/>
    </row>
    <row r="2374" spans="9:14" x14ac:dyDescent="0.2">
      <c r="I2374" s="129"/>
      <c r="K2374" s="134"/>
      <c r="L2374" s="134"/>
      <c r="M2374" s="134"/>
      <c r="N2374" s="126"/>
    </row>
    <row r="2375" spans="9:14" x14ac:dyDescent="0.2">
      <c r="I2375" s="129"/>
      <c r="K2375" s="134"/>
      <c r="L2375" s="134"/>
      <c r="M2375" s="134"/>
      <c r="N2375" s="126"/>
    </row>
    <row r="2376" spans="9:14" x14ac:dyDescent="0.2">
      <c r="I2376" s="129"/>
      <c r="K2376" s="134"/>
      <c r="L2376" s="134"/>
      <c r="M2376" s="134"/>
      <c r="N2376" s="126"/>
    </row>
    <row r="2377" spans="9:14" x14ac:dyDescent="0.2">
      <c r="I2377" s="129"/>
      <c r="K2377" s="134"/>
      <c r="L2377" s="134"/>
      <c r="M2377" s="134"/>
      <c r="N2377" s="126"/>
    </row>
    <row r="2378" spans="9:14" x14ac:dyDescent="0.2">
      <c r="I2378" s="129"/>
      <c r="K2378" s="134"/>
      <c r="L2378" s="134"/>
      <c r="M2378" s="134"/>
      <c r="N2378" s="126"/>
    </row>
    <row r="2379" spans="9:14" x14ac:dyDescent="0.2">
      <c r="I2379" s="129"/>
      <c r="K2379" s="134"/>
      <c r="L2379" s="134"/>
      <c r="M2379" s="134"/>
      <c r="N2379" s="126"/>
    </row>
    <row r="2380" spans="9:14" x14ac:dyDescent="0.2">
      <c r="I2380" s="129"/>
      <c r="K2380" s="134"/>
      <c r="L2380" s="134"/>
      <c r="M2380" s="134"/>
      <c r="N2380" s="126"/>
    </row>
    <row r="2381" spans="9:14" x14ac:dyDescent="0.2">
      <c r="I2381" s="129"/>
      <c r="K2381" s="134"/>
      <c r="L2381" s="134"/>
      <c r="M2381" s="134"/>
      <c r="N2381" s="126"/>
    </row>
    <row r="2382" spans="9:14" x14ac:dyDescent="0.2">
      <c r="I2382" s="129"/>
      <c r="K2382" s="134"/>
      <c r="L2382" s="134"/>
      <c r="M2382" s="134"/>
      <c r="N2382" s="126"/>
    </row>
    <row r="2383" spans="9:14" x14ac:dyDescent="0.2">
      <c r="I2383" s="129"/>
      <c r="K2383" s="134"/>
      <c r="L2383" s="134"/>
      <c r="M2383" s="134"/>
      <c r="N2383" s="126"/>
    </row>
    <row r="2384" spans="9:14" x14ac:dyDescent="0.2">
      <c r="I2384" s="129"/>
      <c r="K2384" s="134"/>
      <c r="L2384" s="134"/>
      <c r="M2384" s="134"/>
      <c r="N2384" s="126"/>
    </row>
    <row r="2385" spans="9:14" x14ac:dyDescent="0.2">
      <c r="I2385" s="129"/>
      <c r="K2385" s="134"/>
      <c r="L2385" s="134"/>
      <c r="M2385" s="134"/>
      <c r="N2385" s="126"/>
    </row>
    <row r="2386" spans="9:14" x14ac:dyDescent="0.2">
      <c r="I2386" s="129"/>
      <c r="K2386" s="134"/>
      <c r="L2386" s="134"/>
      <c r="M2386" s="134"/>
      <c r="N2386" s="126"/>
    </row>
    <row r="2387" spans="9:14" x14ac:dyDescent="0.2">
      <c r="I2387" s="129"/>
      <c r="K2387" s="134"/>
      <c r="L2387" s="134"/>
      <c r="M2387" s="134"/>
      <c r="N2387" s="126"/>
    </row>
    <row r="2388" spans="9:14" x14ac:dyDescent="0.2">
      <c r="I2388" s="129"/>
      <c r="K2388" s="134"/>
      <c r="L2388" s="134"/>
      <c r="M2388" s="134"/>
      <c r="N2388" s="126"/>
    </row>
    <row r="2389" spans="9:14" x14ac:dyDescent="0.2">
      <c r="I2389" s="129"/>
      <c r="K2389" s="134"/>
      <c r="L2389" s="134"/>
      <c r="M2389" s="134"/>
      <c r="N2389" s="126"/>
    </row>
    <row r="2390" spans="9:14" x14ac:dyDescent="0.2">
      <c r="I2390" s="129"/>
      <c r="K2390" s="134"/>
      <c r="L2390" s="134"/>
      <c r="M2390" s="134"/>
      <c r="N2390" s="126"/>
    </row>
    <row r="2391" spans="9:14" x14ac:dyDescent="0.2">
      <c r="I2391" s="129"/>
      <c r="K2391" s="134"/>
      <c r="L2391" s="134"/>
      <c r="M2391" s="134"/>
      <c r="N2391" s="126"/>
    </row>
    <row r="2392" spans="9:14" x14ac:dyDescent="0.2">
      <c r="I2392" s="129"/>
      <c r="K2392" s="134"/>
      <c r="L2392" s="134"/>
      <c r="M2392" s="134"/>
      <c r="N2392" s="126"/>
    </row>
    <row r="2393" spans="9:14" x14ac:dyDescent="0.2">
      <c r="I2393" s="129"/>
      <c r="K2393" s="134"/>
      <c r="L2393" s="134"/>
      <c r="M2393" s="134"/>
      <c r="N2393" s="126"/>
    </row>
    <row r="2394" spans="9:14" x14ac:dyDescent="0.2">
      <c r="I2394" s="129"/>
      <c r="K2394" s="134"/>
      <c r="L2394" s="134"/>
      <c r="M2394" s="134"/>
      <c r="N2394" s="126"/>
    </row>
    <row r="2395" spans="9:14" x14ac:dyDescent="0.2">
      <c r="I2395" s="129"/>
      <c r="K2395" s="134"/>
      <c r="L2395" s="134"/>
      <c r="M2395" s="134"/>
      <c r="N2395" s="126"/>
    </row>
    <row r="2396" spans="9:14" x14ac:dyDescent="0.2">
      <c r="I2396" s="129"/>
      <c r="K2396" s="134"/>
      <c r="L2396" s="134"/>
      <c r="M2396" s="134"/>
      <c r="N2396" s="126"/>
    </row>
    <row r="2397" spans="9:14" x14ac:dyDescent="0.2">
      <c r="I2397" s="129"/>
      <c r="K2397" s="134"/>
      <c r="L2397" s="134"/>
      <c r="M2397" s="134"/>
      <c r="N2397" s="126"/>
    </row>
    <row r="2398" spans="9:14" x14ac:dyDescent="0.2">
      <c r="I2398" s="129"/>
      <c r="K2398" s="134"/>
      <c r="L2398" s="134"/>
      <c r="M2398" s="134"/>
      <c r="N2398" s="126"/>
    </row>
    <row r="2399" spans="9:14" x14ac:dyDescent="0.2">
      <c r="I2399" s="129"/>
      <c r="K2399" s="134"/>
      <c r="L2399" s="134"/>
      <c r="M2399" s="134"/>
      <c r="N2399" s="126"/>
    </row>
    <row r="2400" spans="9:14" x14ac:dyDescent="0.2">
      <c r="I2400" s="129"/>
      <c r="K2400" s="134"/>
      <c r="L2400" s="134"/>
      <c r="M2400" s="134"/>
      <c r="N2400" s="126"/>
    </row>
    <row r="2401" spans="9:14" x14ac:dyDescent="0.2">
      <c r="I2401" s="129"/>
      <c r="K2401" s="134"/>
      <c r="L2401" s="134"/>
      <c r="M2401" s="134"/>
      <c r="N2401" s="126"/>
    </row>
    <row r="2402" spans="9:14" x14ac:dyDescent="0.2">
      <c r="I2402" s="129"/>
      <c r="K2402" s="134"/>
      <c r="L2402" s="134"/>
      <c r="M2402" s="134"/>
      <c r="N2402" s="126"/>
    </row>
    <row r="2403" spans="9:14" x14ac:dyDescent="0.2">
      <c r="I2403" s="129"/>
      <c r="K2403" s="134"/>
      <c r="L2403" s="134"/>
      <c r="M2403" s="134"/>
      <c r="N2403" s="126"/>
    </row>
    <row r="2404" spans="9:14" x14ac:dyDescent="0.2">
      <c r="I2404" s="129"/>
      <c r="K2404" s="134"/>
      <c r="L2404" s="134"/>
      <c r="M2404" s="134"/>
      <c r="N2404" s="126"/>
    </row>
    <row r="2405" spans="9:14" x14ac:dyDescent="0.2">
      <c r="I2405" s="129"/>
      <c r="K2405" s="134"/>
      <c r="L2405" s="134"/>
      <c r="M2405" s="134"/>
      <c r="N2405" s="126"/>
    </row>
    <row r="2406" spans="9:14" x14ac:dyDescent="0.2">
      <c r="I2406" s="129"/>
      <c r="K2406" s="134"/>
      <c r="L2406" s="134"/>
      <c r="M2406" s="134"/>
      <c r="N2406" s="126"/>
    </row>
    <row r="2407" spans="9:14" x14ac:dyDescent="0.2">
      <c r="I2407" s="129"/>
      <c r="K2407" s="134"/>
      <c r="L2407" s="134"/>
      <c r="M2407" s="134"/>
      <c r="N2407" s="126"/>
    </row>
    <row r="2408" spans="9:14" x14ac:dyDescent="0.2">
      <c r="I2408" s="129"/>
      <c r="K2408" s="134"/>
      <c r="L2408" s="134"/>
      <c r="M2408" s="134"/>
      <c r="N2408" s="126"/>
    </row>
    <row r="2409" spans="9:14" x14ac:dyDescent="0.2">
      <c r="I2409" s="129"/>
      <c r="K2409" s="134"/>
      <c r="L2409" s="134"/>
      <c r="M2409" s="134"/>
      <c r="N2409" s="126"/>
    </row>
    <row r="2410" spans="9:14" x14ac:dyDescent="0.2">
      <c r="I2410" s="129"/>
      <c r="K2410" s="134"/>
      <c r="L2410" s="134"/>
      <c r="M2410" s="134"/>
      <c r="N2410" s="126"/>
    </row>
    <row r="2411" spans="9:14" x14ac:dyDescent="0.2">
      <c r="I2411" s="129"/>
      <c r="K2411" s="134"/>
      <c r="L2411" s="134"/>
      <c r="M2411" s="134"/>
      <c r="N2411" s="126"/>
    </row>
    <row r="2412" spans="9:14" x14ac:dyDescent="0.2">
      <c r="I2412" s="129"/>
      <c r="K2412" s="134"/>
      <c r="L2412" s="134"/>
      <c r="M2412" s="134"/>
      <c r="N2412" s="126"/>
    </row>
    <row r="2413" spans="9:14" x14ac:dyDescent="0.2">
      <c r="I2413" s="129"/>
      <c r="K2413" s="134"/>
      <c r="L2413" s="134"/>
      <c r="M2413" s="134"/>
      <c r="N2413" s="126"/>
    </row>
    <row r="2414" spans="9:14" x14ac:dyDescent="0.2">
      <c r="I2414" s="129"/>
      <c r="K2414" s="134"/>
      <c r="L2414" s="134"/>
      <c r="M2414" s="134"/>
      <c r="N2414" s="126"/>
    </row>
    <row r="2415" spans="9:14" x14ac:dyDescent="0.2">
      <c r="I2415" s="129"/>
      <c r="K2415" s="134"/>
      <c r="L2415" s="134"/>
      <c r="M2415" s="134"/>
      <c r="N2415" s="126"/>
    </row>
    <row r="2416" spans="9:14" x14ac:dyDescent="0.2">
      <c r="I2416" s="129"/>
      <c r="K2416" s="134"/>
      <c r="L2416" s="134"/>
      <c r="M2416" s="134"/>
      <c r="N2416" s="126"/>
    </row>
    <row r="2417" spans="9:14" x14ac:dyDescent="0.2">
      <c r="I2417" s="129"/>
      <c r="K2417" s="134"/>
      <c r="L2417" s="134"/>
      <c r="M2417" s="134"/>
      <c r="N2417" s="126"/>
    </row>
    <row r="2418" spans="9:14" x14ac:dyDescent="0.2">
      <c r="I2418" s="129"/>
      <c r="K2418" s="134"/>
      <c r="L2418" s="134"/>
      <c r="M2418" s="134"/>
      <c r="N2418" s="126"/>
    </row>
    <row r="2419" spans="9:14" x14ac:dyDescent="0.2">
      <c r="I2419" s="129"/>
      <c r="K2419" s="134"/>
      <c r="L2419" s="134"/>
      <c r="M2419" s="134"/>
      <c r="N2419" s="126"/>
    </row>
    <row r="2420" spans="9:14" x14ac:dyDescent="0.2">
      <c r="I2420" s="129"/>
      <c r="K2420" s="134"/>
      <c r="L2420" s="134"/>
      <c r="M2420" s="134"/>
      <c r="N2420" s="126"/>
    </row>
    <row r="2421" spans="9:14" x14ac:dyDescent="0.2">
      <c r="I2421" s="129"/>
      <c r="K2421" s="134"/>
      <c r="L2421" s="134"/>
      <c r="M2421" s="134"/>
      <c r="N2421" s="126"/>
    </row>
    <row r="2422" spans="9:14" x14ac:dyDescent="0.2">
      <c r="I2422" s="129"/>
      <c r="K2422" s="134"/>
      <c r="L2422" s="134"/>
      <c r="M2422" s="134"/>
      <c r="N2422" s="126"/>
    </row>
    <row r="2423" spans="9:14" x14ac:dyDescent="0.2">
      <c r="I2423" s="129"/>
      <c r="K2423" s="134"/>
      <c r="L2423" s="134"/>
      <c r="M2423" s="134"/>
      <c r="N2423" s="126"/>
    </row>
    <row r="2424" spans="9:14" x14ac:dyDescent="0.2">
      <c r="I2424" s="129"/>
      <c r="K2424" s="134"/>
      <c r="L2424" s="134"/>
      <c r="M2424" s="134"/>
      <c r="N2424" s="126"/>
    </row>
    <row r="2425" spans="9:14" x14ac:dyDescent="0.2">
      <c r="I2425" s="129"/>
      <c r="K2425" s="134"/>
      <c r="L2425" s="134"/>
      <c r="M2425" s="134"/>
      <c r="N2425" s="126"/>
    </row>
    <row r="2426" spans="9:14" x14ac:dyDescent="0.2">
      <c r="I2426" s="129"/>
      <c r="K2426" s="134"/>
      <c r="L2426" s="134"/>
      <c r="M2426" s="134"/>
      <c r="N2426" s="126"/>
    </row>
    <row r="2427" spans="9:14" x14ac:dyDescent="0.2">
      <c r="I2427" s="129"/>
      <c r="K2427" s="134"/>
      <c r="L2427" s="134"/>
      <c r="M2427" s="134"/>
      <c r="N2427" s="126"/>
    </row>
    <row r="2428" spans="9:14" x14ac:dyDescent="0.2">
      <c r="I2428" s="129"/>
      <c r="K2428" s="134"/>
      <c r="L2428" s="134"/>
      <c r="M2428" s="134"/>
      <c r="N2428" s="126"/>
    </row>
    <row r="2429" spans="9:14" x14ac:dyDescent="0.2">
      <c r="I2429" s="129"/>
      <c r="K2429" s="134"/>
      <c r="L2429" s="134"/>
      <c r="M2429" s="134"/>
      <c r="N2429" s="126"/>
    </row>
    <row r="2430" spans="9:14" x14ac:dyDescent="0.2">
      <c r="I2430" s="129"/>
      <c r="K2430" s="134"/>
      <c r="L2430" s="134"/>
      <c r="M2430" s="134"/>
      <c r="N2430" s="126"/>
    </row>
    <row r="2431" spans="9:14" x14ac:dyDescent="0.2">
      <c r="I2431" s="129"/>
      <c r="K2431" s="134"/>
      <c r="L2431" s="134"/>
      <c r="M2431" s="134"/>
      <c r="N2431" s="126"/>
    </row>
    <row r="2432" spans="9:14" x14ac:dyDescent="0.2">
      <c r="I2432" s="129"/>
      <c r="K2432" s="134"/>
      <c r="L2432" s="134"/>
      <c r="M2432" s="134"/>
      <c r="N2432" s="126"/>
    </row>
    <row r="2433" spans="9:14" x14ac:dyDescent="0.2">
      <c r="I2433" s="129"/>
      <c r="K2433" s="134"/>
      <c r="L2433" s="134"/>
      <c r="M2433" s="134"/>
      <c r="N2433" s="126"/>
    </row>
    <row r="2434" spans="9:14" x14ac:dyDescent="0.2">
      <c r="I2434" s="129"/>
      <c r="K2434" s="134"/>
      <c r="L2434" s="134"/>
      <c r="M2434" s="134"/>
      <c r="N2434" s="126"/>
    </row>
    <row r="2435" spans="9:14" x14ac:dyDescent="0.2">
      <c r="I2435" s="129"/>
      <c r="K2435" s="134"/>
      <c r="L2435" s="134"/>
      <c r="M2435" s="134"/>
      <c r="N2435" s="126"/>
    </row>
    <row r="2436" spans="9:14" x14ac:dyDescent="0.2">
      <c r="I2436" s="129"/>
      <c r="K2436" s="134"/>
      <c r="L2436" s="134"/>
      <c r="M2436" s="134"/>
      <c r="N2436" s="126"/>
    </row>
    <row r="2437" spans="9:14" x14ac:dyDescent="0.2">
      <c r="I2437" s="129"/>
      <c r="K2437" s="134"/>
      <c r="L2437" s="134"/>
      <c r="M2437" s="134"/>
      <c r="N2437" s="126"/>
    </row>
    <row r="2438" spans="9:14" x14ac:dyDescent="0.2">
      <c r="I2438" s="129"/>
      <c r="K2438" s="134"/>
      <c r="L2438" s="134"/>
      <c r="M2438" s="134"/>
      <c r="N2438" s="126"/>
    </row>
    <row r="2439" spans="9:14" x14ac:dyDescent="0.2">
      <c r="I2439" s="129"/>
      <c r="K2439" s="134"/>
      <c r="L2439" s="134"/>
      <c r="M2439" s="134"/>
      <c r="N2439" s="126"/>
    </row>
    <row r="2440" spans="9:14" x14ac:dyDescent="0.2">
      <c r="I2440" s="129"/>
      <c r="K2440" s="134"/>
      <c r="L2440" s="134"/>
      <c r="M2440" s="134"/>
      <c r="N2440" s="126"/>
    </row>
    <row r="2441" spans="9:14" x14ac:dyDescent="0.2">
      <c r="I2441" s="129"/>
      <c r="K2441" s="134"/>
      <c r="L2441" s="134"/>
      <c r="M2441" s="134"/>
      <c r="N2441" s="126"/>
    </row>
    <row r="2442" spans="9:14" x14ac:dyDescent="0.2">
      <c r="I2442" s="129"/>
      <c r="K2442" s="134"/>
      <c r="L2442" s="134"/>
      <c r="M2442" s="134"/>
      <c r="N2442" s="126"/>
    </row>
    <row r="2443" spans="9:14" x14ac:dyDescent="0.2">
      <c r="I2443" s="129"/>
      <c r="K2443" s="134"/>
      <c r="L2443" s="134"/>
      <c r="M2443" s="134"/>
      <c r="N2443" s="126"/>
    </row>
    <row r="2444" spans="9:14" x14ac:dyDescent="0.2">
      <c r="I2444" s="129"/>
      <c r="K2444" s="134"/>
      <c r="L2444" s="134"/>
      <c r="M2444" s="134"/>
      <c r="N2444" s="126"/>
    </row>
    <row r="2445" spans="9:14" x14ac:dyDescent="0.2">
      <c r="I2445" s="129"/>
      <c r="K2445" s="134"/>
      <c r="L2445" s="134"/>
      <c r="M2445" s="134"/>
      <c r="N2445" s="126"/>
    </row>
    <row r="2446" spans="9:14" x14ac:dyDescent="0.2">
      <c r="I2446" s="129"/>
      <c r="K2446" s="134"/>
      <c r="L2446" s="134"/>
      <c r="M2446" s="134"/>
      <c r="N2446" s="126"/>
    </row>
    <row r="2447" spans="9:14" x14ac:dyDescent="0.2">
      <c r="I2447" s="129"/>
      <c r="K2447" s="134"/>
      <c r="L2447" s="134"/>
      <c r="M2447" s="134"/>
      <c r="N2447" s="126"/>
    </row>
    <row r="2448" spans="9:14" x14ac:dyDescent="0.2">
      <c r="I2448" s="129"/>
      <c r="K2448" s="134"/>
      <c r="L2448" s="134"/>
      <c r="M2448" s="134"/>
      <c r="N2448" s="126"/>
    </row>
    <row r="2449" spans="9:14" x14ac:dyDescent="0.2">
      <c r="I2449" s="129"/>
      <c r="K2449" s="134"/>
      <c r="L2449" s="134"/>
      <c r="M2449" s="134"/>
      <c r="N2449" s="126"/>
    </row>
    <row r="2450" spans="9:14" x14ac:dyDescent="0.2">
      <c r="I2450" s="129"/>
      <c r="K2450" s="134"/>
      <c r="L2450" s="134"/>
      <c r="M2450" s="134"/>
      <c r="N2450" s="126"/>
    </row>
    <row r="2451" spans="9:14" x14ac:dyDescent="0.2">
      <c r="I2451" s="129"/>
      <c r="K2451" s="134"/>
      <c r="L2451" s="134"/>
      <c r="M2451" s="134"/>
      <c r="N2451" s="126"/>
    </row>
    <row r="2452" spans="9:14" x14ac:dyDescent="0.2">
      <c r="I2452" s="129"/>
      <c r="K2452" s="134"/>
      <c r="L2452" s="134"/>
      <c r="M2452" s="134"/>
      <c r="N2452" s="126"/>
    </row>
    <row r="2453" spans="9:14" x14ac:dyDescent="0.2">
      <c r="I2453" s="129"/>
      <c r="K2453" s="134"/>
      <c r="L2453" s="134"/>
      <c r="M2453" s="134"/>
      <c r="N2453" s="126"/>
    </row>
    <row r="2454" spans="9:14" x14ac:dyDescent="0.2">
      <c r="I2454" s="129"/>
      <c r="K2454" s="134"/>
      <c r="L2454" s="134"/>
      <c r="M2454" s="134"/>
      <c r="N2454" s="126"/>
    </row>
    <row r="2455" spans="9:14" x14ac:dyDescent="0.2">
      <c r="I2455" s="129"/>
      <c r="K2455" s="134"/>
      <c r="L2455" s="134"/>
      <c r="M2455" s="134"/>
      <c r="N2455" s="126"/>
    </row>
    <row r="2456" spans="9:14" x14ac:dyDescent="0.2">
      <c r="I2456" s="129"/>
      <c r="K2456" s="134"/>
      <c r="L2456" s="134"/>
      <c r="M2456" s="134"/>
      <c r="N2456" s="126"/>
    </row>
    <row r="2457" spans="9:14" x14ac:dyDescent="0.2">
      <c r="I2457" s="129"/>
      <c r="K2457" s="134"/>
      <c r="L2457" s="134"/>
      <c r="M2457" s="134"/>
      <c r="N2457" s="126"/>
    </row>
    <row r="2458" spans="9:14" x14ac:dyDescent="0.2">
      <c r="I2458" s="129"/>
      <c r="K2458" s="134"/>
      <c r="L2458" s="134"/>
      <c r="M2458" s="134"/>
      <c r="N2458" s="126"/>
    </row>
    <row r="2459" spans="9:14" x14ac:dyDescent="0.2">
      <c r="I2459" s="129"/>
      <c r="K2459" s="134"/>
      <c r="L2459" s="134"/>
      <c r="M2459" s="134"/>
      <c r="N2459" s="126"/>
    </row>
    <row r="2460" spans="9:14" x14ac:dyDescent="0.2">
      <c r="I2460" s="129"/>
      <c r="K2460" s="134"/>
      <c r="L2460" s="134"/>
      <c r="M2460" s="134"/>
      <c r="N2460" s="126"/>
    </row>
    <row r="2461" spans="9:14" x14ac:dyDescent="0.2">
      <c r="I2461" s="129"/>
      <c r="K2461" s="134"/>
      <c r="L2461" s="134"/>
      <c r="M2461" s="134"/>
      <c r="N2461" s="126"/>
    </row>
    <row r="2462" spans="9:14" x14ac:dyDescent="0.2">
      <c r="I2462" s="129"/>
      <c r="K2462" s="134"/>
      <c r="L2462" s="134"/>
      <c r="M2462" s="134"/>
      <c r="N2462" s="126"/>
    </row>
    <row r="2463" spans="9:14" x14ac:dyDescent="0.2">
      <c r="I2463" s="129"/>
      <c r="K2463" s="134"/>
      <c r="L2463" s="134"/>
      <c r="M2463" s="134"/>
      <c r="N2463" s="126"/>
    </row>
    <row r="2464" spans="9:14" x14ac:dyDescent="0.2">
      <c r="I2464" s="129"/>
      <c r="K2464" s="134"/>
      <c r="L2464" s="134"/>
      <c r="M2464" s="134"/>
      <c r="N2464" s="126"/>
    </row>
    <row r="2465" spans="9:14" x14ac:dyDescent="0.2">
      <c r="I2465" s="129"/>
      <c r="K2465" s="134"/>
      <c r="L2465" s="134"/>
      <c r="M2465" s="134"/>
      <c r="N2465" s="126"/>
    </row>
    <row r="2466" spans="9:14" x14ac:dyDescent="0.2">
      <c r="I2466" s="129"/>
      <c r="K2466" s="134"/>
      <c r="L2466" s="134"/>
      <c r="M2466" s="134"/>
      <c r="N2466" s="126"/>
    </row>
    <row r="2467" spans="9:14" x14ac:dyDescent="0.2">
      <c r="I2467" s="129"/>
      <c r="K2467" s="134"/>
      <c r="L2467" s="134"/>
      <c r="M2467" s="134"/>
      <c r="N2467" s="126"/>
    </row>
    <row r="2468" spans="9:14" x14ac:dyDescent="0.2">
      <c r="I2468" s="129"/>
      <c r="K2468" s="134"/>
      <c r="L2468" s="134"/>
      <c r="M2468" s="134"/>
      <c r="N2468" s="126"/>
    </row>
    <row r="2469" spans="9:14" x14ac:dyDescent="0.2">
      <c r="I2469" s="129"/>
      <c r="K2469" s="134"/>
      <c r="L2469" s="134"/>
      <c r="M2469" s="134"/>
      <c r="N2469" s="126"/>
    </row>
    <row r="2470" spans="9:14" x14ac:dyDescent="0.2">
      <c r="I2470" s="129"/>
      <c r="K2470" s="134"/>
      <c r="L2470" s="134"/>
      <c r="M2470" s="134"/>
      <c r="N2470" s="126"/>
    </row>
    <row r="2471" spans="9:14" x14ac:dyDescent="0.2">
      <c r="I2471" s="129"/>
      <c r="K2471" s="134"/>
      <c r="L2471" s="134"/>
      <c r="M2471" s="134"/>
      <c r="N2471" s="126"/>
    </row>
    <row r="2472" spans="9:14" x14ac:dyDescent="0.2">
      <c r="I2472" s="129"/>
      <c r="K2472" s="134"/>
      <c r="L2472" s="134"/>
      <c r="M2472" s="134"/>
      <c r="N2472" s="126"/>
    </row>
    <row r="2473" spans="9:14" x14ac:dyDescent="0.2">
      <c r="I2473" s="129"/>
      <c r="K2473" s="134"/>
      <c r="L2473" s="134"/>
      <c r="M2473" s="134"/>
      <c r="N2473" s="126"/>
    </row>
    <row r="2474" spans="9:14" x14ac:dyDescent="0.2">
      <c r="I2474" s="129"/>
      <c r="K2474" s="134"/>
      <c r="L2474" s="134"/>
      <c r="M2474" s="134"/>
      <c r="N2474" s="126"/>
    </row>
    <row r="2475" spans="9:14" x14ac:dyDescent="0.2">
      <c r="I2475" s="129"/>
      <c r="K2475" s="134"/>
      <c r="L2475" s="134"/>
      <c r="M2475" s="134"/>
      <c r="N2475" s="126"/>
    </row>
    <row r="2476" spans="9:14" x14ac:dyDescent="0.2">
      <c r="I2476" s="129"/>
      <c r="K2476" s="134"/>
      <c r="L2476" s="134"/>
      <c r="M2476" s="134"/>
      <c r="N2476" s="126"/>
    </row>
    <row r="2477" spans="9:14" x14ac:dyDescent="0.2">
      <c r="I2477" s="129"/>
      <c r="K2477" s="134"/>
      <c r="L2477" s="134"/>
      <c r="M2477" s="134"/>
      <c r="N2477" s="126"/>
    </row>
    <row r="2478" spans="9:14" x14ac:dyDescent="0.2">
      <c r="I2478" s="129"/>
      <c r="K2478" s="134"/>
      <c r="L2478" s="134"/>
      <c r="M2478" s="134"/>
      <c r="N2478" s="126"/>
    </row>
    <row r="2479" spans="9:14" x14ac:dyDescent="0.2">
      <c r="I2479" s="129"/>
      <c r="K2479" s="134"/>
      <c r="L2479" s="134"/>
      <c r="M2479" s="134"/>
      <c r="N2479" s="126"/>
    </row>
    <row r="2480" spans="9:14" x14ac:dyDescent="0.2">
      <c r="I2480" s="129"/>
      <c r="K2480" s="134"/>
      <c r="L2480" s="134"/>
      <c r="M2480" s="134"/>
      <c r="N2480" s="126"/>
    </row>
    <row r="2481" spans="9:14" x14ac:dyDescent="0.2">
      <c r="I2481" s="129"/>
      <c r="K2481" s="134"/>
      <c r="L2481" s="134"/>
      <c r="M2481" s="134"/>
      <c r="N2481" s="126"/>
    </row>
    <row r="2482" spans="9:14" x14ac:dyDescent="0.2">
      <c r="I2482" s="129"/>
      <c r="K2482" s="134"/>
      <c r="L2482" s="134"/>
      <c r="M2482" s="134"/>
      <c r="N2482" s="126"/>
    </row>
    <row r="2483" spans="9:14" x14ac:dyDescent="0.2">
      <c r="I2483" s="129"/>
      <c r="K2483" s="134"/>
      <c r="L2483" s="134"/>
      <c r="M2483" s="134"/>
      <c r="N2483" s="126"/>
    </row>
    <row r="2484" spans="9:14" x14ac:dyDescent="0.2">
      <c r="I2484" s="129"/>
      <c r="K2484" s="134"/>
      <c r="L2484" s="134"/>
      <c r="M2484" s="134"/>
      <c r="N2484" s="126"/>
    </row>
    <row r="2485" spans="9:14" x14ac:dyDescent="0.2">
      <c r="I2485" s="129"/>
      <c r="K2485" s="134"/>
      <c r="L2485" s="134"/>
      <c r="M2485" s="134"/>
      <c r="N2485" s="126"/>
    </row>
    <row r="2486" spans="9:14" x14ac:dyDescent="0.2">
      <c r="I2486" s="129"/>
      <c r="K2486" s="134"/>
      <c r="L2486" s="134"/>
      <c r="M2486" s="134"/>
      <c r="N2486" s="126"/>
    </row>
    <row r="2487" spans="9:14" x14ac:dyDescent="0.2">
      <c r="I2487" s="129"/>
      <c r="K2487" s="134"/>
      <c r="L2487" s="134"/>
      <c r="M2487" s="134"/>
      <c r="N2487" s="126"/>
    </row>
    <row r="2488" spans="9:14" x14ac:dyDescent="0.2">
      <c r="I2488" s="129"/>
      <c r="K2488" s="134"/>
      <c r="L2488" s="134"/>
      <c r="M2488" s="134"/>
      <c r="N2488" s="126"/>
    </row>
    <row r="2489" spans="9:14" x14ac:dyDescent="0.2">
      <c r="I2489" s="129"/>
      <c r="K2489" s="134"/>
      <c r="L2489" s="134"/>
      <c r="M2489" s="134"/>
      <c r="N2489" s="126"/>
    </row>
    <row r="2490" spans="9:14" x14ac:dyDescent="0.2">
      <c r="I2490" s="129"/>
      <c r="K2490" s="134"/>
      <c r="L2490" s="134"/>
      <c r="M2490" s="134"/>
      <c r="N2490" s="126"/>
    </row>
    <row r="2491" spans="9:14" x14ac:dyDescent="0.2">
      <c r="I2491" s="129"/>
      <c r="K2491" s="134"/>
      <c r="L2491" s="134"/>
      <c r="M2491" s="134"/>
      <c r="N2491" s="126"/>
    </row>
    <row r="2492" spans="9:14" x14ac:dyDescent="0.2">
      <c r="I2492" s="129"/>
      <c r="K2492" s="134"/>
      <c r="L2492" s="134"/>
      <c r="M2492" s="134"/>
      <c r="N2492" s="126"/>
    </row>
    <row r="2493" spans="9:14" x14ac:dyDescent="0.2">
      <c r="I2493" s="129"/>
      <c r="K2493" s="134"/>
      <c r="L2493" s="134"/>
      <c r="M2493" s="134"/>
      <c r="N2493" s="126"/>
    </row>
    <row r="2494" spans="9:14" x14ac:dyDescent="0.2">
      <c r="I2494" s="129"/>
      <c r="K2494" s="134"/>
      <c r="L2494" s="134"/>
      <c r="M2494" s="134"/>
      <c r="N2494" s="126"/>
    </row>
    <row r="2495" spans="9:14" x14ac:dyDescent="0.2">
      <c r="I2495" s="129"/>
      <c r="K2495" s="134"/>
      <c r="L2495" s="134"/>
      <c r="M2495" s="134"/>
      <c r="N2495" s="126"/>
    </row>
    <row r="2496" spans="9:14" x14ac:dyDescent="0.2">
      <c r="I2496" s="129"/>
      <c r="K2496" s="134"/>
      <c r="L2496" s="134"/>
      <c r="M2496" s="134"/>
      <c r="N2496" s="126"/>
    </row>
    <row r="2497" spans="9:14" x14ac:dyDescent="0.2">
      <c r="I2497" s="129"/>
      <c r="K2497" s="134"/>
      <c r="L2497" s="134"/>
      <c r="M2497" s="134"/>
      <c r="N2497" s="126"/>
    </row>
    <row r="2498" spans="9:14" x14ac:dyDescent="0.2">
      <c r="I2498" s="129"/>
      <c r="K2498" s="134"/>
      <c r="L2498" s="134"/>
      <c r="M2498" s="134"/>
      <c r="N2498" s="126"/>
    </row>
    <row r="2499" spans="9:14" x14ac:dyDescent="0.2">
      <c r="I2499" s="129"/>
      <c r="K2499" s="134"/>
      <c r="L2499" s="134"/>
      <c r="M2499" s="134"/>
      <c r="N2499" s="126"/>
    </row>
    <row r="2500" spans="9:14" x14ac:dyDescent="0.2">
      <c r="I2500" s="129"/>
      <c r="K2500" s="134"/>
      <c r="L2500" s="134"/>
      <c r="M2500" s="134"/>
      <c r="N2500" s="126"/>
    </row>
    <row r="2501" spans="9:14" x14ac:dyDescent="0.2">
      <c r="I2501" s="129"/>
      <c r="K2501" s="134"/>
      <c r="L2501" s="134"/>
      <c r="M2501" s="134"/>
      <c r="N2501" s="126"/>
    </row>
    <row r="2502" spans="9:14" x14ac:dyDescent="0.2">
      <c r="I2502" s="129"/>
      <c r="K2502" s="134"/>
      <c r="L2502" s="134"/>
      <c r="M2502" s="134"/>
      <c r="N2502" s="126"/>
    </row>
    <row r="2503" spans="9:14" x14ac:dyDescent="0.2">
      <c r="I2503" s="129"/>
      <c r="K2503" s="134"/>
      <c r="L2503" s="134"/>
      <c r="M2503" s="134"/>
      <c r="N2503" s="126"/>
    </row>
    <row r="2504" spans="9:14" x14ac:dyDescent="0.2">
      <c r="I2504" s="129"/>
      <c r="K2504" s="134"/>
      <c r="L2504" s="134"/>
      <c r="M2504" s="134"/>
      <c r="N2504" s="126"/>
    </row>
    <row r="2505" spans="9:14" x14ac:dyDescent="0.2">
      <c r="I2505" s="129"/>
      <c r="K2505" s="134"/>
      <c r="L2505" s="134"/>
      <c r="M2505" s="134"/>
      <c r="N2505" s="126"/>
    </row>
    <row r="2506" spans="9:14" x14ac:dyDescent="0.2">
      <c r="I2506" s="129"/>
      <c r="K2506" s="134"/>
      <c r="L2506" s="134"/>
      <c r="M2506" s="134"/>
      <c r="N2506" s="126"/>
    </row>
    <row r="2507" spans="9:14" x14ac:dyDescent="0.2">
      <c r="I2507" s="129"/>
      <c r="K2507" s="134"/>
      <c r="L2507" s="134"/>
      <c r="M2507" s="134"/>
      <c r="N2507" s="126"/>
    </row>
    <row r="2508" spans="9:14" x14ac:dyDescent="0.2">
      <c r="I2508" s="129"/>
      <c r="K2508" s="134"/>
      <c r="L2508" s="134"/>
      <c r="M2508" s="134"/>
      <c r="N2508" s="126"/>
    </row>
    <row r="2509" spans="9:14" x14ac:dyDescent="0.2">
      <c r="I2509" s="129"/>
      <c r="K2509" s="134"/>
      <c r="L2509" s="134"/>
      <c r="M2509" s="134"/>
      <c r="N2509" s="126"/>
    </row>
    <row r="2510" spans="9:14" x14ac:dyDescent="0.2">
      <c r="I2510" s="129"/>
      <c r="K2510" s="134"/>
      <c r="L2510" s="134"/>
      <c r="M2510" s="134"/>
      <c r="N2510" s="126"/>
    </row>
    <row r="2511" spans="9:14" x14ac:dyDescent="0.2">
      <c r="I2511" s="129"/>
      <c r="K2511" s="134"/>
      <c r="L2511" s="134"/>
      <c r="M2511" s="134"/>
      <c r="N2511" s="126"/>
    </row>
    <row r="2512" spans="9:14" x14ac:dyDescent="0.2">
      <c r="I2512" s="129"/>
      <c r="K2512" s="134"/>
      <c r="L2512" s="134"/>
      <c r="M2512" s="134"/>
      <c r="N2512" s="126"/>
    </row>
    <row r="2513" spans="9:14" x14ac:dyDescent="0.2">
      <c r="I2513" s="129"/>
      <c r="K2513" s="134"/>
      <c r="L2513" s="134"/>
      <c r="M2513" s="134"/>
      <c r="N2513" s="126"/>
    </row>
    <row r="2514" spans="9:14" x14ac:dyDescent="0.2">
      <c r="I2514" s="129"/>
      <c r="K2514" s="134"/>
      <c r="L2514" s="134"/>
      <c r="M2514" s="134"/>
      <c r="N2514" s="126"/>
    </row>
    <row r="2515" spans="9:14" x14ac:dyDescent="0.2">
      <c r="I2515" s="129"/>
      <c r="K2515" s="134"/>
      <c r="L2515" s="134"/>
      <c r="M2515" s="134"/>
      <c r="N2515" s="126"/>
    </row>
    <row r="2516" spans="9:14" x14ac:dyDescent="0.2">
      <c r="I2516" s="129"/>
      <c r="K2516" s="134"/>
      <c r="L2516" s="134"/>
      <c r="M2516" s="134"/>
      <c r="N2516" s="126"/>
    </row>
    <row r="2517" spans="9:14" x14ac:dyDescent="0.2">
      <c r="I2517" s="129"/>
      <c r="K2517" s="134"/>
      <c r="L2517" s="134"/>
      <c r="M2517" s="134"/>
      <c r="N2517" s="126"/>
    </row>
    <row r="2518" spans="9:14" x14ac:dyDescent="0.2">
      <c r="I2518" s="129"/>
      <c r="K2518" s="134"/>
      <c r="L2518" s="134"/>
      <c r="M2518" s="134"/>
      <c r="N2518" s="126"/>
    </row>
    <row r="2519" spans="9:14" x14ac:dyDescent="0.2">
      <c r="I2519" s="129"/>
      <c r="K2519" s="134"/>
      <c r="L2519" s="134"/>
      <c r="M2519" s="134"/>
      <c r="N2519" s="126"/>
    </row>
    <row r="2520" spans="9:14" x14ac:dyDescent="0.2">
      <c r="I2520" s="129"/>
      <c r="K2520" s="134"/>
      <c r="L2520" s="134"/>
      <c r="M2520" s="134"/>
      <c r="N2520" s="126"/>
    </row>
    <row r="2521" spans="9:14" x14ac:dyDescent="0.2">
      <c r="I2521" s="129"/>
      <c r="K2521" s="134"/>
      <c r="L2521" s="134"/>
      <c r="M2521" s="134"/>
      <c r="N2521" s="126"/>
    </row>
    <row r="2522" spans="9:14" x14ac:dyDescent="0.2">
      <c r="I2522" s="129"/>
      <c r="K2522" s="134"/>
      <c r="L2522" s="134"/>
      <c r="M2522" s="134"/>
      <c r="N2522" s="126"/>
    </row>
    <row r="2523" spans="9:14" x14ac:dyDescent="0.2">
      <c r="I2523" s="129"/>
      <c r="K2523" s="134"/>
      <c r="L2523" s="134"/>
      <c r="M2523" s="134"/>
      <c r="N2523" s="126"/>
    </row>
    <row r="2524" spans="9:14" x14ac:dyDescent="0.2">
      <c r="I2524" s="129"/>
      <c r="K2524" s="134"/>
      <c r="L2524" s="134"/>
      <c r="M2524" s="134"/>
      <c r="N2524" s="126"/>
    </row>
    <row r="2525" spans="9:14" x14ac:dyDescent="0.2">
      <c r="I2525" s="129"/>
      <c r="K2525" s="134"/>
      <c r="L2525" s="134"/>
      <c r="M2525" s="134"/>
      <c r="N2525" s="126"/>
    </row>
    <row r="2526" spans="9:14" x14ac:dyDescent="0.2">
      <c r="I2526" s="129"/>
      <c r="K2526" s="134"/>
      <c r="L2526" s="134"/>
      <c r="M2526" s="134"/>
      <c r="N2526" s="126"/>
    </row>
    <row r="2527" spans="9:14" x14ac:dyDescent="0.2">
      <c r="I2527" s="129"/>
      <c r="K2527" s="134"/>
      <c r="L2527" s="134"/>
      <c r="M2527" s="134"/>
      <c r="N2527" s="126"/>
    </row>
    <row r="2528" spans="9:14" x14ac:dyDescent="0.2">
      <c r="I2528" s="129"/>
      <c r="K2528" s="134"/>
      <c r="L2528" s="134"/>
      <c r="M2528" s="134"/>
      <c r="N2528" s="126"/>
    </row>
    <row r="2529" spans="9:14" x14ac:dyDescent="0.2">
      <c r="I2529" s="129"/>
      <c r="K2529" s="134"/>
      <c r="L2529" s="134"/>
      <c r="M2529" s="134"/>
      <c r="N2529" s="126"/>
    </row>
    <row r="2530" spans="9:14" x14ac:dyDescent="0.2">
      <c r="I2530" s="129"/>
      <c r="K2530" s="134"/>
      <c r="L2530" s="134"/>
      <c r="M2530" s="134"/>
      <c r="N2530" s="126"/>
    </row>
    <row r="2531" spans="9:14" x14ac:dyDescent="0.2">
      <c r="I2531" s="129"/>
      <c r="K2531" s="134"/>
      <c r="L2531" s="134"/>
      <c r="M2531" s="134"/>
      <c r="N2531" s="126"/>
    </row>
    <row r="2532" spans="9:14" x14ac:dyDescent="0.2">
      <c r="I2532" s="129"/>
      <c r="K2532" s="134"/>
      <c r="L2532" s="134"/>
      <c r="M2532" s="134"/>
      <c r="N2532" s="126"/>
    </row>
    <row r="2533" spans="9:14" x14ac:dyDescent="0.2">
      <c r="I2533" s="129"/>
      <c r="K2533" s="134"/>
      <c r="L2533" s="134"/>
      <c r="M2533" s="134"/>
      <c r="N2533" s="126"/>
    </row>
    <row r="2534" spans="9:14" x14ac:dyDescent="0.2">
      <c r="I2534" s="129"/>
      <c r="K2534" s="134"/>
      <c r="L2534" s="134"/>
      <c r="M2534" s="134"/>
      <c r="N2534" s="126"/>
    </row>
    <row r="2535" spans="9:14" x14ac:dyDescent="0.2">
      <c r="I2535" s="129"/>
      <c r="K2535" s="134"/>
      <c r="L2535" s="134"/>
      <c r="M2535" s="134"/>
      <c r="N2535" s="126"/>
    </row>
    <row r="2536" spans="9:14" x14ac:dyDescent="0.2">
      <c r="I2536" s="129"/>
      <c r="K2536" s="134"/>
      <c r="L2536" s="134"/>
      <c r="M2536" s="134"/>
      <c r="N2536" s="126"/>
    </row>
    <row r="2537" spans="9:14" x14ac:dyDescent="0.2">
      <c r="I2537" s="129"/>
      <c r="K2537" s="134"/>
      <c r="L2537" s="134"/>
      <c r="M2537" s="134"/>
      <c r="N2537" s="126"/>
    </row>
    <row r="2538" spans="9:14" x14ac:dyDescent="0.2">
      <c r="I2538" s="129"/>
      <c r="K2538" s="134"/>
      <c r="L2538" s="134"/>
      <c r="M2538" s="134"/>
      <c r="N2538" s="126"/>
    </row>
    <row r="2539" spans="9:14" x14ac:dyDescent="0.2">
      <c r="I2539" s="129"/>
      <c r="K2539" s="134"/>
      <c r="L2539" s="134"/>
      <c r="M2539" s="134"/>
      <c r="N2539" s="126"/>
    </row>
    <row r="2540" spans="9:14" x14ac:dyDescent="0.2">
      <c r="I2540" s="129"/>
      <c r="K2540" s="134"/>
      <c r="L2540" s="134"/>
      <c r="M2540" s="134"/>
      <c r="N2540" s="126"/>
    </row>
    <row r="2541" spans="9:14" x14ac:dyDescent="0.2">
      <c r="I2541" s="129"/>
      <c r="K2541" s="134"/>
      <c r="L2541" s="134"/>
      <c r="M2541" s="134"/>
      <c r="N2541" s="126"/>
    </row>
    <row r="2542" spans="9:14" x14ac:dyDescent="0.2">
      <c r="I2542" s="129"/>
      <c r="K2542" s="134"/>
      <c r="L2542" s="134"/>
      <c r="M2542" s="134"/>
      <c r="N2542" s="126"/>
    </row>
    <row r="2543" spans="9:14" x14ac:dyDescent="0.2">
      <c r="I2543" s="129"/>
      <c r="K2543" s="134"/>
      <c r="L2543" s="134"/>
      <c r="M2543" s="134"/>
      <c r="N2543" s="126"/>
    </row>
    <row r="2544" spans="9:14" x14ac:dyDescent="0.2">
      <c r="I2544" s="129"/>
      <c r="K2544" s="134"/>
      <c r="L2544" s="134"/>
      <c r="M2544" s="134"/>
      <c r="N2544" s="126"/>
    </row>
    <row r="2545" spans="9:14" x14ac:dyDescent="0.2">
      <c r="I2545" s="129"/>
      <c r="K2545" s="134"/>
      <c r="L2545" s="134"/>
      <c r="M2545" s="134"/>
      <c r="N2545" s="126"/>
    </row>
    <row r="2546" spans="9:14" x14ac:dyDescent="0.2">
      <c r="I2546" s="129"/>
      <c r="K2546" s="134"/>
      <c r="L2546" s="134"/>
      <c r="M2546" s="134"/>
      <c r="N2546" s="126"/>
    </row>
    <row r="2547" spans="9:14" x14ac:dyDescent="0.2">
      <c r="I2547" s="129"/>
      <c r="K2547" s="134"/>
      <c r="L2547" s="134"/>
      <c r="M2547" s="134"/>
      <c r="N2547" s="126"/>
    </row>
    <row r="2548" spans="9:14" x14ac:dyDescent="0.2">
      <c r="I2548" s="129"/>
      <c r="K2548" s="134"/>
      <c r="L2548" s="134"/>
      <c r="M2548" s="134"/>
      <c r="N2548" s="126"/>
    </row>
    <row r="2549" spans="9:14" x14ac:dyDescent="0.2">
      <c r="I2549" s="129"/>
      <c r="K2549" s="134"/>
      <c r="L2549" s="134"/>
      <c r="M2549" s="134"/>
      <c r="N2549" s="126"/>
    </row>
    <row r="2550" spans="9:14" x14ac:dyDescent="0.2">
      <c r="I2550" s="129"/>
      <c r="K2550" s="134"/>
      <c r="L2550" s="134"/>
      <c r="M2550" s="134"/>
      <c r="N2550" s="126"/>
    </row>
    <row r="2551" spans="9:14" x14ac:dyDescent="0.2">
      <c r="I2551" s="129"/>
      <c r="K2551" s="134"/>
      <c r="L2551" s="134"/>
      <c r="M2551" s="134"/>
      <c r="N2551" s="126"/>
    </row>
    <row r="2552" spans="9:14" x14ac:dyDescent="0.2">
      <c r="I2552" s="129"/>
      <c r="K2552" s="134"/>
      <c r="L2552" s="134"/>
      <c r="M2552" s="134"/>
      <c r="N2552" s="126"/>
    </row>
    <row r="2553" spans="9:14" x14ac:dyDescent="0.2">
      <c r="I2553" s="129"/>
      <c r="K2553" s="134"/>
      <c r="L2553" s="134"/>
      <c r="M2553" s="134"/>
      <c r="N2553" s="126"/>
    </row>
    <row r="2554" spans="9:14" x14ac:dyDescent="0.2">
      <c r="I2554" s="129"/>
      <c r="K2554" s="134"/>
      <c r="L2554" s="134"/>
      <c r="M2554" s="134"/>
      <c r="N2554" s="126"/>
    </row>
    <row r="2555" spans="9:14" x14ac:dyDescent="0.2">
      <c r="I2555" s="129"/>
      <c r="K2555" s="134"/>
      <c r="L2555" s="134"/>
      <c r="M2555" s="134"/>
      <c r="N2555" s="126"/>
    </row>
    <row r="2556" spans="9:14" x14ac:dyDescent="0.2">
      <c r="I2556" s="129"/>
      <c r="K2556" s="134"/>
      <c r="L2556" s="134"/>
      <c r="M2556" s="134"/>
      <c r="N2556" s="126"/>
    </row>
    <row r="2557" spans="9:14" x14ac:dyDescent="0.2">
      <c r="I2557" s="129"/>
      <c r="K2557" s="134"/>
      <c r="L2557" s="134"/>
      <c r="M2557" s="134"/>
      <c r="N2557" s="126"/>
    </row>
    <row r="2558" spans="9:14" x14ac:dyDescent="0.2">
      <c r="I2558" s="129"/>
      <c r="K2558" s="134"/>
      <c r="L2558" s="134"/>
      <c r="M2558" s="134"/>
      <c r="N2558" s="126"/>
    </row>
    <row r="2559" spans="9:14" x14ac:dyDescent="0.2">
      <c r="I2559" s="129"/>
      <c r="K2559" s="134"/>
      <c r="L2559" s="134"/>
      <c r="M2559" s="134"/>
      <c r="N2559" s="126"/>
    </row>
    <row r="2560" spans="9:14" x14ac:dyDescent="0.2">
      <c r="I2560" s="129"/>
      <c r="K2560" s="134"/>
      <c r="L2560" s="134"/>
      <c r="M2560" s="134"/>
      <c r="N2560" s="126"/>
    </row>
    <row r="2561" spans="9:14" x14ac:dyDescent="0.2">
      <c r="I2561" s="129"/>
      <c r="K2561" s="134"/>
      <c r="L2561" s="134"/>
      <c r="M2561" s="134"/>
      <c r="N2561" s="126"/>
    </row>
    <row r="2562" spans="9:14" x14ac:dyDescent="0.2">
      <c r="I2562" s="129"/>
      <c r="K2562" s="134"/>
      <c r="L2562" s="134"/>
      <c r="M2562" s="134"/>
      <c r="N2562" s="126"/>
    </row>
    <row r="2563" spans="9:14" x14ac:dyDescent="0.2">
      <c r="I2563" s="129"/>
      <c r="K2563" s="134"/>
      <c r="L2563" s="134"/>
      <c r="M2563" s="134"/>
      <c r="N2563" s="126"/>
    </row>
    <row r="2564" spans="9:14" x14ac:dyDescent="0.2">
      <c r="I2564" s="129"/>
      <c r="K2564" s="134"/>
      <c r="L2564" s="134"/>
      <c r="M2564" s="134"/>
      <c r="N2564" s="126"/>
    </row>
    <row r="2565" spans="9:14" x14ac:dyDescent="0.2">
      <c r="I2565" s="129"/>
      <c r="K2565" s="134"/>
      <c r="L2565" s="134"/>
      <c r="M2565" s="134"/>
      <c r="N2565" s="126"/>
    </row>
    <row r="2566" spans="9:14" x14ac:dyDescent="0.2">
      <c r="I2566" s="129"/>
      <c r="K2566" s="134"/>
      <c r="L2566" s="134"/>
      <c r="M2566" s="134"/>
      <c r="N2566" s="126"/>
    </row>
    <row r="2567" spans="9:14" x14ac:dyDescent="0.2">
      <c r="I2567" s="129"/>
      <c r="K2567" s="134"/>
      <c r="L2567" s="134"/>
      <c r="M2567" s="134"/>
      <c r="N2567" s="126"/>
    </row>
    <row r="2568" spans="9:14" x14ac:dyDescent="0.2">
      <c r="I2568" s="129"/>
      <c r="K2568" s="134"/>
      <c r="L2568" s="134"/>
      <c r="M2568" s="134"/>
      <c r="N2568" s="126"/>
    </row>
    <row r="2569" spans="9:14" x14ac:dyDescent="0.2">
      <c r="I2569" s="129"/>
      <c r="K2569" s="134"/>
      <c r="L2569" s="134"/>
      <c r="M2569" s="134"/>
      <c r="N2569" s="126"/>
    </row>
    <row r="2570" spans="9:14" x14ac:dyDescent="0.2">
      <c r="I2570" s="129"/>
      <c r="K2570" s="134"/>
      <c r="L2570" s="134"/>
      <c r="M2570" s="134"/>
      <c r="N2570" s="126"/>
    </row>
    <row r="2571" spans="9:14" x14ac:dyDescent="0.2">
      <c r="I2571" s="129"/>
      <c r="K2571" s="134"/>
      <c r="L2571" s="134"/>
      <c r="M2571" s="134"/>
      <c r="N2571" s="126"/>
    </row>
    <row r="2572" spans="9:14" x14ac:dyDescent="0.2">
      <c r="I2572" s="129"/>
      <c r="K2572" s="134"/>
      <c r="L2572" s="134"/>
      <c r="M2572" s="134"/>
      <c r="N2572" s="126"/>
    </row>
    <row r="2573" spans="9:14" x14ac:dyDescent="0.2">
      <c r="I2573" s="129"/>
      <c r="K2573" s="134"/>
      <c r="L2573" s="134"/>
      <c r="M2573" s="134"/>
      <c r="N2573" s="126"/>
    </row>
    <row r="2574" spans="9:14" x14ac:dyDescent="0.2">
      <c r="I2574" s="129"/>
      <c r="K2574" s="134"/>
      <c r="L2574" s="134"/>
      <c r="M2574" s="134"/>
      <c r="N2574" s="126"/>
    </row>
    <row r="2575" spans="9:14" x14ac:dyDescent="0.2">
      <c r="I2575" s="129"/>
      <c r="K2575" s="134"/>
      <c r="L2575" s="134"/>
      <c r="M2575" s="134"/>
      <c r="N2575" s="126"/>
    </row>
    <row r="2576" spans="9:14" x14ac:dyDescent="0.2">
      <c r="I2576" s="129"/>
      <c r="K2576" s="134"/>
      <c r="L2576" s="134"/>
      <c r="M2576" s="134"/>
      <c r="N2576" s="126"/>
    </row>
    <row r="2577" spans="9:14" x14ac:dyDescent="0.2">
      <c r="I2577" s="129"/>
      <c r="K2577" s="134"/>
      <c r="L2577" s="134"/>
      <c r="M2577" s="134"/>
      <c r="N2577" s="126"/>
    </row>
    <row r="2578" spans="9:14" x14ac:dyDescent="0.2">
      <c r="I2578" s="129"/>
      <c r="K2578" s="134"/>
      <c r="L2578" s="134"/>
      <c r="M2578" s="134"/>
      <c r="N2578" s="126"/>
    </row>
    <row r="2579" spans="9:14" x14ac:dyDescent="0.2">
      <c r="I2579" s="129"/>
      <c r="K2579" s="134"/>
      <c r="L2579" s="134"/>
      <c r="M2579" s="134"/>
      <c r="N2579" s="126"/>
    </row>
    <row r="2580" spans="9:14" x14ac:dyDescent="0.2">
      <c r="I2580" s="129"/>
      <c r="K2580" s="134"/>
      <c r="L2580" s="134"/>
      <c r="M2580" s="134"/>
      <c r="N2580" s="126"/>
    </row>
    <row r="2581" spans="9:14" x14ac:dyDescent="0.2">
      <c r="I2581" s="129"/>
      <c r="K2581" s="134"/>
      <c r="L2581" s="134"/>
      <c r="M2581" s="134"/>
      <c r="N2581" s="126"/>
    </row>
    <row r="2582" spans="9:14" x14ac:dyDescent="0.2">
      <c r="I2582" s="129"/>
      <c r="K2582" s="134"/>
      <c r="L2582" s="134"/>
      <c r="M2582" s="134"/>
      <c r="N2582" s="126"/>
    </row>
    <row r="2583" spans="9:14" x14ac:dyDescent="0.2">
      <c r="I2583" s="129"/>
      <c r="K2583" s="134"/>
      <c r="L2583" s="134"/>
      <c r="M2583" s="134"/>
      <c r="N2583" s="126"/>
    </row>
    <row r="2584" spans="9:14" x14ac:dyDescent="0.2">
      <c r="I2584" s="129"/>
      <c r="K2584" s="134"/>
      <c r="L2584" s="134"/>
      <c r="M2584" s="134"/>
      <c r="N2584" s="126"/>
    </row>
    <row r="2585" spans="9:14" x14ac:dyDescent="0.2">
      <c r="I2585" s="129"/>
      <c r="K2585" s="134"/>
      <c r="L2585" s="134"/>
      <c r="M2585" s="134"/>
      <c r="N2585" s="126"/>
    </row>
    <row r="2586" spans="9:14" x14ac:dyDescent="0.2">
      <c r="I2586" s="129"/>
      <c r="K2586" s="134"/>
      <c r="L2586" s="134"/>
      <c r="M2586" s="134"/>
      <c r="N2586" s="126"/>
    </row>
    <row r="2587" spans="9:14" x14ac:dyDescent="0.2">
      <c r="I2587" s="129"/>
      <c r="K2587" s="134"/>
      <c r="L2587" s="134"/>
      <c r="M2587" s="134"/>
      <c r="N2587" s="126"/>
    </row>
    <row r="2588" spans="9:14" x14ac:dyDescent="0.2">
      <c r="I2588" s="129"/>
      <c r="K2588" s="134"/>
      <c r="L2588" s="134"/>
      <c r="M2588" s="134"/>
      <c r="N2588" s="126"/>
    </row>
    <row r="2589" spans="9:14" x14ac:dyDescent="0.2">
      <c r="I2589" s="129"/>
      <c r="K2589" s="134"/>
      <c r="L2589" s="134"/>
      <c r="M2589" s="134"/>
      <c r="N2589" s="126"/>
    </row>
    <row r="2590" spans="9:14" x14ac:dyDescent="0.2">
      <c r="I2590" s="129"/>
      <c r="K2590" s="134"/>
      <c r="L2590" s="134"/>
      <c r="M2590" s="134"/>
      <c r="N2590" s="126"/>
    </row>
    <row r="2591" spans="9:14" x14ac:dyDescent="0.2">
      <c r="I2591" s="129"/>
      <c r="K2591" s="134"/>
      <c r="L2591" s="134"/>
      <c r="M2591" s="134"/>
      <c r="N2591" s="126"/>
    </row>
    <row r="2592" spans="9:14" x14ac:dyDescent="0.2">
      <c r="I2592" s="129"/>
      <c r="K2592" s="134"/>
      <c r="L2592" s="134"/>
      <c r="M2592" s="134"/>
      <c r="N2592" s="126"/>
    </row>
    <row r="2593" spans="9:14" x14ac:dyDescent="0.2">
      <c r="I2593" s="129"/>
      <c r="K2593" s="134"/>
      <c r="L2593" s="134"/>
      <c r="M2593" s="134"/>
      <c r="N2593" s="126"/>
    </row>
    <row r="2594" spans="9:14" x14ac:dyDescent="0.2">
      <c r="I2594" s="129"/>
      <c r="K2594" s="134"/>
      <c r="L2594" s="134"/>
      <c r="M2594" s="134"/>
      <c r="N2594" s="126"/>
    </row>
    <row r="2595" spans="9:14" x14ac:dyDescent="0.2">
      <c r="I2595" s="129"/>
      <c r="K2595" s="134"/>
      <c r="L2595" s="134"/>
      <c r="M2595" s="134"/>
      <c r="N2595" s="126"/>
    </row>
    <row r="2596" spans="9:14" x14ac:dyDescent="0.2">
      <c r="I2596" s="129"/>
      <c r="K2596" s="134"/>
      <c r="L2596" s="134"/>
      <c r="M2596" s="134"/>
      <c r="N2596" s="126"/>
    </row>
    <row r="2597" spans="9:14" x14ac:dyDescent="0.2">
      <c r="I2597" s="129"/>
      <c r="K2597" s="134"/>
      <c r="L2597" s="134"/>
      <c r="M2597" s="134"/>
      <c r="N2597" s="126"/>
    </row>
    <row r="2598" spans="9:14" x14ac:dyDescent="0.2">
      <c r="I2598" s="129"/>
      <c r="K2598" s="134"/>
      <c r="L2598" s="134"/>
      <c r="M2598" s="134"/>
      <c r="N2598" s="126"/>
    </row>
    <row r="2599" spans="9:14" x14ac:dyDescent="0.2">
      <c r="I2599" s="129"/>
      <c r="K2599" s="134"/>
      <c r="L2599" s="134"/>
      <c r="M2599" s="134"/>
      <c r="N2599" s="126"/>
    </row>
    <row r="2600" spans="9:14" x14ac:dyDescent="0.2">
      <c r="I2600" s="129"/>
      <c r="K2600" s="134"/>
      <c r="L2600" s="134"/>
      <c r="M2600" s="134"/>
      <c r="N2600" s="126"/>
    </row>
    <row r="2601" spans="9:14" x14ac:dyDescent="0.2">
      <c r="I2601" s="129"/>
      <c r="K2601" s="134"/>
      <c r="L2601" s="134"/>
      <c r="M2601" s="134"/>
      <c r="N2601" s="126"/>
    </row>
    <row r="2602" spans="9:14" x14ac:dyDescent="0.2">
      <c r="I2602" s="129"/>
      <c r="K2602" s="134"/>
      <c r="L2602" s="134"/>
      <c r="M2602" s="134"/>
      <c r="N2602" s="126"/>
    </row>
    <row r="2603" spans="9:14" x14ac:dyDescent="0.2">
      <c r="I2603" s="129"/>
      <c r="K2603" s="134"/>
      <c r="L2603" s="134"/>
      <c r="M2603" s="134"/>
      <c r="N2603" s="126"/>
    </row>
    <row r="2604" spans="9:14" x14ac:dyDescent="0.2">
      <c r="I2604" s="129"/>
      <c r="K2604" s="134"/>
      <c r="L2604" s="134"/>
      <c r="M2604" s="134"/>
      <c r="N2604" s="126"/>
    </row>
    <row r="2605" spans="9:14" x14ac:dyDescent="0.2">
      <c r="I2605" s="129"/>
      <c r="K2605" s="134"/>
      <c r="L2605" s="134"/>
      <c r="M2605" s="134"/>
      <c r="N2605" s="126"/>
    </row>
    <row r="2606" spans="9:14" x14ac:dyDescent="0.2">
      <c r="I2606" s="129"/>
      <c r="K2606" s="134"/>
      <c r="L2606" s="134"/>
      <c r="M2606" s="134"/>
      <c r="N2606" s="126"/>
    </row>
    <row r="2607" spans="9:14" x14ac:dyDescent="0.2">
      <c r="I2607" s="129"/>
      <c r="K2607" s="134"/>
      <c r="L2607" s="134"/>
      <c r="M2607" s="134"/>
      <c r="N2607" s="126"/>
    </row>
    <row r="2608" spans="9:14" x14ac:dyDescent="0.2">
      <c r="I2608" s="129"/>
      <c r="K2608" s="134"/>
      <c r="L2608" s="134"/>
      <c r="M2608" s="134"/>
      <c r="N2608" s="126"/>
    </row>
    <row r="2609" spans="9:14" x14ac:dyDescent="0.2">
      <c r="I2609" s="129"/>
      <c r="K2609" s="134"/>
      <c r="L2609" s="134"/>
      <c r="M2609" s="134"/>
      <c r="N2609" s="126"/>
    </row>
    <row r="2610" spans="9:14" x14ac:dyDescent="0.2">
      <c r="I2610" s="129"/>
      <c r="K2610" s="134"/>
      <c r="L2610" s="134"/>
      <c r="M2610" s="134"/>
      <c r="N2610" s="126"/>
    </row>
    <row r="2611" spans="9:14" x14ac:dyDescent="0.2">
      <c r="I2611" s="129"/>
      <c r="K2611" s="134"/>
      <c r="L2611" s="134"/>
      <c r="M2611" s="134"/>
      <c r="N2611" s="126"/>
    </row>
    <row r="2612" spans="9:14" x14ac:dyDescent="0.2">
      <c r="I2612" s="129"/>
      <c r="K2612" s="134"/>
      <c r="L2612" s="134"/>
      <c r="M2612" s="134"/>
      <c r="N2612" s="126"/>
    </row>
    <row r="2613" spans="9:14" x14ac:dyDescent="0.2">
      <c r="I2613" s="129"/>
      <c r="K2613" s="134"/>
      <c r="L2613" s="134"/>
      <c r="M2613" s="134"/>
      <c r="N2613" s="126"/>
    </row>
    <row r="2614" spans="9:14" x14ac:dyDescent="0.2">
      <c r="I2614" s="129"/>
      <c r="K2614" s="134"/>
      <c r="L2614" s="134"/>
      <c r="M2614" s="134"/>
      <c r="N2614" s="126"/>
    </row>
    <row r="2615" spans="9:14" x14ac:dyDescent="0.2">
      <c r="I2615" s="129"/>
      <c r="K2615" s="134"/>
      <c r="L2615" s="134"/>
      <c r="M2615" s="134"/>
      <c r="N2615" s="126"/>
    </row>
    <row r="2616" spans="9:14" x14ac:dyDescent="0.2">
      <c r="I2616" s="129"/>
      <c r="K2616" s="134"/>
      <c r="L2616" s="134"/>
      <c r="M2616" s="134"/>
      <c r="N2616" s="126"/>
    </row>
    <row r="2617" spans="9:14" x14ac:dyDescent="0.2">
      <c r="I2617" s="129"/>
      <c r="K2617" s="134"/>
      <c r="L2617" s="134"/>
      <c r="M2617" s="134"/>
      <c r="N2617" s="126"/>
    </row>
    <row r="2618" spans="9:14" x14ac:dyDescent="0.2">
      <c r="I2618" s="129"/>
      <c r="K2618" s="134"/>
      <c r="L2618" s="134"/>
      <c r="M2618" s="134"/>
      <c r="N2618" s="126"/>
    </row>
    <row r="2619" spans="9:14" x14ac:dyDescent="0.2">
      <c r="I2619" s="129"/>
      <c r="K2619" s="134"/>
      <c r="L2619" s="134"/>
      <c r="M2619" s="134"/>
      <c r="N2619" s="126"/>
    </row>
    <row r="2620" spans="9:14" x14ac:dyDescent="0.2">
      <c r="I2620" s="129"/>
      <c r="K2620" s="134"/>
      <c r="L2620" s="134"/>
      <c r="M2620" s="134"/>
      <c r="N2620" s="126"/>
    </row>
    <row r="2621" spans="9:14" x14ac:dyDescent="0.2">
      <c r="I2621" s="129"/>
      <c r="K2621" s="134"/>
      <c r="L2621" s="134"/>
      <c r="M2621" s="134"/>
      <c r="N2621" s="126"/>
    </row>
    <row r="2622" spans="9:14" x14ac:dyDescent="0.2">
      <c r="I2622" s="129"/>
      <c r="K2622" s="134"/>
      <c r="L2622" s="134"/>
      <c r="M2622" s="134"/>
      <c r="N2622" s="126"/>
    </row>
    <row r="2623" spans="9:14" x14ac:dyDescent="0.2">
      <c r="I2623" s="129"/>
      <c r="K2623" s="134"/>
      <c r="L2623" s="134"/>
      <c r="M2623" s="134"/>
      <c r="N2623" s="126"/>
    </row>
    <row r="2624" spans="9:14" x14ac:dyDescent="0.2">
      <c r="I2624" s="129"/>
      <c r="K2624" s="134"/>
      <c r="L2624" s="134"/>
      <c r="M2624" s="134"/>
      <c r="N2624" s="126"/>
    </row>
    <row r="2625" spans="9:14" x14ac:dyDescent="0.2">
      <c r="I2625" s="129"/>
      <c r="K2625" s="134"/>
      <c r="L2625" s="134"/>
      <c r="M2625" s="134"/>
      <c r="N2625" s="126"/>
    </row>
    <row r="2626" spans="9:14" x14ac:dyDescent="0.2">
      <c r="I2626" s="129"/>
      <c r="K2626" s="134"/>
      <c r="L2626" s="134"/>
      <c r="M2626" s="134"/>
      <c r="N2626" s="126"/>
    </row>
    <row r="2627" spans="9:14" x14ac:dyDescent="0.2">
      <c r="I2627" s="129"/>
      <c r="K2627" s="134"/>
      <c r="L2627" s="134"/>
      <c r="M2627" s="134"/>
      <c r="N2627" s="126"/>
    </row>
    <row r="2628" spans="9:14" x14ac:dyDescent="0.2">
      <c r="I2628" s="129"/>
      <c r="K2628" s="134"/>
      <c r="L2628" s="134"/>
      <c r="M2628" s="134"/>
      <c r="N2628" s="126"/>
    </row>
    <row r="2629" spans="9:14" x14ac:dyDescent="0.2">
      <c r="I2629" s="129"/>
      <c r="K2629" s="134"/>
      <c r="L2629" s="134"/>
      <c r="M2629" s="134"/>
      <c r="N2629" s="126"/>
    </row>
    <row r="2630" spans="9:14" x14ac:dyDescent="0.2">
      <c r="I2630" s="129"/>
      <c r="K2630" s="134"/>
      <c r="L2630" s="134"/>
      <c r="M2630" s="134"/>
      <c r="N2630" s="126"/>
    </row>
    <row r="2631" spans="9:14" x14ac:dyDescent="0.2">
      <c r="I2631" s="129"/>
      <c r="K2631" s="134"/>
      <c r="L2631" s="134"/>
      <c r="M2631" s="134"/>
      <c r="N2631" s="126"/>
    </row>
    <row r="2632" spans="9:14" x14ac:dyDescent="0.2">
      <c r="I2632" s="129"/>
      <c r="K2632" s="134"/>
      <c r="L2632" s="134"/>
      <c r="M2632" s="134"/>
      <c r="N2632" s="126"/>
    </row>
    <row r="2633" spans="9:14" x14ac:dyDescent="0.2">
      <c r="I2633" s="129"/>
      <c r="K2633" s="134"/>
      <c r="L2633" s="134"/>
      <c r="M2633" s="134"/>
      <c r="N2633" s="126"/>
    </row>
    <row r="2634" spans="9:14" x14ac:dyDescent="0.2">
      <c r="I2634" s="129"/>
      <c r="K2634" s="134"/>
      <c r="L2634" s="134"/>
      <c r="M2634" s="134"/>
      <c r="N2634" s="126"/>
    </row>
    <row r="2635" spans="9:14" x14ac:dyDescent="0.2">
      <c r="I2635" s="129"/>
      <c r="K2635" s="134"/>
      <c r="L2635" s="134"/>
      <c r="M2635" s="134"/>
      <c r="N2635" s="126"/>
    </row>
    <row r="2636" spans="9:14" x14ac:dyDescent="0.2">
      <c r="I2636" s="129"/>
      <c r="K2636" s="134"/>
      <c r="L2636" s="134"/>
      <c r="M2636" s="134"/>
      <c r="N2636" s="126"/>
    </row>
    <row r="2637" spans="9:14" x14ac:dyDescent="0.2">
      <c r="I2637" s="129"/>
      <c r="K2637" s="134"/>
      <c r="L2637" s="134"/>
      <c r="M2637" s="134"/>
      <c r="N2637" s="126"/>
    </row>
    <row r="2638" spans="9:14" x14ac:dyDescent="0.2">
      <c r="I2638" s="129"/>
      <c r="K2638" s="134"/>
      <c r="L2638" s="134"/>
      <c r="M2638" s="134"/>
      <c r="N2638" s="126"/>
    </row>
    <row r="2639" spans="9:14" x14ac:dyDescent="0.2">
      <c r="I2639" s="129"/>
      <c r="K2639" s="134"/>
      <c r="L2639" s="134"/>
      <c r="M2639" s="134"/>
      <c r="N2639" s="126"/>
    </row>
    <row r="2640" spans="9:14" x14ac:dyDescent="0.2">
      <c r="I2640" s="129"/>
      <c r="K2640" s="134"/>
      <c r="L2640" s="134"/>
      <c r="M2640" s="134"/>
      <c r="N2640" s="126"/>
    </row>
    <row r="2641" spans="9:14" x14ac:dyDescent="0.2">
      <c r="I2641" s="129"/>
      <c r="K2641" s="134"/>
      <c r="L2641" s="134"/>
      <c r="M2641" s="134"/>
      <c r="N2641" s="126"/>
    </row>
    <row r="2642" spans="9:14" x14ac:dyDescent="0.2">
      <c r="I2642" s="129"/>
      <c r="K2642" s="134"/>
      <c r="L2642" s="134"/>
      <c r="M2642" s="134"/>
      <c r="N2642" s="126"/>
    </row>
    <row r="2643" spans="9:14" x14ac:dyDescent="0.2">
      <c r="I2643" s="129"/>
      <c r="K2643" s="134"/>
      <c r="L2643" s="134"/>
      <c r="M2643" s="134"/>
      <c r="N2643" s="126"/>
    </row>
    <row r="2644" spans="9:14" x14ac:dyDescent="0.2">
      <c r="I2644" s="129"/>
      <c r="K2644" s="134"/>
      <c r="L2644" s="134"/>
      <c r="M2644" s="134"/>
      <c r="N2644" s="126"/>
    </row>
    <row r="2645" spans="9:14" x14ac:dyDescent="0.2">
      <c r="I2645" s="129"/>
      <c r="K2645" s="134"/>
      <c r="L2645" s="134"/>
      <c r="M2645" s="134"/>
      <c r="N2645" s="126"/>
    </row>
    <row r="2646" spans="9:14" x14ac:dyDescent="0.2">
      <c r="I2646" s="129"/>
      <c r="K2646" s="134"/>
      <c r="L2646" s="134"/>
      <c r="M2646" s="134"/>
      <c r="N2646" s="126"/>
    </row>
    <row r="2647" spans="9:14" x14ac:dyDescent="0.2">
      <c r="I2647" s="129"/>
      <c r="K2647" s="134"/>
      <c r="L2647" s="134"/>
      <c r="M2647" s="134"/>
      <c r="N2647" s="126"/>
    </row>
    <row r="2648" spans="9:14" x14ac:dyDescent="0.2">
      <c r="I2648" s="129"/>
      <c r="K2648" s="134"/>
      <c r="L2648" s="134"/>
      <c r="M2648" s="134"/>
      <c r="N2648" s="126"/>
    </row>
    <row r="2649" spans="9:14" x14ac:dyDescent="0.2">
      <c r="I2649" s="129"/>
      <c r="K2649" s="134"/>
      <c r="L2649" s="134"/>
      <c r="M2649" s="134"/>
      <c r="N2649" s="126"/>
    </row>
    <row r="2650" spans="9:14" x14ac:dyDescent="0.2">
      <c r="I2650" s="129"/>
      <c r="K2650" s="134"/>
      <c r="L2650" s="134"/>
      <c r="M2650" s="134"/>
      <c r="N2650" s="126"/>
    </row>
    <row r="2651" spans="9:14" x14ac:dyDescent="0.2">
      <c r="I2651" s="129"/>
      <c r="K2651" s="134"/>
      <c r="L2651" s="134"/>
      <c r="M2651" s="134"/>
      <c r="N2651" s="126"/>
    </row>
    <row r="2652" spans="9:14" x14ac:dyDescent="0.2">
      <c r="I2652" s="129"/>
      <c r="K2652" s="134"/>
      <c r="L2652" s="134"/>
      <c r="M2652" s="134"/>
      <c r="N2652" s="126"/>
    </row>
    <row r="2653" spans="9:14" x14ac:dyDescent="0.2">
      <c r="I2653" s="129"/>
      <c r="K2653" s="134"/>
      <c r="L2653" s="134"/>
      <c r="M2653" s="134"/>
      <c r="N2653" s="126"/>
    </row>
    <row r="2654" spans="9:14" x14ac:dyDescent="0.2">
      <c r="I2654" s="129"/>
      <c r="K2654" s="134"/>
      <c r="L2654" s="134"/>
      <c r="M2654" s="134"/>
      <c r="N2654" s="126"/>
    </row>
    <row r="2655" spans="9:14" x14ac:dyDescent="0.2">
      <c r="I2655" s="129"/>
      <c r="K2655" s="134"/>
      <c r="L2655" s="134"/>
      <c r="M2655" s="134"/>
      <c r="N2655" s="126"/>
    </row>
    <row r="2656" spans="9:14" x14ac:dyDescent="0.2">
      <c r="I2656" s="129"/>
      <c r="K2656" s="134"/>
      <c r="L2656" s="134"/>
      <c r="M2656" s="134"/>
      <c r="N2656" s="126"/>
    </row>
    <row r="2657" spans="9:14" x14ac:dyDescent="0.2">
      <c r="I2657" s="129"/>
      <c r="K2657" s="134"/>
      <c r="L2657" s="134"/>
      <c r="M2657" s="134"/>
      <c r="N2657" s="126"/>
    </row>
    <row r="2658" spans="9:14" x14ac:dyDescent="0.2">
      <c r="I2658" s="129"/>
      <c r="K2658" s="134"/>
      <c r="L2658" s="134"/>
      <c r="M2658" s="134"/>
      <c r="N2658" s="126"/>
    </row>
    <row r="2659" spans="9:14" x14ac:dyDescent="0.2">
      <c r="I2659" s="129"/>
      <c r="K2659" s="134"/>
      <c r="L2659" s="134"/>
      <c r="M2659" s="134"/>
      <c r="N2659" s="126"/>
    </row>
    <row r="2660" spans="9:14" x14ac:dyDescent="0.2">
      <c r="I2660" s="129"/>
      <c r="K2660" s="134"/>
      <c r="L2660" s="134"/>
      <c r="M2660" s="134"/>
      <c r="N2660" s="126"/>
    </row>
    <row r="2661" spans="9:14" x14ac:dyDescent="0.2">
      <c r="I2661" s="129"/>
      <c r="K2661" s="134"/>
      <c r="L2661" s="134"/>
      <c r="M2661" s="134"/>
      <c r="N2661" s="126"/>
    </row>
    <row r="2662" spans="9:14" x14ac:dyDescent="0.2">
      <c r="I2662" s="129"/>
      <c r="K2662" s="134"/>
      <c r="L2662" s="134"/>
      <c r="M2662" s="134"/>
      <c r="N2662" s="126"/>
    </row>
    <row r="2663" spans="9:14" x14ac:dyDescent="0.2">
      <c r="I2663" s="129"/>
      <c r="K2663" s="134"/>
      <c r="L2663" s="134"/>
      <c r="M2663" s="134"/>
      <c r="N2663" s="126"/>
    </row>
    <row r="2664" spans="9:14" x14ac:dyDescent="0.2">
      <c r="I2664" s="129"/>
      <c r="K2664" s="134"/>
      <c r="L2664" s="134"/>
      <c r="M2664" s="134"/>
      <c r="N2664" s="126"/>
    </row>
    <row r="2665" spans="9:14" x14ac:dyDescent="0.2">
      <c r="I2665" s="129"/>
      <c r="K2665" s="134"/>
      <c r="L2665" s="134"/>
      <c r="M2665" s="134"/>
      <c r="N2665" s="126"/>
    </row>
    <row r="2666" spans="9:14" x14ac:dyDescent="0.2">
      <c r="I2666" s="129"/>
      <c r="K2666" s="134"/>
      <c r="L2666" s="134"/>
      <c r="M2666" s="134"/>
      <c r="N2666" s="126"/>
    </row>
    <row r="2667" spans="9:14" x14ac:dyDescent="0.2">
      <c r="I2667" s="129"/>
      <c r="K2667" s="134"/>
      <c r="L2667" s="134"/>
      <c r="M2667" s="134"/>
      <c r="N2667" s="126"/>
    </row>
    <row r="2668" spans="9:14" x14ac:dyDescent="0.2">
      <c r="I2668" s="129"/>
      <c r="K2668" s="134"/>
      <c r="L2668" s="134"/>
      <c r="M2668" s="134"/>
      <c r="N2668" s="126"/>
    </row>
    <row r="2669" spans="9:14" x14ac:dyDescent="0.2">
      <c r="I2669" s="129"/>
      <c r="K2669" s="134"/>
      <c r="L2669" s="134"/>
      <c r="M2669" s="134"/>
      <c r="N2669" s="126"/>
    </row>
    <row r="2670" spans="9:14" x14ac:dyDescent="0.2">
      <c r="I2670" s="129"/>
      <c r="K2670" s="134"/>
      <c r="L2670" s="134"/>
      <c r="M2670" s="134"/>
      <c r="N2670" s="126"/>
    </row>
    <row r="2671" spans="9:14" x14ac:dyDescent="0.2">
      <c r="I2671" s="129"/>
      <c r="K2671" s="134"/>
      <c r="L2671" s="134"/>
      <c r="M2671" s="134"/>
      <c r="N2671" s="126"/>
    </row>
    <row r="2672" spans="9:14" x14ac:dyDescent="0.2">
      <c r="I2672" s="129"/>
      <c r="K2672" s="134"/>
      <c r="L2672" s="134"/>
      <c r="M2672" s="134"/>
      <c r="N2672" s="126"/>
    </row>
    <row r="2673" spans="9:14" x14ac:dyDescent="0.2">
      <c r="I2673" s="129"/>
      <c r="K2673" s="134"/>
      <c r="L2673" s="134"/>
      <c r="M2673" s="134"/>
      <c r="N2673" s="126"/>
    </row>
    <row r="2674" spans="9:14" x14ac:dyDescent="0.2">
      <c r="I2674" s="129"/>
      <c r="K2674" s="134"/>
      <c r="L2674" s="134"/>
      <c r="M2674" s="134"/>
      <c r="N2674" s="126"/>
    </row>
    <row r="2675" spans="9:14" x14ac:dyDescent="0.2">
      <c r="I2675" s="129"/>
      <c r="K2675" s="134"/>
      <c r="L2675" s="134"/>
      <c r="M2675" s="134"/>
      <c r="N2675" s="126"/>
    </row>
    <row r="2676" spans="9:14" x14ac:dyDescent="0.2">
      <c r="I2676" s="129"/>
      <c r="K2676" s="134"/>
      <c r="L2676" s="134"/>
      <c r="M2676" s="134"/>
      <c r="N2676" s="126"/>
    </row>
    <row r="2677" spans="9:14" x14ac:dyDescent="0.2">
      <c r="I2677" s="129"/>
      <c r="K2677" s="134"/>
      <c r="L2677" s="134"/>
      <c r="M2677" s="134"/>
      <c r="N2677" s="126"/>
    </row>
    <row r="2678" spans="9:14" x14ac:dyDescent="0.2">
      <c r="I2678" s="129"/>
      <c r="K2678" s="134"/>
      <c r="L2678" s="134"/>
      <c r="M2678" s="134"/>
      <c r="N2678" s="126"/>
    </row>
    <row r="2679" spans="9:14" x14ac:dyDescent="0.2">
      <c r="I2679" s="129"/>
      <c r="K2679" s="134"/>
      <c r="L2679" s="134"/>
      <c r="M2679" s="134"/>
      <c r="N2679" s="126"/>
    </row>
    <row r="2680" spans="9:14" x14ac:dyDescent="0.2">
      <c r="I2680" s="129"/>
      <c r="K2680" s="134"/>
      <c r="L2680" s="134"/>
      <c r="M2680" s="134"/>
      <c r="N2680" s="126"/>
    </row>
    <row r="2681" spans="9:14" x14ac:dyDescent="0.2">
      <c r="I2681" s="129"/>
      <c r="K2681" s="134"/>
      <c r="L2681" s="134"/>
      <c r="M2681" s="134"/>
      <c r="N2681" s="126"/>
    </row>
    <row r="2682" spans="9:14" x14ac:dyDescent="0.2">
      <c r="I2682" s="129"/>
      <c r="K2682" s="134"/>
      <c r="L2682" s="134"/>
      <c r="M2682" s="134"/>
      <c r="N2682" s="126"/>
    </row>
    <row r="2683" spans="9:14" x14ac:dyDescent="0.2">
      <c r="I2683" s="129"/>
      <c r="K2683" s="134"/>
      <c r="L2683" s="134"/>
      <c r="M2683" s="134"/>
      <c r="N2683" s="126"/>
    </row>
    <row r="2684" spans="9:14" x14ac:dyDescent="0.2">
      <c r="I2684" s="129"/>
      <c r="K2684" s="134"/>
      <c r="L2684" s="134"/>
      <c r="M2684" s="134"/>
      <c r="N2684" s="126"/>
    </row>
    <row r="2685" spans="9:14" x14ac:dyDescent="0.2">
      <c r="I2685" s="129"/>
      <c r="K2685" s="134"/>
      <c r="L2685" s="134"/>
      <c r="M2685" s="134"/>
      <c r="N2685" s="126"/>
    </row>
    <row r="2686" spans="9:14" x14ac:dyDescent="0.2">
      <c r="I2686" s="129"/>
      <c r="K2686" s="134"/>
      <c r="L2686" s="134"/>
      <c r="M2686" s="134"/>
      <c r="N2686" s="126"/>
    </row>
    <row r="2687" spans="9:14" x14ac:dyDescent="0.2">
      <c r="I2687" s="129"/>
      <c r="K2687" s="134"/>
      <c r="L2687" s="134"/>
      <c r="M2687" s="134"/>
      <c r="N2687" s="126"/>
    </row>
    <row r="2688" spans="9:14" x14ac:dyDescent="0.2">
      <c r="I2688" s="129"/>
      <c r="K2688" s="134"/>
      <c r="L2688" s="134"/>
      <c r="M2688" s="134"/>
      <c r="N2688" s="126"/>
    </row>
    <row r="2689" spans="9:14" x14ac:dyDescent="0.2">
      <c r="I2689" s="129"/>
      <c r="K2689" s="134"/>
      <c r="L2689" s="134"/>
      <c r="M2689" s="134"/>
      <c r="N2689" s="126"/>
    </row>
    <row r="2690" spans="9:14" x14ac:dyDescent="0.2">
      <c r="I2690" s="129"/>
      <c r="K2690" s="134"/>
      <c r="L2690" s="134"/>
      <c r="M2690" s="134"/>
      <c r="N2690" s="126"/>
    </row>
    <row r="2691" spans="9:14" x14ac:dyDescent="0.2">
      <c r="I2691" s="129"/>
      <c r="K2691" s="134"/>
      <c r="L2691" s="134"/>
      <c r="M2691" s="134"/>
      <c r="N2691" s="126"/>
    </row>
    <row r="2692" spans="9:14" x14ac:dyDescent="0.2">
      <c r="I2692" s="129"/>
      <c r="K2692" s="134"/>
      <c r="L2692" s="134"/>
      <c r="M2692" s="134"/>
      <c r="N2692" s="126"/>
    </row>
    <row r="2693" spans="9:14" x14ac:dyDescent="0.2">
      <c r="I2693" s="129"/>
      <c r="K2693" s="134"/>
      <c r="L2693" s="134"/>
      <c r="M2693" s="134"/>
      <c r="N2693" s="126"/>
    </row>
    <row r="2694" spans="9:14" x14ac:dyDescent="0.2">
      <c r="I2694" s="129"/>
      <c r="K2694" s="134"/>
      <c r="L2694" s="134"/>
      <c r="M2694" s="134"/>
      <c r="N2694" s="126"/>
    </row>
    <row r="2695" spans="9:14" x14ac:dyDescent="0.2">
      <c r="I2695" s="129"/>
      <c r="K2695" s="134"/>
      <c r="L2695" s="134"/>
      <c r="M2695" s="134"/>
      <c r="N2695" s="126"/>
    </row>
    <row r="2696" spans="9:14" x14ac:dyDescent="0.2">
      <c r="I2696" s="129"/>
      <c r="K2696" s="134"/>
      <c r="L2696" s="134"/>
      <c r="M2696" s="134"/>
      <c r="N2696" s="126"/>
    </row>
    <row r="2697" spans="9:14" x14ac:dyDescent="0.2">
      <c r="I2697" s="129"/>
      <c r="K2697" s="134"/>
      <c r="L2697" s="134"/>
      <c r="M2697" s="134"/>
      <c r="N2697" s="126"/>
    </row>
    <row r="2698" spans="9:14" x14ac:dyDescent="0.2">
      <c r="I2698" s="129"/>
      <c r="K2698" s="134"/>
      <c r="L2698" s="134"/>
      <c r="M2698" s="134"/>
      <c r="N2698" s="126"/>
    </row>
    <row r="2699" spans="9:14" x14ac:dyDescent="0.2">
      <c r="I2699" s="129"/>
      <c r="K2699" s="134"/>
      <c r="L2699" s="134"/>
      <c r="M2699" s="134"/>
      <c r="N2699" s="126"/>
    </row>
    <row r="2700" spans="9:14" x14ac:dyDescent="0.2">
      <c r="I2700" s="129"/>
      <c r="K2700" s="134"/>
      <c r="L2700" s="134"/>
      <c r="M2700" s="134"/>
      <c r="N2700" s="126"/>
    </row>
    <row r="2701" spans="9:14" x14ac:dyDescent="0.2">
      <c r="I2701" s="129"/>
      <c r="K2701" s="134"/>
      <c r="L2701" s="134"/>
      <c r="M2701" s="134"/>
      <c r="N2701" s="126"/>
    </row>
    <row r="2702" spans="9:14" x14ac:dyDescent="0.2">
      <c r="I2702" s="129"/>
      <c r="K2702" s="134"/>
      <c r="L2702" s="134"/>
      <c r="M2702" s="134"/>
      <c r="N2702" s="126"/>
    </row>
    <row r="2703" spans="9:14" x14ac:dyDescent="0.2">
      <c r="I2703" s="129"/>
      <c r="K2703" s="134"/>
      <c r="L2703" s="134"/>
      <c r="M2703" s="134"/>
      <c r="N2703" s="126"/>
    </row>
    <row r="2704" spans="9:14" x14ac:dyDescent="0.2">
      <c r="I2704" s="129"/>
      <c r="K2704" s="134"/>
      <c r="L2704" s="134"/>
      <c r="M2704" s="134"/>
      <c r="N2704" s="126"/>
    </row>
    <row r="2705" spans="9:14" x14ac:dyDescent="0.2">
      <c r="I2705" s="129"/>
      <c r="K2705" s="134"/>
      <c r="L2705" s="134"/>
      <c r="M2705" s="134"/>
      <c r="N2705" s="126"/>
    </row>
    <row r="2706" spans="9:14" x14ac:dyDescent="0.2">
      <c r="I2706" s="129"/>
      <c r="K2706" s="134"/>
      <c r="L2706" s="134"/>
      <c r="M2706" s="134"/>
      <c r="N2706" s="126"/>
    </row>
    <row r="2707" spans="9:14" x14ac:dyDescent="0.2">
      <c r="I2707" s="129"/>
      <c r="K2707" s="134"/>
      <c r="L2707" s="134"/>
      <c r="M2707" s="134"/>
      <c r="N2707" s="126"/>
    </row>
    <row r="2708" spans="9:14" x14ac:dyDescent="0.2">
      <c r="I2708" s="129"/>
      <c r="K2708" s="134"/>
      <c r="L2708" s="134"/>
      <c r="M2708" s="134"/>
      <c r="N2708" s="126"/>
    </row>
    <row r="2709" spans="9:14" x14ac:dyDescent="0.2">
      <c r="I2709" s="129"/>
      <c r="K2709" s="134"/>
      <c r="L2709" s="134"/>
      <c r="M2709" s="134"/>
      <c r="N2709" s="126"/>
    </row>
    <row r="2710" spans="9:14" x14ac:dyDescent="0.2">
      <c r="I2710" s="129"/>
      <c r="K2710" s="134"/>
      <c r="L2710" s="134"/>
      <c r="M2710" s="134"/>
      <c r="N2710" s="126"/>
    </row>
    <row r="2711" spans="9:14" x14ac:dyDescent="0.2">
      <c r="I2711" s="129"/>
      <c r="K2711" s="134"/>
      <c r="L2711" s="134"/>
      <c r="M2711" s="134"/>
      <c r="N2711" s="126"/>
    </row>
    <row r="2712" spans="9:14" x14ac:dyDescent="0.2">
      <c r="I2712" s="129"/>
      <c r="K2712" s="134"/>
      <c r="L2712" s="134"/>
      <c r="M2712" s="134"/>
      <c r="N2712" s="126"/>
    </row>
    <row r="2713" spans="9:14" x14ac:dyDescent="0.2">
      <c r="I2713" s="129"/>
      <c r="K2713" s="134"/>
      <c r="L2713" s="134"/>
      <c r="M2713" s="134"/>
      <c r="N2713" s="126"/>
    </row>
    <row r="2714" spans="9:14" x14ac:dyDescent="0.2">
      <c r="I2714" s="129"/>
      <c r="K2714" s="134"/>
      <c r="L2714" s="134"/>
      <c r="M2714" s="134"/>
      <c r="N2714" s="126"/>
    </row>
    <row r="2715" spans="9:14" x14ac:dyDescent="0.2">
      <c r="I2715" s="129"/>
      <c r="K2715" s="134"/>
      <c r="L2715" s="134"/>
      <c r="M2715" s="134"/>
      <c r="N2715" s="126"/>
    </row>
    <row r="2716" spans="9:14" x14ac:dyDescent="0.2">
      <c r="I2716" s="129"/>
      <c r="K2716" s="134"/>
      <c r="L2716" s="134"/>
      <c r="M2716" s="134"/>
      <c r="N2716" s="126"/>
    </row>
    <row r="2717" spans="9:14" x14ac:dyDescent="0.2">
      <c r="I2717" s="129"/>
      <c r="K2717" s="134"/>
      <c r="L2717" s="134"/>
      <c r="M2717" s="134"/>
      <c r="N2717" s="126"/>
    </row>
    <row r="2718" spans="9:14" x14ac:dyDescent="0.2">
      <c r="I2718" s="129"/>
      <c r="K2718" s="134"/>
      <c r="L2718" s="134"/>
      <c r="M2718" s="134"/>
      <c r="N2718" s="126"/>
    </row>
    <row r="2719" spans="9:14" x14ac:dyDescent="0.2">
      <c r="I2719" s="129"/>
      <c r="K2719" s="134"/>
      <c r="L2719" s="134"/>
      <c r="M2719" s="134"/>
      <c r="N2719" s="126"/>
    </row>
    <row r="2720" spans="9:14" x14ac:dyDescent="0.2">
      <c r="I2720" s="129"/>
      <c r="K2720" s="134"/>
      <c r="L2720" s="134"/>
      <c r="M2720" s="134"/>
      <c r="N2720" s="126"/>
    </row>
    <row r="2721" spans="9:14" x14ac:dyDescent="0.2">
      <c r="I2721" s="129"/>
      <c r="K2721" s="134"/>
      <c r="L2721" s="134"/>
      <c r="M2721" s="134"/>
      <c r="N2721" s="126"/>
    </row>
    <row r="2722" spans="9:14" x14ac:dyDescent="0.2">
      <c r="I2722" s="129"/>
      <c r="K2722" s="134"/>
      <c r="L2722" s="134"/>
      <c r="M2722" s="134"/>
      <c r="N2722" s="126"/>
    </row>
    <row r="2723" spans="9:14" x14ac:dyDescent="0.2">
      <c r="I2723" s="129"/>
      <c r="K2723" s="134"/>
      <c r="L2723" s="134"/>
      <c r="M2723" s="134"/>
      <c r="N2723" s="126"/>
    </row>
    <row r="2724" spans="9:14" x14ac:dyDescent="0.2">
      <c r="I2724" s="129"/>
      <c r="K2724" s="134"/>
      <c r="L2724" s="134"/>
      <c r="M2724" s="134"/>
      <c r="N2724" s="126"/>
    </row>
    <row r="2725" spans="9:14" x14ac:dyDescent="0.2">
      <c r="I2725" s="129"/>
      <c r="K2725" s="134"/>
      <c r="L2725" s="134"/>
      <c r="M2725" s="134"/>
      <c r="N2725" s="126"/>
    </row>
    <row r="2726" spans="9:14" x14ac:dyDescent="0.2">
      <c r="I2726" s="129"/>
      <c r="K2726" s="134"/>
      <c r="L2726" s="134"/>
      <c r="M2726" s="134"/>
      <c r="N2726" s="126"/>
    </row>
    <row r="2727" spans="9:14" x14ac:dyDescent="0.2">
      <c r="I2727" s="129"/>
      <c r="K2727" s="134"/>
      <c r="L2727" s="134"/>
      <c r="M2727" s="134"/>
      <c r="N2727" s="126"/>
    </row>
    <row r="2728" spans="9:14" x14ac:dyDescent="0.2">
      <c r="I2728" s="129"/>
      <c r="K2728" s="134"/>
      <c r="L2728" s="134"/>
      <c r="M2728" s="134"/>
      <c r="N2728" s="126"/>
    </row>
    <row r="2729" spans="9:14" x14ac:dyDescent="0.2">
      <c r="I2729" s="129"/>
      <c r="K2729" s="134"/>
      <c r="L2729" s="134"/>
      <c r="M2729" s="134"/>
      <c r="N2729" s="126"/>
    </row>
    <row r="2730" spans="9:14" x14ac:dyDescent="0.2">
      <c r="I2730" s="129"/>
      <c r="K2730" s="134"/>
      <c r="L2730" s="134"/>
      <c r="M2730" s="134"/>
      <c r="N2730" s="126"/>
    </row>
    <row r="2731" spans="9:14" x14ac:dyDescent="0.2">
      <c r="I2731" s="129"/>
      <c r="K2731" s="134"/>
      <c r="L2731" s="134"/>
      <c r="M2731" s="134"/>
      <c r="N2731" s="126"/>
    </row>
    <row r="2732" spans="9:14" x14ac:dyDescent="0.2">
      <c r="I2732" s="129"/>
      <c r="K2732" s="134"/>
      <c r="L2732" s="134"/>
      <c r="M2732" s="134"/>
      <c r="N2732" s="126"/>
    </row>
    <row r="2733" spans="9:14" x14ac:dyDescent="0.2">
      <c r="I2733" s="129"/>
      <c r="K2733" s="134"/>
      <c r="L2733" s="134"/>
      <c r="M2733" s="134"/>
      <c r="N2733" s="126"/>
    </row>
    <row r="2734" spans="9:14" x14ac:dyDescent="0.2">
      <c r="I2734" s="129"/>
      <c r="K2734" s="134"/>
      <c r="L2734" s="134"/>
      <c r="M2734" s="134"/>
      <c r="N2734" s="126"/>
    </row>
    <row r="2735" spans="9:14" x14ac:dyDescent="0.2">
      <c r="I2735" s="129"/>
      <c r="K2735" s="134"/>
      <c r="L2735" s="134"/>
      <c r="M2735" s="134"/>
      <c r="N2735" s="126"/>
    </row>
    <row r="2736" spans="9:14" x14ac:dyDescent="0.2">
      <c r="I2736" s="129"/>
      <c r="K2736" s="134"/>
      <c r="L2736" s="134"/>
      <c r="M2736" s="134"/>
      <c r="N2736" s="126"/>
    </row>
    <row r="2737" spans="9:14" x14ac:dyDescent="0.2">
      <c r="I2737" s="129"/>
      <c r="K2737" s="134"/>
      <c r="L2737" s="134"/>
      <c r="M2737" s="134"/>
      <c r="N2737" s="126"/>
    </row>
    <row r="2738" spans="9:14" x14ac:dyDescent="0.2">
      <c r="I2738" s="129"/>
      <c r="K2738" s="134"/>
      <c r="L2738" s="134"/>
      <c r="M2738" s="134"/>
      <c r="N2738" s="126"/>
    </row>
    <row r="2739" spans="9:14" x14ac:dyDescent="0.2">
      <c r="I2739" s="129"/>
      <c r="K2739" s="134"/>
      <c r="L2739" s="134"/>
      <c r="M2739" s="134"/>
      <c r="N2739" s="126"/>
    </row>
    <row r="2740" spans="9:14" x14ac:dyDescent="0.2">
      <c r="I2740" s="129"/>
      <c r="K2740" s="134"/>
      <c r="L2740" s="134"/>
      <c r="M2740" s="134"/>
      <c r="N2740" s="126"/>
    </row>
    <row r="2741" spans="9:14" x14ac:dyDescent="0.2">
      <c r="I2741" s="129"/>
      <c r="K2741" s="134"/>
      <c r="L2741" s="134"/>
      <c r="M2741" s="134"/>
      <c r="N2741" s="126"/>
    </row>
    <row r="2742" spans="9:14" x14ac:dyDescent="0.2">
      <c r="I2742" s="129"/>
      <c r="K2742" s="134"/>
      <c r="L2742" s="134"/>
      <c r="M2742" s="134"/>
      <c r="N2742" s="126"/>
    </row>
    <row r="2743" spans="9:14" x14ac:dyDescent="0.2">
      <c r="I2743" s="129"/>
      <c r="K2743" s="134"/>
      <c r="L2743" s="134"/>
      <c r="M2743" s="134"/>
      <c r="N2743" s="126"/>
    </row>
    <row r="2744" spans="9:14" x14ac:dyDescent="0.2">
      <c r="I2744" s="129"/>
      <c r="K2744" s="134"/>
      <c r="L2744" s="134"/>
      <c r="M2744" s="134"/>
      <c r="N2744" s="126"/>
    </row>
    <row r="2745" spans="9:14" x14ac:dyDescent="0.2">
      <c r="I2745" s="129"/>
      <c r="K2745" s="134"/>
      <c r="L2745" s="134"/>
      <c r="M2745" s="134"/>
      <c r="N2745" s="126"/>
    </row>
    <row r="2746" spans="9:14" x14ac:dyDescent="0.2">
      <c r="I2746" s="129"/>
      <c r="K2746" s="134"/>
      <c r="L2746" s="134"/>
      <c r="M2746" s="134"/>
      <c r="N2746" s="126"/>
    </row>
    <row r="2747" spans="9:14" x14ac:dyDescent="0.2">
      <c r="I2747" s="129"/>
      <c r="K2747" s="134"/>
      <c r="L2747" s="134"/>
      <c r="M2747" s="134"/>
      <c r="N2747" s="126"/>
    </row>
    <row r="2748" spans="9:14" x14ac:dyDescent="0.2">
      <c r="I2748" s="129"/>
      <c r="K2748" s="134"/>
      <c r="L2748" s="134"/>
      <c r="M2748" s="134"/>
      <c r="N2748" s="126"/>
    </row>
    <row r="2749" spans="9:14" x14ac:dyDescent="0.2">
      <c r="I2749" s="129"/>
      <c r="K2749" s="134"/>
      <c r="L2749" s="134"/>
      <c r="M2749" s="134"/>
      <c r="N2749" s="126"/>
    </row>
    <row r="2750" spans="9:14" x14ac:dyDescent="0.2">
      <c r="I2750" s="129"/>
      <c r="K2750" s="134"/>
      <c r="L2750" s="134"/>
      <c r="M2750" s="134"/>
      <c r="N2750" s="126"/>
    </row>
    <row r="2751" spans="9:14" x14ac:dyDescent="0.2">
      <c r="I2751" s="129"/>
      <c r="K2751" s="134"/>
      <c r="L2751" s="134"/>
      <c r="M2751" s="134"/>
      <c r="N2751" s="126"/>
    </row>
    <row r="2752" spans="9:14" x14ac:dyDescent="0.2">
      <c r="I2752" s="129"/>
      <c r="K2752" s="134"/>
      <c r="L2752" s="134"/>
      <c r="M2752" s="134"/>
      <c r="N2752" s="126"/>
    </row>
    <row r="2753" spans="9:14" x14ac:dyDescent="0.2">
      <c r="I2753" s="129"/>
      <c r="K2753" s="134"/>
      <c r="L2753" s="134"/>
      <c r="M2753" s="134"/>
      <c r="N2753" s="126"/>
    </row>
    <row r="2754" spans="9:14" x14ac:dyDescent="0.2">
      <c r="I2754" s="129"/>
      <c r="K2754" s="134"/>
      <c r="L2754" s="134"/>
      <c r="M2754" s="134"/>
      <c r="N2754" s="126"/>
    </row>
    <row r="2755" spans="9:14" x14ac:dyDescent="0.2">
      <c r="I2755" s="129"/>
      <c r="K2755" s="134"/>
      <c r="L2755" s="134"/>
      <c r="M2755" s="134"/>
      <c r="N2755" s="126"/>
    </row>
    <row r="2756" spans="9:14" x14ac:dyDescent="0.2">
      <c r="I2756" s="129"/>
      <c r="K2756" s="134"/>
      <c r="L2756" s="134"/>
      <c r="M2756" s="134"/>
      <c r="N2756" s="126"/>
    </row>
    <row r="2757" spans="9:14" x14ac:dyDescent="0.2">
      <c r="I2757" s="129"/>
      <c r="K2757" s="134"/>
      <c r="L2757" s="134"/>
      <c r="M2757" s="134"/>
      <c r="N2757" s="126"/>
    </row>
    <row r="2758" spans="9:14" x14ac:dyDescent="0.2">
      <c r="I2758" s="129"/>
      <c r="K2758" s="134"/>
      <c r="L2758" s="134"/>
      <c r="M2758" s="134"/>
      <c r="N2758" s="126"/>
    </row>
    <row r="2759" spans="9:14" x14ac:dyDescent="0.2">
      <c r="I2759" s="129"/>
      <c r="K2759" s="134"/>
      <c r="L2759" s="134"/>
      <c r="M2759" s="134"/>
      <c r="N2759" s="126"/>
    </row>
    <row r="2760" spans="9:14" x14ac:dyDescent="0.2">
      <c r="I2760" s="129"/>
      <c r="K2760" s="134"/>
      <c r="L2760" s="134"/>
      <c r="M2760" s="134"/>
      <c r="N2760" s="126"/>
    </row>
    <row r="2761" spans="9:14" x14ac:dyDescent="0.2">
      <c r="I2761" s="129"/>
      <c r="K2761" s="134"/>
      <c r="L2761" s="134"/>
      <c r="M2761" s="134"/>
      <c r="N2761" s="126"/>
    </row>
    <row r="2762" spans="9:14" x14ac:dyDescent="0.2">
      <c r="I2762" s="129"/>
      <c r="K2762" s="134"/>
      <c r="L2762" s="134"/>
      <c r="M2762" s="134"/>
      <c r="N2762" s="126"/>
    </row>
    <row r="2763" spans="9:14" x14ac:dyDescent="0.2">
      <c r="I2763" s="129"/>
      <c r="K2763" s="134"/>
      <c r="L2763" s="134"/>
      <c r="M2763" s="134"/>
      <c r="N2763" s="126"/>
    </row>
    <row r="2764" spans="9:14" x14ac:dyDescent="0.2">
      <c r="I2764" s="129"/>
      <c r="K2764" s="134"/>
      <c r="L2764" s="134"/>
      <c r="M2764" s="134"/>
      <c r="N2764" s="126"/>
    </row>
    <row r="2765" spans="9:14" x14ac:dyDescent="0.2">
      <c r="I2765" s="129"/>
      <c r="K2765" s="134"/>
      <c r="L2765" s="134"/>
      <c r="M2765" s="134"/>
      <c r="N2765" s="126"/>
    </row>
    <row r="2766" spans="9:14" x14ac:dyDescent="0.2">
      <c r="I2766" s="129"/>
      <c r="K2766" s="134"/>
      <c r="L2766" s="134"/>
      <c r="M2766" s="134"/>
      <c r="N2766" s="126"/>
    </row>
    <row r="2767" spans="9:14" x14ac:dyDescent="0.2">
      <c r="I2767" s="129"/>
      <c r="K2767" s="134"/>
      <c r="L2767" s="134"/>
      <c r="M2767" s="134"/>
      <c r="N2767" s="126"/>
    </row>
    <row r="2768" spans="9:14" x14ac:dyDescent="0.2">
      <c r="I2768" s="129"/>
      <c r="K2768" s="134"/>
      <c r="L2768" s="134"/>
      <c r="M2768" s="134"/>
      <c r="N2768" s="126"/>
    </row>
    <row r="2769" spans="9:14" x14ac:dyDescent="0.2">
      <c r="I2769" s="129"/>
      <c r="K2769" s="134"/>
      <c r="L2769" s="134"/>
      <c r="M2769" s="134"/>
      <c r="N2769" s="126"/>
    </row>
    <row r="2770" spans="9:14" x14ac:dyDescent="0.2">
      <c r="I2770" s="129"/>
      <c r="K2770" s="134"/>
      <c r="L2770" s="134"/>
      <c r="M2770" s="134"/>
      <c r="N2770" s="126"/>
    </row>
    <row r="2771" spans="9:14" x14ac:dyDescent="0.2">
      <c r="I2771" s="129"/>
      <c r="K2771" s="134"/>
      <c r="L2771" s="134"/>
      <c r="M2771" s="134"/>
      <c r="N2771" s="126"/>
    </row>
    <row r="2772" spans="9:14" x14ac:dyDescent="0.2">
      <c r="I2772" s="129"/>
      <c r="K2772" s="134"/>
      <c r="L2772" s="134"/>
      <c r="M2772" s="134"/>
      <c r="N2772" s="126"/>
    </row>
    <row r="2773" spans="9:14" x14ac:dyDescent="0.2">
      <c r="I2773" s="129"/>
      <c r="K2773" s="134"/>
      <c r="L2773" s="134"/>
      <c r="M2773" s="134"/>
      <c r="N2773" s="126"/>
    </row>
    <row r="2774" spans="9:14" x14ac:dyDescent="0.2">
      <c r="I2774" s="129"/>
      <c r="K2774" s="134"/>
      <c r="L2774" s="134"/>
      <c r="M2774" s="134"/>
      <c r="N2774" s="126"/>
    </row>
    <row r="2775" spans="9:14" x14ac:dyDescent="0.2">
      <c r="I2775" s="129"/>
      <c r="K2775" s="134"/>
      <c r="L2775" s="134"/>
      <c r="M2775" s="134"/>
      <c r="N2775" s="126"/>
    </row>
    <row r="2776" spans="9:14" x14ac:dyDescent="0.2">
      <c r="I2776" s="129"/>
      <c r="K2776" s="134"/>
      <c r="L2776" s="134"/>
      <c r="M2776" s="134"/>
      <c r="N2776" s="126"/>
    </row>
    <row r="2777" spans="9:14" x14ac:dyDescent="0.2">
      <c r="I2777" s="129"/>
      <c r="K2777" s="134"/>
      <c r="L2777" s="134"/>
      <c r="M2777" s="134"/>
      <c r="N2777" s="126"/>
    </row>
    <row r="2778" spans="9:14" x14ac:dyDescent="0.2">
      <c r="I2778" s="129"/>
      <c r="K2778" s="134"/>
      <c r="L2778" s="134"/>
      <c r="M2778" s="134"/>
      <c r="N2778" s="126"/>
    </row>
    <row r="2779" spans="9:14" x14ac:dyDescent="0.2">
      <c r="I2779" s="129"/>
      <c r="K2779" s="134"/>
      <c r="L2779" s="134"/>
      <c r="M2779" s="134"/>
      <c r="N2779" s="126"/>
    </row>
    <row r="2780" spans="9:14" x14ac:dyDescent="0.2">
      <c r="I2780" s="129"/>
      <c r="K2780" s="134"/>
      <c r="L2780" s="134"/>
      <c r="M2780" s="134"/>
      <c r="N2780" s="126"/>
    </row>
    <row r="2781" spans="9:14" x14ac:dyDescent="0.2">
      <c r="I2781" s="129"/>
      <c r="K2781" s="134"/>
      <c r="L2781" s="134"/>
      <c r="M2781" s="134"/>
      <c r="N2781" s="126"/>
    </row>
    <row r="2782" spans="9:14" x14ac:dyDescent="0.2">
      <c r="I2782" s="129"/>
      <c r="K2782" s="134"/>
      <c r="L2782" s="134"/>
      <c r="M2782" s="134"/>
      <c r="N2782" s="126"/>
    </row>
    <row r="2783" spans="9:14" x14ac:dyDescent="0.2">
      <c r="I2783" s="129"/>
      <c r="K2783" s="134"/>
      <c r="L2783" s="134"/>
      <c r="M2783" s="134"/>
      <c r="N2783" s="126"/>
    </row>
    <row r="2784" spans="9:14" x14ac:dyDescent="0.2">
      <c r="I2784" s="129"/>
      <c r="K2784" s="134"/>
      <c r="L2784" s="134"/>
      <c r="M2784" s="134"/>
      <c r="N2784" s="126"/>
    </row>
    <row r="2785" spans="9:14" x14ac:dyDescent="0.2">
      <c r="I2785" s="129"/>
      <c r="K2785" s="134"/>
      <c r="L2785" s="134"/>
      <c r="M2785" s="134"/>
      <c r="N2785" s="126"/>
    </row>
    <row r="2786" spans="9:14" x14ac:dyDescent="0.2">
      <c r="I2786" s="129"/>
      <c r="K2786" s="134"/>
      <c r="L2786" s="134"/>
      <c r="M2786" s="134"/>
      <c r="N2786" s="126"/>
    </row>
    <row r="2787" spans="9:14" x14ac:dyDescent="0.2">
      <c r="I2787" s="129"/>
      <c r="K2787" s="134"/>
      <c r="L2787" s="134"/>
      <c r="M2787" s="134"/>
      <c r="N2787" s="126"/>
    </row>
    <row r="2788" spans="9:14" x14ac:dyDescent="0.2">
      <c r="I2788" s="129"/>
      <c r="K2788" s="134"/>
      <c r="L2788" s="134"/>
      <c r="M2788" s="134"/>
      <c r="N2788" s="126"/>
    </row>
    <row r="2789" spans="9:14" x14ac:dyDescent="0.2">
      <c r="I2789" s="129"/>
      <c r="K2789" s="134"/>
      <c r="L2789" s="134"/>
      <c r="M2789" s="134"/>
      <c r="N2789" s="126"/>
    </row>
    <row r="2790" spans="9:14" x14ac:dyDescent="0.2">
      <c r="I2790" s="129"/>
      <c r="K2790" s="134"/>
      <c r="L2790" s="134"/>
      <c r="M2790" s="134"/>
      <c r="N2790" s="126"/>
    </row>
    <row r="2791" spans="9:14" x14ac:dyDescent="0.2">
      <c r="I2791" s="129"/>
      <c r="K2791" s="134"/>
      <c r="L2791" s="134"/>
      <c r="M2791" s="134"/>
      <c r="N2791" s="126"/>
    </row>
    <row r="2792" spans="9:14" x14ac:dyDescent="0.2">
      <c r="I2792" s="129"/>
      <c r="K2792" s="134"/>
      <c r="L2792" s="134"/>
      <c r="M2792" s="134"/>
      <c r="N2792" s="126"/>
    </row>
    <row r="2793" spans="9:14" x14ac:dyDescent="0.2">
      <c r="I2793" s="129"/>
      <c r="K2793" s="134"/>
      <c r="L2793" s="134"/>
      <c r="M2793" s="134"/>
      <c r="N2793" s="126"/>
    </row>
    <row r="2794" spans="9:14" x14ac:dyDescent="0.2">
      <c r="I2794" s="129"/>
      <c r="K2794" s="134"/>
      <c r="L2794" s="134"/>
      <c r="M2794" s="134"/>
      <c r="N2794" s="126"/>
    </row>
    <row r="2795" spans="9:14" x14ac:dyDescent="0.2">
      <c r="I2795" s="129"/>
      <c r="K2795" s="134"/>
      <c r="L2795" s="134"/>
      <c r="M2795" s="134"/>
      <c r="N2795" s="126"/>
    </row>
    <row r="2796" spans="9:14" x14ac:dyDescent="0.2">
      <c r="I2796" s="129"/>
      <c r="K2796" s="134"/>
      <c r="L2796" s="134"/>
      <c r="M2796" s="134"/>
      <c r="N2796" s="126"/>
    </row>
    <row r="2797" spans="9:14" x14ac:dyDescent="0.2">
      <c r="I2797" s="129"/>
      <c r="K2797" s="134"/>
      <c r="L2797" s="134"/>
      <c r="M2797" s="134"/>
      <c r="N2797" s="126"/>
    </row>
    <row r="2798" spans="9:14" x14ac:dyDescent="0.2">
      <c r="I2798" s="129"/>
      <c r="K2798" s="134"/>
      <c r="L2798" s="134"/>
      <c r="M2798" s="134"/>
      <c r="N2798" s="126"/>
    </row>
    <row r="2799" spans="9:14" x14ac:dyDescent="0.2">
      <c r="I2799" s="129"/>
      <c r="K2799" s="134"/>
      <c r="L2799" s="134"/>
      <c r="M2799" s="134"/>
      <c r="N2799" s="126"/>
    </row>
    <row r="2800" spans="9:14" x14ac:dyDescent="0.2">
      <c r="I2800" s="129"/>
      <c r="K2800" s="134"/>
      <c r="L2800" s="134"/>
      <c r="M2800" s="134"/>
      <c r="N2800" s="126"/>
    </row>
    <row r="2801" spans="9:14" x14ac:dyDescent="0.2">
      <c r="I2801" s="129"/>
      <c r="K2801" s="134"/>
      <c r="L2801" s="134"/>
      <c r="M2801" s="134"/>
      <c r="N2801" s="126"/>
    </row>
    <row r="2802" spans="9:14" x14ac:dyDescent="0.2">
      <c r="I2802" s="129"/>
      <c r="K2802" s="134"/>
      <c r="L2802" s="134"/>
      <c r="M2802" s="134"/>
      <c r="N2802" s="126"/>
    </row>
    <row r="2803" spans="9:14" x14ac:dyDescent="0.2">
      <c r="I2803" s="129"/>
      <c r="K2803" s="134"/>
      <c r="L2803" s="134"/>
      <c r="M2803" s="134"/>
      <c r="N2803" s="126"/>
    </row>
    <row r="2804" spans="9:14" x14ac:dyDescent="0.2">
      <c r="I2804" s="129"/>
      <c r="K2804" s="134"/>
      <c r="L2804" s="134"/>
      <c r="M2804" s="134"/>
      <c r="N2804" s="126"/>
    </row>
    <row r="2805" spans="9:14" x14ac:dyDescent="0.2">
      <c r="I2805" s="129"/>
      <c r="K2805" s="134"/>
      <c r="L2805" s="134"/>
      <c r="M2805" s="134"/>
      <c r="N2805" s="126"/>
    </row>
    <row r="2806" spans="9:14" x14ac:dyDescent="0.2">
      <c r="I2806" s="129"/>
      <c r="K2806" s="134"/>
      <c r="L2806" s="134"/>
      <c r="M2806" s="134"/>
      <c r="N2806" s="126"/>
    </row>
    <row r="2807" spans="9:14" x14ac:dyDescent="0.2">
      <c r="I2807" s="129"/>
      <c r="K2807" s="134"/>
      <c r="L2807" s="134"/>
      <c r="M2807" s="134"/>
      <c r="N2807" s="126"/>
    </row>
    <row r="2808" spans="9:14" x14ac:dyDescent="0.2">
      <c r="I2808" s="129"/>
      <c r="K2808" s="134"/>
      <c r="L2808" s="134"/>
      <c r="M2808" s="134"/>
      <c r="N2808" s="126"/>
    </row>
    <row r="2809" spans="9:14" x14ac:dyDescent="0.2">
      <c r="I2809" s="129"/>
      <c r="K2809" s="134"/>
      <c r="L2809" s="134"/>
      <c r="M2809" s="134"/>
      <c r="N2809" s="126"/>
    </row>
    <row r="2810" spans="9:14" x14ac:dyDescent="0.2">
      <c r="I2810" s="129"/>
      <c r="K2810" s="134"/>
      <c r="L2810" s="134"/>
      <c r="M2810" s="134"/>
      <c r="N2810" s="126"/>
    </row>
    <row r="2811" spans="9:14" x14ac:dyDescent="0.2">
      <c r="I2811" s="129"/>
      <c r="K2811" s="134"/>
      <c r="L2811" s="134"/>
      <c r="M2811" s="134"/>
      <c r="N2811" s="126"/>
    </row>
    <row r="2812" spans="9:14" x14ac:dyDescent="0.2">
      <c r="I2812" s="129"/>
      <c r="K2812" s="134"/>
      <c r="L2812" s="134"/>
      <c r="M2812" s="134"/>
      <c r="N2812" s="126"/>
    </row>
    <row r="2813" spans="9:14" x14ac:dyDescent="0.2">
      <c r="I2813" s="129"/>
      <c r="K2813" s="134"/>
      <c r="L2813" s="134"/>
      <c r="M2813" s="134"/>
      <c r="N2813" s="126"/>
    </row>
    <row r="2814" spans="9:14" x14ac:dyDescent="0.2">
      <c r="I2814" s="129"/>
      <c r="K2814" s="134"/>
      <c r="L2814" s="134"/>
      <c r="M2814" s="134"/>
      <c r="N2814" s="126"/>
    </row>
    <row r="2815" spans="9:14" x14ac:dyDescent="0.2">
      <c r="I2815" s="129"/>
      <c r="K2815" s="134"/>
      <c r="L2815" s="134"/>
      <c r="M2815" s="134"/>
      <c r="N2815" s="126"/>
    </row>
    <row r="2816" spans="9:14" x14ac:dyDescent="0.2">
      <c r="I2816" s="129"/>
      <c r="K2816" s="134"/>
      <c r="L2816" s="134"/>
      <c r="M2816" s="134"/>
      <c r="N2816" s="126"/>
    </row>
    <row r="2817" spans="9:14" x14ac:dyDescent="0.2">
      <c r="I2817" s="129"/>
      <c r="K2817" s="134"/>
      <c r="L2817" s="134"/>
      <c r="M2817" s="134"/>
      <c r="N2817" s="126"/>
    </row>
    <row r="2818" spans="9:14" x14ac:dyDescent="0.2">
      <c r="I2818" s="129"/>
      <c r="K2818" s="134"/>
      <c r="L2818" s="134"/>
      <c r="M2818" s="134"/>
      <c r="N2818" s="126"/>
    </row>
    <row r="2819" spans="9:14" x14ac:dyDescent="0.2">
      <c r="I2819" s="129"/>
      <c r="K2819" s="134"/>
      <c r="L2819" s="134"/>
      <c r="M2819" s="134"/>
      <c r="N2819" s="126"/>
    </row>
    <row r="2820" spans="9:14" x14ac:dyDescent="0.2">
      <c r="I2820" s="129"/>
      <c r="K2820" s="134"/>
      <c r="L2820" s="134"/>
      <c r="M2820" s="134"/>
      <c r="N2820" s="126"/>
    </row>
    <row r="2821" spans="9:14" x14ac:dyDescent="0.2">
      <c r="I2821" s="129"/>
      <c r="K2821" s="134"/>
      <c r="L2821" s="134"/>
      <c r="M2821" s="134"/>
      <c r="N2821" s="126"/>
    </row>
    <row r="2822" spans="9:14" x14ac:dyDescent="0.2">
      <c r="I2822" s="129"/>
      <c r="K2822" s="134"/>
      <c r="L2822" s="134"/>
      <c r="M2822" s="134"/>
      <c r="N2822" s="126"/>
    </row>
    <row r="2823" spans="9:14" x14ac:dyDescent="0.2">
      <c r="I2823" s="129"/>
      <c r="K2823" s="134"/>
      <c r="L2823" s="134"/>
      <c r="M2823" s="134"/>
      <c r="N2823" s="126"/>
    </row>
    <row r="2824" spans="9:14" x14ac:dyDescent="0.2">
      <c r="I2824" s="129"/>
      <c r="K2824" s="134"/>
      <c r="L2824" s="134"/>
      <c r="M2824" s="134"/>
      <c r="N2824" s="126"/>
    </row>
    <row r="2825" spans="9:14" x14ac:dyDescent="0.2">
      <c r="I2825" s="129"/>
      <c r="K2825" s="134"/>
      <c r="L2825" s="134"/>
      <c r="M2825" s="134"/>
      <c r="N2825" s="126"/>
    </row>
    <row r="2826" spans="9:14" x14ac:dyDescent="0.2">
      <c r="I2826" s="129"/>
      <c r="K2826" s="134"/>
      <c r="L2826" s="134"/>
      <c r="M2826" s="134"/>
      <c r="N2826" s="126"/>
    </row>
    <row r="2827" spans="9:14" x14ac:dyDescent="0.2">
      <c r="I2827" s="129"/>
      <c r="K2827" s="134"/>
      <c r="L2827" s="134"/>
      <c r="M2827" s="134"/>
      <c r="N2827" s="126"/>
    </row>
    <row r="2828" spans="9:14" x14ac:dyDescent="0.2">
      <c r="I2828" s="129"/>
      <c r="K2828" s="134"/>
      <c r="L2828" s="134"/>
      <c r="M2828" s="134"/>
      <c r="N2828" s="126"/>
    </row>
    <row r="2829" spans="9:14" x14ac:dyDescent="0.2">
      <c r="I2829" s="129"/>
      <c r="K2829" s="134"/>
      <c r="L2829" s="134"/>
      <c r="M2829" s="134"/>
      <c r="N2829" s="126"/>
    </row>
    <row r="2830" spans="9:14" x14ac:dyDescent="0.2">
      <c r="I2830" s="129"/>
      <c r="K2830" s="134"/>
      <c r="L2830" s="134"/>
      <c r="M2830" s="134"/>
      <c r="N2830" s="126"/>
    </row>
    <row r="2831" spans="9:14" x14ac:dyDescent="0.2">
      <c r="I2831" s="129"/>
      <c r="K2831" s="134"/>
      <c r="L2831" s="134"/>
      <c r="M2831" s="134"/>
      <c r="N2831" s="126"/>
    </row>
    <row r="2832" spans="9:14" x14ac:dyDescent="0.2">
      <c r="I2832" s="129"/>
      <c r="K2832" s="134"/>
      <c r="L2832" s="134"/>
      <c r="M2832" s="134"/>
      <c r="N2832" s="126"/>
    </row>
    <row r="2833" spans="9:14" x14ac:dyDescent="0.2">
      <c r="I2833" s="129"/>
      <c r="K2833" s="134"/>
      <c r="L2833" s="134"/>
      <c r="M2833" s="134"/>
      <c r="N2833" s="126"/>
    </row>
    <row r="2834" spans="9:14" x14ac:dyDescent="0.2">
      <c r="I2834" s="129"/>
      <c r="K2834" s="134"/>
      <c r="L2834" s="134"/>
      <c r="M2834" s="134"/>
      <c r="N2834" s="126"/>
    </row>
    <row r="2835" spans="9:14" x14ac:dyDescent="0.2">
      <c r="I2835" s="129"/>
      <c r="K2835" s="134"/>
      <c r="L2835" s="134"/>
      <c r="M2835" s="134"/>
      <c r="N2835" s="126"/>
    </row>
    <row r="2836" spans="9:14" x14ac:dyDescent="0.2">
      <c r="I2836" s="129"/>
      <c r="K2836" s="134"/>
      <c r="L2836" s="134"/>
      <c r="M2836" s="134"/>
      <c r="N2836" s="126"/>
    </row>
    <row r="2837" spans="9:14" x14ac:dyDescent="0.2">
      <c r="I2837" s="129"/>
      <c r="K2837" s="134"/>
      <c r="L2837" s="134"/>
      <c r="M2837" s="134"/>
      <c r="N2837" s="126"/>
    </row>
    <row r="2838" spans="9:14" x14ac:dyDescent="0.2">
      <c r="I2838" s="129"/>
      <c r="K2838" s="134"/>
      <c r="L2838" s="134"/>
      <c r="M2838" s="134"/>
      <c r="N2838" s="126"/>
    </row>
    <row r="2839" spans="9:14" x14ac:dyDescent="0.2">
      <c r="I2839" s="129"/>
      <c r="K2839" s="134"/>
      <c r="L2839" s="134"/>
      <c r="M2839" s="134"/>
      <c r="N2839" s="126"/>
    </row>
    <row r="2840" spans="9:14" x14ac:dyDescent="0.2">
      <c r="I2840" s="129"/>
      <c r="K2840" s="134"/>
      <c r="L2840" s="134"/>
      <c r="M2840" s="134"/>
      <c r="N2840" s="126"/>
    </row>
    <row r="2841" spans="9:14" x14ac:dyDescent="0.2">
      <c r="I2841" s="129"/>
      <c r="K2841" s="134"/>
      <c r="L2841" s="134"/>
      <c r="M2841" s="134"/>
      <c r="N2841" s="126"/>
    </row>
    <row r="2842" spans="9:14" x14ac:dyDescent="0.2">
      <c r="I2842" s="129"/>
      <c r="K2842" s="134"/>
      <c r="L2842" s="134"/>
      <c r="M2842" s="134"/>
      <c r="N2842" s="126"/>
    </row>
    <row r="2843" spans="9:14" x14ac:dyDescent="0.2">
      <c r="I2843" s="129"/>
      <c r="K2843" s="134"/>
      <c r="L2843" s="134"/>
      <c r="M2843" s="134"/>
      <c r="N2843" s="126"/>
    </row>
    <row r="2844" spans="9:14" x14ac:dyDescent="0.2">
      <c r="I2844" s="129"/>
      <c r="K2844" s="134"/>
      <c r="L2844" s="134"/>
      <c r="M2844" s="134"/>
      <c r="N2844" s="126"/>
    </row>
    <row r="2845" spans="9:14" x14ac:dyDescent="0.2">
      <c r="I2845" s="129"/>
      <c r="K2845" s="134"/>
      <c r="L2845" s="134"/>
      <c r="M2845" s="134"/>
      <c r="N2845" s="126"/>
    </row>
    <row r="2846" spans="9:14" x14ac:dyDescent="0.2">
      <c r="I2846" s="129"/>
      <c r="K2846" s="134"/>
      <c r="L2846" s="134"/>
      <c r="M2846" s="134"/>
      <c r="N2846" s="126"/>
    </row>
    <row r="2847" spans="9:14" x14ac:dyDescent="0.2">
      <c r="I2847" s="129"/>
      <c r="K2847" s="134"/>
      <c r="L2847" s="134"/>
      <c r="M2847" s="134"/>
      <c r="N2847" s="126"/>
    </row>
    <row r="2848" spans="9:14" x14ac:dyDescent="0.2">
      <c r="I2848" s="129"/>
      <c r="K2848" s="134"/>
      <c r="L2848" s="134"/>
      <c r="M2848" s="134"/>
      <c r="N2848" s="126"/>
    </row>
    <row r="2849" spans="9:14" x14ac:dyDescent="0.2">
      <c r="I2849" s="129"/>
      <c r="K2849" s="134"/>
      <c r="L2849" s="134"/>
      <c r="M2849" s="134"/>
      <c r="N2849" s="126"/>
    </row>
    <row r="2850" spans="9:14" x14ac:dyDescent="0.2">
      <c r="I2850" s="129"/>
      <c r="K2850" s="134"/>
      <c r="L2850" s="134"/>
      <c r="M2850" s="134"/>
      <c r="N2850" s="126"/>
    </row>
    <row r="2851" spans="9:14" x14ac:dyDescent="0.2">
      <c r="I2851" s="129"/>
      <c r="K2851" s="134"/>
      <c r="L2851" s="134"/>
      <c r="M2851" s="134"/>
      <c r="N2851" s="126"/>
    </row>
    <row r="2852" spans="9:14" x14ac:dyDescent="0.2">
      <c r="I2852" s="129"/>
      <c r="K2852" s="134"/>
      <c r="L2852" s="134"/>
      <c r="M2852" s="134"/>
      <c r="N2852" s="126"/>
    </row>
    <row r="2853" spans="9:14" x14ac:dyDescent="0.2">
      <c r="I2853" s="129"/>
      <c r="K2853" s="134"/>
      <c r="L2853" s="134"/>
      <c r="M2853" s="134"/>
      <c r="N2853" s="126"/>
    </row>
    <row r="2854" spans="9:14" x14ac:dyDescent="0.2">
      <c r="I2854" s="129"/>
      <c r="K2854" s="134"/>
      <c r="L2854" s="134"/>
      <c r="M2854" s="134"/>
      <c r="N2854" s="126"/>
    </row>
    <row r="2855" spans="9:14" x14ac:dyDescent="0.2">
      <c r="I2855" s="129"/>
      <c r="K2855" s="134"/>
      <c r="L2855" s="134"/>
      <c r="M2855" s="134"/>
      <c r="N2855" s="126"/>
    </row>
    <row r="2856" spans="9:14" x14ac:dyDescent="0.2">
      <c r="I2856" s="129"/>
      <c r="K2856" s="134"/>
      <c r="L2856" s="134"/>
      <c r="M2856" s="134"/>
      <c r="N2856" s="126"/>
    </row>
    <row r="2857" spans="9:14" x14ac:dyDescent="0.2">
      <c r="I2857" s="129"/>
      <c r="K2857" s="134"/>
      <c r="L2857" s="134"/>
      <c r="M2857" s="134"/>
      <c r="N2857" s="126"/>
    </row>
    <row r="2858" spans="9:14" x14ac:dyDescent="0.2">
      <c r="I2858" s="129"/>
      <c r="K2858" s="134"/>
      <c r="L2858" s="134"/>
      <c r="M2858" s="134"/>
      <c r="N2858" s="126"/>
    </row>
    <row r="2859" spans="9:14" x14ac:dyDescent="0.2">
      <c r="I2859" s="129"/>
      <c r="K2859" s="134"/>
      <c r="L2859" s="134"/>
      <c r="M2859" s="134"/>
      <c r="N2859" s="126"/>
    </row>
    <row r="2860" spans="9:14" x14ac:dyDescent="0.2">
      <c r="I2860" s="129"/>
      <c r="K2860" s="134"/>
      <c r="L2860" s="134"/>
      <c r="M2860" s="134"/>
      <c r="N2860" s="126"/>
    </row>
    <row r="2861" spans="9:14" x14ac:dyDescent="0.2">
      <c r="I2861" s="129"/>
      <c r="K2861" s="134"/>
      <c r="L2861" s="134"/>
      <c r="M2861" s="134"/>
      <c r="N2861" s="126"/>
    </row>
    <row r="2862" spans="9:14" x14ac:dyDescent="0.2">
      <c r="I2862" s="129"/>
      <c r="K2862" s="134"/>
      <c r="L2862" s="134"/>
      <c r="M2862" s="134"/>
      <c r="N2862" s="126"/>
    </row>
    <row r="2863" spans="9:14" x14ac:dyDescent="0.2">
      <c r="I2863" s="129"/>
      <c r="K2863" s="134"/>
      <c r="L2863" s="134"/>
      <c r="M2863" s="134"/>
      <c r="N2863" s="126"/>
    </row>
    <row r="2864" spans="9:14" x14ac:dyDescent="0.2">
      <c r="I2864" s="129"/>
      <c r="K2864" s="134"/>
      <c r="L2864" s="134"/>
      <c r="M2864" s="134"/>
      <c r="N2864" s="126"/>
    </row>
    <row r="2865" spans="9:14" x14ac:dyDescent="0.2">
      <c r="I2865" s="129"/>
      <c r="K2865" s="134"/>
      <c r="L2865" s="134"/>
      <c r="M2865" s="134"/>
      <c r="N2865" s="126"/>
    </row>
    <row r="2866" spans="9:14" x14ac:dyDescent="0.2">
      <c r="I2866" s="129"/>
      <c r="K2866" s="134"/>
      <c r="L2866" s="134"/>
      <c r="M2866" s="134"/>
      <c r="N2866" s="126"/>
    </row>
    <row r="2867" spans="9:14" x14ac:dyDescent="0.2">
      <c r="I2867" s="129"/>
      <c r="K2867" s="134"/>
      <c r="L2867" s="134"/>
      <c r="M2867" s="134"/>
      <c r="N2867" s="126"/>
    </row>
    <row r="2868" spans="9:14" x14ac:dyDescent="0.2">
      <c r="I2868" s="129"/>
      <c r="K2868" s="134"/>
      <c r="L2868" s="134"/>
      <c r="M2868" s="134"/>
      <c r="N2868" s="126"/>
    </row>
    <row r="2869" spans="9:14" x14ac:dyDescent="0.2">
      <c r="I2869" s="129"/>
      <c r="K2869" s="134"/>
      <c r="L2869" s="134"/>
      <c r="M2869" s="134"/>
      <c r="N2869" s="126"/>
    </row>
    <row r="2870" spans="9:14" x14ac:dyDescent="0.2">
      <c r="I2870" s="129"/>
      <c r="K2870" s="134"/>
      <c r="L2870" s="134"/>
      <c r="M2870" s="134"/>
      <c r="N2870" s="126"/>
    </row>
    <row r="2871" spans="9:14" x14ac:dyDescent="0.2">
      <c r="I2871" s="129"/>
      <c r="K2871" s="134"/>
      <c r="L2871" s="134"/>
      <c r="M2871" s="134"/>
      <c r="N2871" s="126"/>
    </row>
    <row r="2872" spans="9:14" x14ac:dyDescent="0.2">
      <c r="I2872" s="129"/>
      <c r="K2872" s="134"/>
      <c r="L2872" s="134"/>
      <c r="M2872" s="134"/>
      <c r="N2872" s="126"/>
    </row>
    <row r="2873" spans="9:14" x14ac:dyDescent="0.2">
      <c r="I2873" s="129"/>
      <c r="K2873" s="134"/>
      <c r="L2873" s="134"/>
      <c r="M2873" s="134"/>
      <c r="N2873" s="126"/>
    </row>
    <row r="2874" spans="9:14" x14ac:dyDescent="0.2">
      <c r="I2874" s="129"/>
      <c r="K2874" s="134"/>
      <c r="L2874" s="134"/>
      <c r="M2874" s="134"/>
      <c r="N2874" s="126"/>
    </row>
    <row r="2875" spans="9:14" x14ac:dyDescent="0.2">
      <c r="I2875" s="129"/>
      <c r="K2875" s="134"/>
      <c r="L2875" s="134"/>
      <c r="M2875" s="134"/>
      <c r="N2875" s="126"/>
    </row>
    <row r="2876" spans="9:14" x14ac:dyDescent="0.2">
      <c r="I2876" s="129"/>
      <c r="K2876" s="134"/>
      <c r="L2876" s="134"/>
      <c r="M2876" s="134"/>
      <c r="N2876" s="126"/>
    </row>
    <row r="2877" spans="9:14" x14ac:dyDescent="0.2">
      <c r="I2877" s="129"/>
      <c r="K2877" s="134"/>
      <c r="L2877" s="134"/>
      <c r="M2877" s="134"/>
      <c r="N2877" s="126"/>
    </row>
    <row r="2878" spans="9:14" x14ac:dyDescent="0.2">
      <c r="I2878" s="129"/>
      <c r="K2878" s="134"/>
      <c r="L2878" s="134"/>
      <c r="M2878" s="134"/>
      <c r="N2878" s="126"/>
    </row>
    <row r="2879" spans="9:14" x14ac:dyDescent="0.2">
      <c r="I2879" s="129"/>
      <c r="K2879" s="134"/>
      <c r="L2879" s="134"/>
      <c r="M2879" s="134"/>
      <c r="N2879" s="126"/>
    </row>
    <row r="2880" spans="9:14" x14ac:dyDescent="0.2">
      <c r="I2880" s="129"/>
      <c r="K2880" s="134"/>
      <c r="L2880" s="134"/>
      <c r="M2880" s="134"/>
      <c r="N2880" s="126"/>
    </row>
    <row r="2881" spans="9:14" x14ac:dyDescent="0.2">
      <c r="I2881" s="129"/>
      <c r="K2881" s="134"/>
      <c r="L2881" s="134"/>
      <c r="M2881" s="134"/>
      <c r="N2881" s="126"/>
    </row>
    <row r="2882" spans="9:14" x14ac:dyDescent="0.2">
      <c r="I2882" s="129"/>
      <c r="K2882" s="134"/>
      <c r="L2882" s="134"/>
      <c r="M2882" s="134"/>
      <c r="N2882" s="126"/>
    </row>
    <row r="2883" spans="9:14" x14ac:dyDescent="0.2">
      <c r="I2883" s="129"/>
      <c r="K2883" s="134"/>
      <c r="L2883" s="134"/>
      <c r="M2883" s="134"/>
      <c r="N2883" s="126"/>
    </row>
    <row r="2884" spans="9:14" x14ac:dyDescent="0.2">
      <c r="I2884" s="129"/>
      <c r="K2884" s="134"/>
      <c r="L2884" s="134"/>
      <c r="M2884" s="134"/>
      <c r="N2884" s="126"/>
    </row>
    <row r="2885" spans="9:14" x14ac:dyDescent="0.2">
      <c r="I2885" s="129"/>
      <c r="K2885" s="134"/>
      <c r="L2885" s="134"/>
      <c r="M2885" s="134"/>
      <c r="N2885" s="126"/>
    </row>
    <row r="2886" spans="9:14" x14ac:dyDescent="0.2">
      <c r="I2886" s="129"/>
      <c r="K2886" s="134"/>
      <c r="L2886" s="134"/>
      <c r="M2886" s="134"/>
      <c r="N2886" s="126"/>
    </row>
    <row r="2887" spans="9:14" x14ac:dyDescent="0.2">
      <c r="I2887" s="129"/>
      <c r="K2887" s="134"/>
      <c r="L2887" s="134"/>
      <c r="M2887" s="134"/>
      <c r="N2887" s="126"/>
    </row>
    <row r="2888" spans="9:14" x14ac:dyDescent="0.2">
      <c r="I2888" s="129"/>
      <c r="K2888" s="134"/>
      <c r="L2888" s="134"/>
      <c r="M2888" s="134"/>
      <c r="N2888" s="126"/>
    </row>
    <row r="2889" spans="9:14" x14ac:dyDescent="0.2">
      <c r="I2889" s="129"/>
      <c r="K2889" s="134"/>
      <c r="L2889" s="134"/>
      <c r="M2889" s="134"/>
      <c r="N2889" s="126"/>
    </row>
    <row r="2890" spans="9:14" x14ac:dyDescent="0.2">
      <c r="I2890" s="129"/>
      <c r="K2890" s="134"/>
      <c r="L2890" s="134"/>
      <c r="M2890" s="134"/>
      <c r="N2890" s="126"/>
    </row>
    <row r="2891" spans="9:14" x14ac:dyDescent="0.2">
      <c r="I2891" s="129"/>
      <c r="K2891" s="134"/>
      <c r="L2891" s="134"/>
      <c r="M2891" s="134"/>
      <c r="N2891" s="126"/>
    </row>
    <row r="2892" spans="9:14" x14ac:dyDescent="0.2">
      <c r="I2892" s="129"/>
      <c r="K2892" s="134"/>
      <c r="L2892" s="134"/>
      <c r="M2892" s="134"/>
      <c r="N2892" s="126"/>
    </row>
    <row r="2893" spans="9:14" x14ac:dyDescent="0.2">
      <c r="I2893" s="129"/>
      <c r="K2893" s="134"/>
      <c r="L2893" s="134"/>
      <c r="M2893" s="134"/>
      <c r="N2893" s="126"/>
    </row>
    <row r="2894" spans="9:14" x14ac:dyDescent="0.2">
      <c r="I2894" s="129"/>
      <c r="K2894" s="134"/>
      <c r="L2894" s="134"/>
      <c r="M2894" s="134"/>
      <c r="N2894" s="126"/>
    </row>
    <row r="2895" spans="9:14" x14ac:dyDescent="0.2">
      <c r="I2895" s="129"/>
      <c r="K2895" s="134"/>
      <c r="L2895" s="134"/>
      <c r="M2895" s="134"/>
      <c r="N2895" s="126"/>
    </row>
    <row r="2896" spans="9:14" x14ac:dyDescent="0.2">
      <c r="I2896" s="129"/>
      <c r="K2896" s="134"/>
      <c r="L2896" s="134"/>
      <c r="M2896" s="134"/>
      <c r="N2896" s="126"/>
    </row>
    <row r="2897" spans="9:14" x14ac:dyDescent="0.2">
      <c r="I2897" s="129"/>
      <c r="K2897" s="134"/>
      <c r="L2897" s="134"/>
      <c r="M2897" s="134"/>
      <c r="N2897" s="126"/>
    </row>
    <row r="2898" spans="9:14" x14ac:dyDescent="0.2">
      <c r="I2898" s="129"/>
      <c r="K2898" s="134"/>
      <c r="L2898" s="134"/>
      <c r="M2898" s="134"/>
      <c r="N2898" s="126"/>
    </row>
    <row r="2899" spans="9:14" x14ac:dyDescent="0.2">
      <c r="I2899" s="129"/>
      <c r="K2899" s="134"/>
      <c r="L2899" s="134"/>
      <c r="M2899" s="134"/>
      <c r="N2899" s="126"/>
    </row>
    <row r="2900" spans="9:14" x14ac:dyDescent="0.2">
      <c r="I2900" s="129"/>
      <c r="K2900" s="134"/>
      <c r="L2900" s="134"/>
      <c r="M2900" s="134"/>
      <c r="N2900" s="126"/>
    </row>
    <row r="2901" spans="9:14" x14ac:dyDescent="0.2">
      <c r="I2901" s="129"/>
      <c r="K2901" s="134"/>
      <c r="L2901" s="134"/>
      <c r="M2901" s="134"/>
      <c r="N2901" s="126"/>
    </row>
    <row r="2902" spans="9:14" x14ac:dyDescent="0.2">
      <c r="I2902" s="129"/>
      <c r="K2902" s="134"/>
      <c r="L2902" s="134"/>
      <c r="M2902" s="134"/>
      <c r="N2902" s="126"/>
    </row>
    <row r="2903" spans="9:14" x14ac:dyDescent="0.2">
      <c r="I2903" s="129"/>
      <c r="K2903" s="134"/>
      <c r="L2903" s="134"/>
      <c r="M2903" s="134"/>
      <c r="N2903" s="126"/>
    </row>
    <row r="2904" spans="9:14" x14ac:dyDescent="0.2">
      <c r="I2904" s="129"/>
      <c r="K2904" s="134"/>
      <c r="L2904" s="134"/>
      <c r="M2904" s="134"/>
      <c r="N2904" s="126"/>
    </row>
    <row r="2905" spans="9:14" x14ac:dyDescent="0.2">
      <c r="I2905" s="129"/>
      <c r="K2905" s="134"/>
      <c r="L2905" s="134"/>
      <c r="M2905" s="134"/>
      <c r="N2905" s="126"/>
    </row>
    <row r="2906" spans="9:14" x14ac:dyDescent="0.2">
      <c r="I2906" s="129"/>
      <c r="K2906" s="134"/>
      <c r="L2906" s="134"/>
      <c r="M2906" s="134"/>
      <c r="N2906" s="126"/>
    </row>
    <row r="2907" spans="9:14" x14ac:dyDescent="0.2">
      <c r="I2907" s="129"/>
      <c r="K2907" s="134"/>
      <c r="L2907" s="134"/>
      <c r="M2907" s="134"/>
      <c r="N2907" s="126"/>
    </row>
    <row r="2908" spans="9:14" x14ac:dyDescent="0.2">
      <c r="I2908" s="129"/>
      <c r="K2908" s="134"/>
      <c r="L2908" s="134"/>
      <c r="M2908" s="134"/>
      <c r="N2908" s="126"/>
    </row>
    <row r="2909" spans="9:14" x14ac:dyDescent="0.2">
      <c r="I2909" s="129"/>
      <c r="K2909" s="134"/>
      <c r="L2909" s="134"/>
      <c r="M2909" s="134"/>
      <c r="N2909" s="126"/>
    </row>
    <row r="2910" spans="9:14" x14ac:dyDescent="0.2">
      <c r="I2910" s="129"/>
      <c r="K2910" s="134"/>
      <c r="L2910" s="134"/>
      <c r="M2910" s="134"/>
      <c r="N2910" s="126"/>
    </row>
    <row r="2911" spans="9:14" x14ac:dyDescent="0.2">
      <c r="I2911" s="129"/>
      <c r="K2911" s="134"/>
      <c r="L2911" s="134"/>
      <c r="M2911" s="134"/>
      <c r="N2911" s="126"/>
    </row>
    <row r="2912" spans="9:14" x14ac:dyDescent="0.2">
      <c r="I2912" s="129"/>
      <c r="K2912" s="134"/>
      <c r="L2912" s="134"/>
      <c r="M2912" s="134"/>
      <c r="N2912" s="126"/>
    </row>
    <row r="2913" spans="9:14" x14ac:dyDescent="0.2">
      <c r="I2913" s="129"/>
      <c r="K2913" s="134"/>
      <c r="L2913" s="134"/>
      <c r="M2913" s="134"/>
      <c r="N2913" s="126"/>
    </row>
    <row r="2914" spans="9:14" x14ac:dyDescent="0.2">
      <c r="I2914" s="129"/>
      <c r="K2914" s="134"/>
      <c r="L2914" s="134"/>
      <c r="M2914" s="134"/>
      <c r="N2914" s="126"/>
    </row>
    <row r="2915" spans="9:14" x14ac:dyDescent="0.2">
      <c r="I2915" s="129"/>
      <c r="K2915" s="134"/>
      <c r="L2915" s="134"/>
      <c r="M2915" s="134"/>
      <c r="N2915" s="126"/>
    </row>
    <row r="2916" spans="9:14" x14ac:dyDescent="0.2">
      <c r="I2916" s="129"/>
      <c r="K2916" s="134"/>
      <c r="L2916" s="134"/>
      <c r="M2916" s="134"/>
      <c r="N2916" s="126"/>
    </row>
    <row r="2917" spans="9:14" x14ac:dyDescent="0.2">
      <c r="I2917" s="129"/>
      <c r="K2917" s="134"/>
      <c r="L2917" s="134"/>
      <c r="M2917" s="134"/>
      <c r="N2917" s="126"/>
    </row>
    <row r="2918" spans="9:14" x14ac:dyDescent="0.2">
      <c r="I2918" s="129"/>
      <c r="K2918" s="134"/>
      <c r="L2918" s="134"/>
      <c r="M2918" s="134"/>
      <c r="N2918" s="126"/>
    </row>
    <row r="2919" spans="9:14" x14ac:dyDescent="0.2">
      <c r="I2919" s="129"/>
      <c r="K2919" s="134"/>
      <c r="L2919" s="134"/>
      <c r="M2919" s="134"/>
      <c r="N2919" s="126"/>
    </row>
    <row r="2920" spans="9:14" x14ac:dyDescent="0.2">
      <c r="I2920" s="129"/>
      <c r="K2920" s="134"/>
      <c r="L2920" s="134"/>
      <c r="M2920" s="134"/>
      <c r="N2920" s="126"/>
    </row>
    <row r="2921" spans="9:14" x14ac:dyDescent="0.2">
      <c r="I2921" s="129"/>
      <c r="K2921" s="134"/>
      <c r="L2921" s="134"/>
      <c r="M2921" s="134"/>
      <c r="N2921" s="126"/>
    </row>
    <row r="2922" spans="9:14" x14ac:dyDescent="0.2">
      <c r="I2922" s="129"/>
      <c r="K2922" s="134"/>
      <c r="L2922" s="134"/>
      <c r="M2922" s="134"/>
      <c r="N2922" s="126"/>
    </row>
    <row r="2923" spans="9:14" x14ac:dyDescent="0.2">
      <c r="I2923" s="129"/>
      <c r="K2923" s="134"/>
      <c r="L2923" s="134"/>
      <c r="M2923" s="134"/>
      <c r="N2923" s="126"/>
    </row>
    <row r="2924" spans="9:14" x14ac:dyDescent="0.2">
      <c r="I2924" s="129"/>
      <c r="K2924" s="134"/>
      <c r="L2924" s="134"/>
      <c r="M2924" s="134"/>
      <c r="N2924" s="126"/>
    </row>
    <row r="2925" spans="9:14" x14ac:dyDescent="0.2">
      <c r="I2925" s="129"/>
      <c r="K2925" s="134"/>
      <c r="L2925" s="134"/>
      <c r="M2925" s="134"/>
      <c r="N2925" s="126"/>
    </row>
    <row r="2926" spans="9:14" x14ac:dyDescent="0.2">
      <c r="I2926" s="129"/>
      <c r="K2926" s="134"/>
      <c r="L2926" s="134"/>
      <c r="M2926" s="134"/>
      <c r="N2926" s="126"/>
    </row>
    <row r="2927" spans="9:14" x14ac:dyDescent="0.2">
      <c r="I2927" s="129"/>
      <c r="K2927" s="134"/>
      <c r="L2927" s="134"/>
      <c r="M2927" s="134"/>
      <c r="N2927" s="126"/>
    </row>
    <row r="2928" spans="9:14" x14ac:dyDescent="0.2">
      <c r="I2928" s="129"/>
      <c r="K2928" s="134"/>
      <c r="L2928" s="134"/>
      <c r="M2928" s="134"/>
      <c r="N2928" s="126"/>
    </row>
    <row r="2929" spans="9:14" x14ac:dyDescent="0.2">
      <c r="I2929" s="129"/>
      <c r="K2929" s="134"/>
      <c r="L2929" s="134"/>
      <c r="M2929" s="134"/>
      <c r="N2929" s="126"/>
    </row>
    <row r="2930" spans="9:14" x14ac:dyDescent="0.2">
      <c r="I2930" s="129"/>
      <c r="K2930" s="134"/>
      <c r="L2930" s="134"/>
      <c r="M2930" s="134"/>
      <c r="N2930" s="126"/>
    </row>
    <row r="2931" spans="9:14" x14ac:dyDescent="0.2">
      <c r="I2931" s="129"/>
      <c r="K2931" s="134"/>
      <c r="L2931" s="134"/>
      <c r="M2931" s="134"/>
      <c r="N2931" s="126"/>
    </row>
    <row r="2932" spans="9:14" x14ac:dyDescent="0.2">
      <c r="I2932" s="129"/>
      <c r="K2932" s="134"/>
      <c r="L2932" s="134"/>
      <c r="M2932" s="134"/>
      <c r="N2932" s="126"/>
    </row>
    <row r="2933" spans="9:14" x14ac:dyDescent="0.2">
      <c r="I2933" s="129"/>
      <c r="K2933" s="134"/>
      <c r="L2933" s="134"/>
      <c r="M2933" s="134"/>
      <c r="N2933" s="126"/>
    </row>
    <row r="2934" spans="9:14" x14ac:dyDescent="0.2">
      <c r="I2934" s="129"/>
      <c r="K2934" s="134"/>
      <c r="L2934" s="134"/>
      <c r="M2934" s="134"/>
      <c r="N2934" s="126"/>
    </row>
    <row r="2935" spans="9:14" x14ac:dyDescent="0.2">
      <c r="I2935" s="129"/>
      <c r="K2935" s="134"/>
      <c r="L2935" s="134"/>
      <c r="M2935" s="134"/>
      <c r="N2935" s="126"/>
    </row>
    <row r="2936" spans="9:14" x14ac:dyDescent="0.2">
      <c r="I2936" s="129"/>
      <c r="K2936" s="134"/>
      <c r="L2936" s="134"/>
      <c r="M2936" s="134"/>
      <c r="N2936" s="126"/>
    </row>
    <row r="2937" spans="9:14" x14ac:dyDescent="0.2">
      <c r="I2937" s="129"/>
      <c r="K2937" s="134"/>
      <c r="L2937" s="134"/>
      <c r="M2937" s="134"/>
      <c r="N2937" s="126"/>
    </row>
    <row r="2938" spans="9:14" x14ac:dyDescent="0.2">
      <c r="I2938" s="129"/>
      <c r="K2938" s="134"/>
      <c r="L2938" s="134"/>
      <c r="M2938" s="134"/>
      <c r="N2938" s="126"/>
    </row>
    <row r="2939" spans="9:14" x14ac:dyDescent="0.2">
      <c r="I2939" s="129"/>
      <c r="K2939" s="134"/>
      <c r="L2939" s="134"/>
      <c r="M2939" s="134"/>
      <c r="N2939" s="126"/>
    </row>
    <row r="2940" spans="9:14" x14ac:dyDescent="0.2">
      <c r="I2940" s="129"/>
      <c r="K2940" s="134"/>
      <c r="L2940" s="134"/>
      <c r="M2940" s="134"/>
      <c r="N2940" s="126"/>
    </row>
    <row r="2941" spans="9:14" x14ac:dyDescent="0.2">
      <c r="I2941" s="129"/>
      <c r="K2941" s="134"/>
      <c r="L2941" s="134"/>
      <c r="M2941" s="134"/>
      <c r="N2941" s="126"/>
    </row>
    <row r="2942" spans="9:14" x14ac:dyDescent="0.2">
      <c r="I2942" s="129"/>
      <c r="K2942" s="134"/>
      <c r="L2942" s="134"/>
      <c r="M2942" s="134"/>
      <c r="N2942" s="126"/>
    </row>
    <row r="2943" spans="9:14" x14ac:dyDescent="0.2">
      <c r="I2943" s="129"/>
      <c r="K2943" s="134"/>
      <c r="L2943" s="134"/>
      <c r="M2943" s="134"/>
      <c r="N2943" s="126"/>
    </row>
    <row r="2944" spans="9:14" x14ac:dyDescent="0.2">
      <c r="I2944" s="129"/>
      <c r="K2944" s="134"/>
      <c r="L2944" s="134"/>
      <c r="M2944" s="134"/>
      <c r="N2944" s="126"/>
    </row>
    <row r="2945" spans="9:14" x14ac:dyDescent="0.2">
      <c r="I2945" s="129"/>
      <c r="K2945" s="134"/>
      <c r="L2945" s="134"/>
      <c r="M2945" s="134"/>
      <c r="N2945" s="126"/>
    </row>
    <row r="2946" spans="9:14" x14ac:dyDescent="0.2">
      <c r="I2946" s="129"/>
      <c r="K2946" s="134"/>
      <c r="L2946" s="134"/>
      <c r="M2946" s="134"/>
      <c r="N2946" s="126"/>
    </row>
    <row r="2947" spans="9:14" x14ac:dyDescent="0.2">
      <c r="I2947" s="129"/>
      <c r="K2947" s="134"/>
      <c r="L2947" s="134"/>
      <c r="M2947" s="134"/>
      <c r="N2947" s="126"/>
    </row>
    <row r="2948" spans="9:14" x14ac:dyDescent="0.2">
      <c r="I2948" s="129"/>
      <c r="K2948" s="134"/>
      <c r="L2948" s="134"/>
      <c r="M2948" s="134"/>
      <c r="N2948" s="126"/>
    </row>
    <row r="2949" spans="9:14" x14ac:dyDescent="0.2">
      <c r="I2949" s="129"/>
      <c r="K2949" s="134"/>
      <c r="L2949" s="134"/>
      <c r="M2949" s="134"/>
      <c r="N2949" s="126"/>
    </row>
    <row r="2950" spans="9:14" x14ac:dyDescent="0.2">
      <c r="I2950" s="129"/>
      <c r="K2950" s="134"/>
      <c r="L2950" s="134"/>
      <c r="M2950" s="134"/>
      <c r="N2950" s="126"/>
    </row>
    <row r="2951" spans="9:14" x14ac:dyDescent="0.2">
      <c r="I2951" s="129"/>
      <c r="K2951" s="134"/>
      <c r="L2951" s="134"/>
      <c r="M2951" s="134"/>
      <c r="N2951" s="126"/>
    </row>
    <row r="2952" spans="9:14" x14ac:dyDescent="0.2">
      <c r="I2952" s="129"/>
      <c r="K2952" s="134"/>
      <c r="L2952" s="134"/>
      <c r="M2952" s="134"/>
      <c r="N2952" s="126"/>
    </row>
    <row r="2953" spans="9:14" x14ac:dyDescent="0.2">
      <c r="I2953" s="129"/>
      <c r="K2953" s="134"/>
      <c r="L2953" s="134"/>
      <c r="M2953" s="134"/>
      <c r="N2953" s="126"/>
    </row>
    <row r="2954" spans="9:14" x14ac:dyDescent="0.2">
      <c r="I2954" s="129"/>
      <c r="K2954" s="134"/>
      <c r="L2954" s="134"/>
      <c r="M2954" s="134"/>
      <c r="N2954" s="126"/>
    </row>
    <row r="2955" spans="9:14" x14ac:dyDescent="0.2">
      <c r="I2955" s="129"/>
      <c r="K2955" s="134"/>
      <c r="L2955" s="134"/>
      <c r="M2955" s="134"/>
      <c r="N2955" s="126"/>
    </row>
    <row r="2956" spans="9:14" x14ac:dyDescent="0.2">
      <c r="I2956" s="129"/>
      <c r="K2956" s="134"/>
      <c r="L2956" s="134"/>
      <c r="M2956" s="134"/>
      <c r="N2956" s="126"/>
    </row>
    <row r="2957" spans="9:14" x14ac:dyDescent="0.2">
      <c r="I2957" s="129"/>
      <c r="K2957" s="134"/>
      <c r="L2957" s="134"/>
      <c r="M2957" s="134"/>
      <c r="N2957" s="126"/>
    </row>
    <row r="2958" spans="9:14" x14ac:dyDescent="0.2">
      <c r="I2958" s="129"/>
      <c r="K2958" s="134"/>
      <c r="L2958" s="134"/>
      <c r="M2958" s="134"/>
      <c r="N2958" s="126"/>
    </row>
    <row r="2959" spans="9:14" x14ac:dyDescent="0.2">
      <c r="I2959" s="129"/>
      <c r="K2959" s="134"/>
      <c r="L2959" s="134"/>
      <c r="M2959" s="134"/>
      <c r="N2959" s="126"/>
    </row>
    <row r="2960" spans="9:14" x14ac:dyDescent="0.2">
      <c r="I2960" s="129"/>
      <c r="K2960" s="134"/>
      <c r="L2960" s="134"/>
      <c r="M2960" s="134"/>
      <c r="N2960" s="126"/>
    </row>
    <row r="2961" spans="9:14" x14ac:dyDescent="0.2">
      <c r="I2961" s="129"/>
      <c r="K2961" s="134"/>
      <c r="L2961" s="134"/>
      <c r="M2961" s="134"/>
      <c r="N2961" s="126"/>
    </row>
    <row r="2962" spans="9:14" x14ac:dyDescent="0.2">
      <c r="I2962" s="129"/>
      <c r="K2962" s="134"/>
      <c r="L2962" s="134"/>
      <c r="M2962" s="134"/>
      <c r="N2962" s="126"/>
    </row>
    <row r="2963" spans="9:14" x14ac:dyDescent="0.2">
      <c r="I2963" s="129"/>
      <c r="K2963" s="134"/>
      <c r="L2963" s="134"/>
      <c r="M2963" s="134"/>
      <c r="N2963" s="126"/>
    </row>
    <row r="2964" spans="9:14" x14ac:dyDescent="0.2">
      <c r="I2964" s="129"/>
      <c r="K2964" s="134"/>
      <c r="L2964" s="134"/>
      <c r="M2964" s="134"/>
      <c r="N2964" s="126"/>
    </row>
    <row r="2965" spans="9:14" x14ac:dyDescent="0.2">
      <c r="I2965" s="129"/>
      <c r="K2965" s="134"/>
      <c r="L2965" s="134"/>
      <c r="M2965" s="134"/>
      <c r="N2965" s="126"/>
    </row>
    <row r="2966" spans="9:14" x14ac:dyDescent="0.2">
      <c r="I2966" s="129"/>
      <c r="K2966" s="134"/>
      <c r="L2966" s="134"/>
      <c r="M2966" s="134"/>
      <c r="N2966" s="126"/>
    </row>
    <row r="2967" spans="9:14" x14ac:dyDescent="0.2">
      <c r="I2967" s="129"/>
      <c r="K2967" s="134"/>
      <c r="L2967" s="134"/>
      <c r="M2967" s="134"/>
      <c r="N2967" s="126"/>
    </row>
    <row r="2968" spans="9:14" x14ac:dyDescent="0.2">
      <c r="I2968" s="129"/>
      <c r="K2968" s="134"/>
      <c r="L2968" s="134"/>
      <c r="M2968" s="134"/>
      <c r="N2968" s="126"/>
    </row>
    <row r="2969" spans="9:14" x14ac:dyDescent="0.2">
      <c r="I2969" s="129"/>
      <c r="K2969" s="134"/>
      <c r="L2969" s="134"/>
      <c r="M2969" s="134"/>
      <c r="N2969" s="126"/>
    </row>
    <row r="2970" spans="9:14" x14ac:dyDescent="0.2">
      <c r="I2970" s="129"/>
      <c r="K2970" s="134"/>
      <c r="L2970" s="134"/>
      <c r="M2970" s="134"/>
      <c r="N2970" s="126"/>
    </row>
    <row r="2971" spans="9:14" x14ac:dyDescent="0.2">
      <c r="I2971" s="129"/>
      <c r="K2971" s="134"/>
      <c r="L2971" s="134"/>
      <c r="M2971" s="134"/>
      <c r="N2971" s="126"/>
    </row>
    <row r="2972" spans="9:14" x14ac:dyDescent="0.2">
      <c r="I2972" s="129"/>
      <c r="K2972" s="134"/>
      <c r="L2972" s="134"/>
      <c r="M2972" s="134"/>
      <c r="N2972" s="126"/>
    </row>
    <row r="2973" spans="9:14" x14ac:dyDescent="0.2">
      <c r="I2973" s="129"/>
      <c r="K2973" s="134"/>
      <c r="L2973" s="134"/>
      <c r="M2973" s="134"/>
      <c r="N2973" s="126"/>
    </row>
    <row r="2974" spans="9:14" x14ac:dyDescent="0.2">
      <c r="I2974" s="129"/>
      <c r="K2974" s="134"/>
      <c r="L2974" s="134"/>
      <c r="M2974" s="134"/>
      <c r="N2974" s="126"/>
    </row>
    <row r="2975" spans="9:14" x14ac:dyDescent="0.2">
      <c r="I2975" s="129"/>
      <c r="K2975" s="134"/>
      <c r="L2975" s="134"/>
      <c r="M2975" s="134"/>
      <c r="N2975" s="126"/>
    </row>
    <row r="2976" spans="9:14" x14ac:dyDescent="0.2">
      <c r="I2976" s="129"/>
      <c r="K2976" s="134"/>
      <c r="L2976" s="134"/>
      <c r="M2976" s="134"/>
      <c r="N2976" s="126"/>
    </row>
    <row r="2977" spans="9:14" x14ac:dyDescent="0.2">
      <c r="I2977" s="129"/>
      <c r="K2977" s="134"/>
      <c r="L2977" s="134"/>
      <c r="M2977" s="134"/>
      <c r="N2977" s="126"/>
    </row>
    <row r="2978" spans="9:14" x14ac:dyDescent="0.2">
      <c r="I2978" s="129"/>
      <c r="K2978" s="134"/>
      <c r="L2978" s="134"/>
      <c r="M2978" s="134"/>
      <c r="N2978" s="126"/>
    </row>
    <row r="2979" spans="9:14" x14ac:dyDescent="0.2">
      <c r="I2979" s="129"/>
      <c r="K2979" s="134"/>
      <c r="L2979" s="134"/>
      <c r="M2979" s="134"/>
      <c r="N2979" s="126"/>
    </row>
    <row r="2980" spans="9:14" x14ac:dyDescent="0.2">
      <c r="I2980" s="129"/>
      <c r="K2980" s="134"/>
      <c r="L2980" s="134"/>
      <c r="M2980" s="134"/>
      <c r="N2980" s="126"/>
    </row>
    <row r="2981" spans="9:14" x14ac:dyDescent="0.2">
      <c r="I2981" s="129"/>
      <c r="K2981" s="134"/>
      <c r="L2981" s="134"/>
      <c r="M2981" s="134"/>
      <c r="N2981" s="126"/>
    </row>
    <row r="2982" spans="9:14" x14ac:dyDescent="0.2">
      <c r="I2982" s="129"/>
      <c r="K2982" s="134"/>
      <c r="L2982" s="134"/>
      <c r="M2982" s="134"/>
      <c r="N2982" s="126"/>
    </row>
    <row r="2983" spans="9:14" x14ac:dyDescent="0.2">
      <c r="I2983" s="129"/>
      <c r="K2983" s="134"/>
      <c r="L2983" s="134"/>
      <c r="M2983" s="134"/>
      <c r="N2983" s="126"/>
    </row>
    <row r="2984" spans="9:14" x14ac:dyDescent="0.2">
      <c r="I2984" s="129"/>
      <c r="K2984" s="134"/>
      <c r="L2984" s="134"/>
      <c r="M2984" s="134"/>
      <c r="N2984" s="126"/>
    </row>
    <row r="2985" spans="9:14" x14ac:dyDescent="0.2">
      <c r="I2985" s="129"/>
      <c r="K2985" s="134"/>
      <c r="L2985" s="134"/>
      <c r="M2985" s="134"/>
      <c r="N2985" s="126"/>
    </row>
    <row r="2986" spans="9:14" x14ac:dyDescent="0.2">
      <c r="I2986" s="129"/>
      <c r="K2986" s="134"/>
      <c r="L2986" s="134"/>
      <c r="M2986" s="134"/>
      <c r="N2986" s="126"/>
    </row>
    <row r="2987" spans="9:14" x14ac:dyDescent="0.2">
      <c r="I2987" s="129"/>
      <c r="K2987" s="134"/>
      <c r="L2987" s="134"/>
      <c r="M2987" s="134"/>
      <c r="N2987" s="126"/>
    </row>
    <row r="2988" spans="9:14" x14ac:dyDescent="0.2">
      <c r="I2988" s="129"/>
      <c r="K2988" s="134"/>
      <c r="L2988" s="134"/>
      <c r="M2988" s="134"/>
      <c r="N2988" s="126"/>
    </row>
    <row r="2989" spans="9:14" x14ac:dyDescent="0.2">
      <c r="I2989" s="129"/>
      <c r="K2989" s="134"/>
      <c r="L2989" s="134"/>
      <c r="M2989" s="134"/>
      <c r="N2989" s="126"/>
    </row>
    <row r="2990" spans="9:14" x14ac:dyDescent="0.2">
      <c r="I2990" s="129"/>
      <c r="K2990" s="134"/>
      <c r="L2990" s="134"/>
      <c r="M2990" s="134"/>
      <c r="N2990" s="126"/>
    </row>
    <row r="2991" spans="9:14" x14ac:dyDescent="0.2">
      <c r="I2991" s="129"/>
      <c r="K2991" s="134"/>
      <c r="L2991" s="134"/>
      <c r="M2991" s="134"/>
      <c r="N2991" s="126"/>
    </row>
    <row r="2992" spans="9:14" x14ac:dyDescent="0.2">
      <c r="I2992" s="129"/>
      <c r="K2992" s="134"/>
      <c r="L2992" s="134"/>
      <c r="M2992" s="134"/>
      <c r="N2992" s="126"/>
    </row>
    <row r="2993" spans="9:14" x14ac:dyDescent="0.2">
      <c r="I2993" s="129"/>
      <c r="K2993" s="134"/>
      <c r="L2993" s="134"/>
      <c r="M2993" s="134"/>
      <c r="N2993" s="126"/>
    </row>
    <row r="2994" spans="9:14" x14ac:dyDescent="0.2">
      <c r="I2994" s="129"/>
      <c r="K2994" s="134"/>
      <c r="L2994" s="134"/>
      <c r="M2994" s="134"/>
      <c r="N2994" s="126"/>
    </row>
    <row r="2995" spans="9:14" x14ac:dyDescent="0.2">
      <c r="I2995" s="129"/>
      <c r="K2995" s="134"/>
      <c r="L2995" s="134"/>
      <c r="M2995" s="134"/>
      <c r="N2995" s="126"/>
    </row>
    <row r="2996" spans="9:14" x14ac:dyDescent="0.2">
      <c r="I2996" s="129"/>
      <c r="K2996" s="134"/>
      <c r="L2996" s="134"/>
      <c r="M2996" s="134"/>
      <c r="N2996" s="126"/>
    </row>
    <row r="2997" spans="9:14" x14ac:dyDescent="0.2">
      <c r="I2997" s="129"/>
      <c r="K2997" s="134"/>
      <c r="L2997" s="134"/>
      <c r="M2997" s="134"/>
      <c r="N2997" s="126"/>
    </row>
    <row r="2998" spans="9:14" x14ac:dyDescent="0.2">
      <c r="I2998" s="129"/>
      <c r="K2998" s="134"/>
      <c r="L2998" s="134"/>
      <c r="M2998" s="134"/>
      <c r="N2998" s="126"/>
    </row>
    <row r="2999" spans="9:14" x14ac:dyDescent="0.2">
      <c r="I2999" s="129"/>
      <c r="K2999" s="134"/>
      <c r="L2999" s="134"/>
      <c r="M2999" s="134"/>
      <c r="N2999" s="126"/>
    </row>
    <row r="3000" spans="9:14" x14ac:dyDescent="0.2">
      <c r="I3000" s="129"/>
      <c r="K3000" s="134"/>
      <c r="L3000" s="134"/>
      <c r="M3000" s="134"/>
      <c r="N3000" s="126"/>
    </row>
    <row r="3001" spans="9:14" x14ac:dyDescent="0.2">
      <c r="I3001" s="129"/>
      <c r="K3001" s="134"/>
      <c r="L3001" s="134"/>
      <c r="M3001" s="134"/>
      <c r="N3001" s="126"/>
    </row>
    <row r="3002" spans="9:14" x14ac:dyDescent="0.2">
      <c r="I3002" s="129"/>
      <c r="K3002" s="134"/>
      <c r="L3002" s="134"/>
      <c r="M3002" s="134"/>
      <c r="N3002" s="126"/>
    </row>
    <row r="3003" spans="9:14" x14ac:dyDescent="0.2">
      <c r="I3003" s="129"/>
      <c r="K3003" s="134"/>
      <c r="L3003" s="134"/>
      <c r="M3003" s="134"/>
      <c r="N3003" s="126"/>
    </row>
    <row r="3004" spans="9:14" x14ac:dyDescent="0.2">
      <c r="I3004" s="129"/>
      <c r="K3004" s="134"/>
      <c r="L3004" s="134"/>
      <c r="M3004" s="134"/>
      <c r="N3004" s="126"/>
    </row>
    <row r="3005" spans="9:14" x14ac:dyDescent="0.2">
      <c r="I3005" s="129"/>
      <c r="K3005" s="134"/>
      <c r="L3005" s="134"/>
      <c r="M3005" s="134"/>
      <c r="N3005" s="126"/>
    </row>
    <row r="3006" spans="9:14" x14ac:dyDescent="0.2">
      <c r="I3006" s="129"/>
      <c r="K3006" s="134"/>
      <c r="L3006" s="134"/>
      <c r="M3006" s="134"/>
      <c r="N3006" s="126"/>
    </row>
    <row r="3007" spans="9:14" x14ac:dyDescent="0.2">
      <c r="I3007" s="129"/>
      <c r="K3007" s="134"/>
      <c r="L3007" s="134"/>
      <c r="M3007" s="134"/>
      <c r="N3007" s="126"/>
    </row>
    <row r="3008" spans="9:14" x14ac:dyDescent="0.2">
      <c r="I3008" s="129"/>
      <c r="K3008" s="134"/>
      <c r="L3008" s="134"/>
      <c r="M3008" s="134"/>
      <c r="N3008" s="126"/>
    </row>
    <row r="3009" spans="9:14" x14ac:dyDescent="0.2">
      <c r="I3009" s="129"/>
      <c r="K3009" s="134"/>
      <c r="L3009" s="134"/>
      <c r="M3009" s="134"/>
      <c r="N3009" s="126"/>
    </row>
    <row r="3010" spans="9:14" x14ac:dyDescent="0.2">
      <c r="I3010" s="129"/>
      <c r="K3010" s="134"/>
      <c r="L3010" s="134"/>
      <c r="M3010" s="134"/>
      <c r="N3010" s="126"/>
    </row>
    <row r="3011" spans="9:14" x14ac:dyDescent="0.2">
      <c r="I3011" s="129"/>
      <c r="K3011" s="134"/>
      <c r="L3011" s="134"/>
      <c r="M3011" s="134"/>
      <c r="N3011" s="126"/>
    </row>
    <row r="3012" spans="9:14" x14ac:dyDescent="0.2">
      <c r="I3012" s="129"/>
      <c r="K3012" s="134"/>
      <c r="L3012" s="134"/>
      <c r="M3012" s="134"/>
      <c r="N3012" s="126"/>
    </row>
    <row r="3013" spans="9:14" x14ac:dyDescent="0.2">
      <c r="I3013" s="129"/>
      <c r="K3013" s="134"/>
      <c r="L3013" s="134"/>
      <c r="M3013" s="134"/>
      <c r="N3013" s="126"/>
    </row>
    <row r="3014" spans="9:14" x14ac:dyDescent="0.2">
      <c r="I3014" s="129"/>
      <c r="K3014" s="134"/>
      <c r="L3014" s="134"/>
      <c r="M3014" s="134"/>
      <c r="N3014" s="126"/>
    </row>
    <row r="3015" spans="9:14" x14ac:dyDescent="0.2">
      <c r="I3015" s="129"/>
      <c r="K3015" s="134"/>
      <c r="L3015" s="134"/>
      <c r="M3015" s="134"/>
      <c r="N3015" s="126"/>
    </row>
    <row r="3016" spans="9:14" x14ac:dyDescent="0.2">
      <c r="I3016" s="129"/>
      <c r="K3016" s="134"/>
      <c r="L3016" s="134"/>
      <c r="M3016" s="134"/>
      <c r="N3016" s="126"/>
    </row>
    <row r="3017" spans="9:14" x14ac:dyDescent="0.2">
      <c r="I3017" s="129"/>
      <c r="K3017" s="134"/>
      <c r="L3017" s="134"/>
      <c r="M3017" s="134"/>
      <c r="N3017" s="126"/>
    </row>
    <row r="3018" spans="9:14" x14ac:dyDescent="0.2">
      <c r="I3018" s="129"/>
      <c r="K3018" s="134"/>
      <c r="L3018" s="134"/>
      <c r="M3018" s="134"/>
      <c r="N3018" s="126"/>
    </row>
    <row r="3019" spans="9:14" x14ac:dyDescent="0.2">
      <c r="I3019" s="129"/>
      <c r="K3019" s="134"/>
      <c r="L3019" s="134"/>
      <c r="M3019" s="134"/>
      <c r="N3019" s="126"/>
    </row>
    <row r="3020" spans="9:14" x14ac:dyDescent="0.2">
      <c r="I3020" s="129"/>
      <c r="K3020" s="134"/>
      <c r="L3020" s="134"/>
      <c r="M3020" s="134"/>
      <c r="N3020" s="126"/>
    </row>
    <row r="3021" spans="9:14" x14ac:dyDescent="0.2">
      <c r="I3021" s="129"/>
      <c r="K3021" s="134"/>
      <c r="L3021" s="134"/>
      <c r="M3021" s="134"/>
      <c r="N3021" s="126"/>
    </row>
    <row r="3022" spans="9:14" x14ac:dyDescent="0.2">
      <c r="I3022" s="129"/>
      <c r="K3022" s="134"/>
      <c r="L3022" s="134"/>
      <c r="M3022" s="134"/>
      <c r="N3022" s="126"/>
    </row>
    <row r="3023" spans="9:14" x14ac:dyDescent="0.2">
      <c r="I3023" s="129"/>
      <c r="K3023" s="134"/>
      <c r="L3023" s="134"/>
      <c r="M3023" s="134"/>
      <c r="N3023" s="126"/>
    </row>
    <row r="3024" spans="9:14" x14ac:dyDescent="0.2">
      <c r="I3024" s="129"/>
      <c r="K3024" s="134"/>
      <c r="L3024" s="134"/>
      <c r="M3024" s="134"/>
      <c r="N3024" s="126"/>
    </row>
    <row r="3025" spans="9:14" x14ac:dyDescent="0.2">
      <c r="I3025" s="129"/>
      <c r="K3025" s="134"/>
      <c r="L3025" s="134"/>
      <c r="M3025" s="134"/>
      <c r="N3025" s="126"/>
    </row>
    <row r="3026" spans="9:14" x14ac:dyDescent="0.2">
      <c r="I3026" s="129"/>
      <c r="K3026" s="134"/>
      <c r="L3026" s="134"/>
      <c r="M3026" s="134"/>
      <c r="N3026" s="126"/>
    </row>
    <row r="3027" spans="9:14" x14ac:dyDescent="0.2">
      <c r="I3027" s="129"/>
      <c r="K3027" s="134"/>
      <c r="L3027" s="134"/>
      <c r="M3027" s="134"/>
      <c r="N3027" s="126"/>
    </row>
    <row r="3028" spans="9:14" x14ac:dyDescent="0.2">
      <c r="I3028" s="129"/>
      <c r="K3028" s="134"/>
      <c r="L3028" s="134"/>
      <c r="M3028" s="134"/>
      <c r="N3028" s="126"/>
    </row>
    <row r="3029" spans="9:14" x14ac:dyDescent="0.2">
      <c r="I3029" s="129"/>
      <c r="K3029" s="134"/>
      <c r="L3029" s="134"/>
      <c r="M3029" s="134"/>
      <c r="N3029" s="126"/>
    </row>
    <row r="3030" spans="9:14" x14ac:dyDescent="0.2">
      <c r="I3030" s="129"/>
      <c r="K3030" s="134"/>
      <c r="L3030" s="134"/>
      <c r="M3030" s="134"/>
      <c r="N3030" s="126"/>
    </row>
    <row r="3031" spans="9:14" x14ac:dyDescent="0.2">
      <c r="I3031" s="129"/>
      <c r="K3031" s="134"/>
      <c r="L3031" s="134"/>
      <c r="M3031" s="134"/>
      <c r="N3031" s="126"/>
    </row>
    <row r="3032" spans="9:14" x14ac:dyDescent="0.2">
      <c r="I3032" s="129"/>
      <c r="K3032" s="134"/>
      <c r="L3032" s="134"/>
      <c r="M3032" s="134"/>
      <c r="N3032" s="126"/>
    </row>
    <row r="3033" spans="9:14" x14ac:dyDescent="0.2">
      <c r="I3033" s="129"/>
      <c r="K3033" s="134"/>
      <c r="L3033" s="134"/>
      <c r="M3033" s="134"/>
      <c r="N3033" s="126"/>
    </row>
    <row r="3034" spans="9:14" x14ac:dyDescent="0.2">
      <c r="I3034" s="129"/>
      <c r="K3034" s="134"/>
      <c r="L3034" s="134"/>
      <c r="M3034" s="134"/>
      <c r="N3034" s="126"/>
    </row>
    <row r="3035" spans="9:14" x14ac:dyDescent="0.2">
      <c r="I3035" s="129"/>
      <c r="K3035" s="134"/>
      <c r="L3035" s="134"/>
      <c r="M3035" s="134"/>
      <c r="N3035" s="126"/>
    </row>
    <row r="3036" spans="9:14" x14ac:dyDescent="0.2">
      <c r="I3036" s="129"/>
      <c r="K3036" s="134"/>
      <c r="L3036" s="134"/>
      <c r="M3036" s="134"/>
      <c r="N3036" s="126"/>
    </row>
    <row r="3037" spans="9:14" x14ac:dyDescent="0.2">
      <c r="I3037" s="129"/>
      <c r="K3037" s="134"/>
      <c r="L3037" s="134"/>
      <c r="M3037" s="134"/>
      <c r="N3037" s="126"/>
    </row>
    <row r="3038" spans="9:14" x14ac:dyDescent="0.2">
      <c r="I3038" s="129"/>
      <c r="K3038" s="134"/>
      <c r="L3038" s="134"/>
      <c r="M3038" s="134"/>
      <c r="N3038" s="126"/>
    </row>
    <row r="3039" spans="9:14" x14ac:dyDescent="0.2">
      <c r="I3039" s="129"/>
      <c r="K3039" s="134"/>
      <c r="L3039" s="134"/>
      <c r="M3039" s="134"/>
      <c r="N3039" s="126"/>
    </row>
    <row r="3040" spans="9:14" x14ac:dyDescent="0.2">
      <c r="I3040" s="129"/>
      <c r="K3040" s="134"/>
      <c r="L3040" s="134"/>
      <c r="M3040" s="134"/>
      <c r="N3040" s="126"/>
    </row>
    <row r="3041" spans="9:14" x14ac:dyDescent="0.2">
      <c r="I3041" s="129"/>
      <c r="K3041" s="134"/>
      <c r="L3041" s="134"/>
      <c r="M3041" s="134"/>
      <c r="N3041" s="126"/>
    </row>
    <row r="3042" spans="9:14" x14ac:dyDescent="0.2">
      <c r="I3042" s="129"/>
      <c r="K3042" s="134"/>
      <c r="L3042" s="134"/>
      <c r="M3042" s="134"/>
      <c r="N3042" s="126"/>
    </row>
    <row r="3043" spans="9:14" x14ac:dyDescent="0.2">
      <c r="I3043" s="129"/>
      <c r="K3043" s="134"/>
      <c r="L3043" s="134"/>
      <c r="M3043" s="134"/>
      <c r="N3043" s="126"/>
    </row>
    <row r="3044" spans="9:14" x14ac:dyDescent="0.2">
      <c r="I3044" s="129"/>
      <c r="K3044" s="134"/>
      <c r="L3044" s="134"/>
      <c r="M3044" s="134"/>
      <c r="N3044" s="126"/>
    </row>
    <row r="3045" spans="9:14" x14ac:dyDescent="0.2">
      <c r="I3045" s="129"/>
      <c r="K3045" s="134"/>
      <c r="L3045" s="134"/>
      <c r="M3045" s="134"/>
      <c r="N3045" s="126"/>
    </row>
    <row r="3046" spans="9:14" x14ac:dyDescent="0.2">
      <c r="I3046" s="129"/>
      <c r="K3046" s="134"/>
      <c r="L3046" s="134"/>
      <c r="M3046" s="134"/>
      <c r="N3046" s="126"/>
    </row>
    <row r="3047" spans="9:14" x14ac:dyDescent="0.2">
      <c r="I3047" s="129"/>
      <c r="K3047" s="134"/>
      <c r="L3047" s="134"/>
      <c r="M3047" s="134"/>
      <c r="N3047" s="126"/>
    </row>
    <row r="3048" spans="9:14" x14ac:dyDescent="0.2">
      <c r="I3048" s="129"/>
      <c r="K3048" s="134"/>
      <c r="L3048" s="134"/>
      <c r="M3048" s="134"/>
      <c r="N3048" s="126"/>
    </row>
    <row r="3049" spans="9:14" x14ac:dyDescent="0.2">
      <c r="I3049" s="129"/>
      <c r="K3049" s="134"/>
      <c r="L3049" s="134"/>
      <c r="M3049" s="134"/>
      <c r="N3049" s="126"/>
    </row>
    <row r="3050" spans="9:14" x14ac:dyDescent="0.2">
      <c r="I3050" s="129"/>
      <c r="K3050" s="134"/>
      <c r="L3050" s="134"/>
      <c r="M3050" s="134"/>
      <c r="N3050" s="126"/>
    </row>
    <row r="3051" spans="9:14" x14ac:dyDescent="0.2">
      <c r="I3051" s="129"/>
      <c r="K3051" s="134"/>
      <c r="L3051" s="134"/>
      <c r="M3051" s="134"/>
      <c r="N3051" s="126"/>
    </row>
    <row r="3052" spans="9:14" x14ac:dyDescent="0.2">
      <c r="I3052" s="129"/>
      <c r="K3052" s="134"/>
      <c r="L3052" s="134"/>
      <c r="M3052" s="134"/>
      <c r="N3052" s="126"/>
    </row>
    <row r="3053" spans="9:14" x14ac:dyDescent="0.2">
      <c r="I3053" s="129"/>
      <c r="K3053" s="134"/>
      <c r="L3053" s="134"/>
      <c r="M3053" s="134"/>
      <c r="N3053" s="126"/>
    </row>
    <row r="3054" spans="9:14" x14ac:dyDescent="0.2">
      <c r="I3054" s="129"/>
      <c r="K3054" s="134"/>
      <c r="L3054" s="134"/>
      <c r="M3054" s="134"/>
      <c r="N3054" s="126"/>
    </row>
    <row r="3055" spans="9:14" x14ac:dyDescent="0.2">
      <c r="I3055" s="129"/>
      <c r="K3055" s="134"/>
      <c r="L3055" s="134"/>
      <c r="M3055" s="134"/>
      <c r="N3055" s="126"/>
    </row>
    <row r="3056" spans="9:14" x14ac:dyDescent="0.2">
      <c r="I3056" s="129"/>
      <c r="K3056" s="134"/>
      <c r="L3056" s="134"/>
      <c r="M3056" s="134"/>
      <c r="N3056" s="126"/>
    </row>
    <row r="3057" spans="9:14" x14ac:dyDescent="0.2">
      <c r="I3057" s="129"/>
      <c r="K3057" s="134"/>
      <c r="L3057" s="134"/>
      <c r="M3057" s="134"/>
      <c r="N3057" s="126"/>
    </row>
    <row r="3058" spans="9:14" x14ac:dyDescent="0.2">
      <c r="I3058" s="129"/>
      <c r="K3058" s="134"/>
      <c r="L3058" s="134"/>
      <c r="M3058" s="134"/>
      <c r="N3058" s="126"/>
    </row>
    <row r="3059" spans="9:14" x14ac:dyDescent="0.2">
      <c r="I3059" s="129"/>
      <c r="K3059" s="134"/>
      <c r="L3059" s="134"/>
      <c r="M3059" s="134"/>
      <c r="N3059" s="126"/>
    </row>
    <row r="3060" spans="9:14" x14ac:dyDescent="0.2">
      <c r="I3060" s="129"/>
      <c r="K3060" s="134"/>
      <c r="L3060" s="134"/>
      <c r="M3060" s="134"/>
      <c r="N3060" s="126"/>
    </row>
    <row r="3061" spans="9:14" x14ac:dyDescent="0.2">
      <c r="I3061" s="129"/>
      <c r="K3061" s="134"/>
      <c r="L3061" s="134"/>
      <c r="M3061" s="134"/>
      <c r="N3061" s="126"/>
    </row>
    <row r="3062" spans="9:14" x14ac:dyDescent="0.2">
      <c r="I3062" s="129"/>
      <c r="K3062" s="134"/>
      <c r="L3062" s="134"/>
      <c r="M3062" s="134"/>
      <c r="N3062" s="126"/>
    </row>
    <row r="3063" spans="9:14" x14ac:dyDescent="0.2">
      <c r="I3063" s="129"/>
      <c r="K3063" s="134"/>
      <c r="L3063" s="134"/>
      <c r="M3063" s="134"/>
      <c r="N3063" s="126"/>
    </row>
    <row r="3064" spans="9:14" x14ac:dyDescent="0.2">
      <c r="I3064" s="129"/>
      <c r="K3064" s="134"/>
      <c r="L3064" s="134"/>
      <c r="M3064" s="134"/>
      <c r="N3064" s="126"/>
    </row>
    <row r="3065" spans="9:14" x14ac:dyDescent="0.2">
      <c r="I3065" s="129"/>
      <c r="K3065" s="134"/>
      <c r="L3065" s="134"/>
      <c r="M3065" s="134"/>
      <c r="N3065" s="126"/>
    </row>
    <row r="3066" spans="9:14" x14ac:dyDescent="0.2">
      <c r="I3066" s="129"/>
      <c r="K3066" s="134"/>
      <c r="L3066" s="134"/>
      <c r="M3066" s="134"/>
      <c r="N3066" s="126"/>
    </row>
    <row r="3067" spans="9:14" x14ac:dyDescent="0.2">
      <c r="I3067" s="129"/>
      <c r="K3067" s="134"/>
      <c r="L3067" s="134"/>
      <c r="M3067" s="134"/>
      <c r="N3067" s="126"/>
    </row>
    <row r="3068" spans="9:14" x14ac:dyDescent="0.2">
      <c r="I3068" s="129"/>
      <c r="K3068" s="134"/>
      <c r="L3068" s="134"/>
      <c r="M3068" s="134"/>
      <c r="N3068" s="126"/>
    </row>
    <row r="3069" spans="9:14" x14ac:dyDescent="0.2">
      <c r="I3069" s="129"/>
      <c r="K3069" s="134"/>
      <c r="L3069" s="134"/>
      <c r="M3069" s="134"/>
      <c r="N3069" s="126"/>
    </row>
    <row r="3070" spans="9:14" x14ac:dyDescent="0.2">
      <c r="I3070" s="129"/>
      <c r="K3070" s="134"/>
      <c r="L3070" s="134"/>
      <c r="M3070" s="134"/>
      <c r="N3070" s="126"/>
    </row>
    <row r="3071" spans="9:14" x14ac:dyDescent="0.2">
      <c r="I3071" s="129"/>
      <c r="K3071" s="134"/>
      <c r="L3071" s="134"/>
      <c r="M3071" s="134"/>
      <c r="N3071" s="126"/>
    </row>
    <row r="3072" spans="9:14" x14ac:dyDescent="0.2">
      <c r="I3072" s="129"/>
      <c r="K3072" s="134"/>
      <c r="L3072" s="134"/>
      <c r="M3072" s="134"/>
      <c r="N3072" s="126"/>
    </row>
    <row r="3073" spans="9:14" x14ac:dyDescent="0.2">
      <c r="I3073" s="129"/>
      <c r="K3073" s="134"/>
      <c r="L3073" s="134"/>
      <c r="M3073" s="134"/>
      <c r="N3073" s="126"/>
    </row>
    <row r="3074" spans="9:14" x14ac:dyDescent="0.2">
      <c r="I3074" s="129"/>
      <c r="K3074" s="134"/>
      <c r="L3074" s="134"/>
      <c r="M3074" s="134"/>
      <c r="N3074" s="126"/>
    </row>
    <row r="3075" spans="9:14" x14ac:dyDescent="0.2">
      <c r="I3075" s="129"/>
      <c r="K3075" s="134"/>
      <c r="L3075" s="134"/>
      <c r="M3075" s="134"/>
      <c r="N3075" s="126"/>
    </row>
    <row r="3076" spans="9:14" x14ac:dyDescent="0.2">
      <c r="I3076" s="129"/>
      <c r="K3076" s="134"/>
      <c r="L3076" s="134"/>
      <c r="M3076" s="134"/>
      <c r="N3076" s="126"/>
    </row>
    <row r="3077" spans="9:14" x14ac:dyDescent="0.2">
      <c r="I3077" s="129"/>
      <c r="K3077" s="134"/>
      <c r="L3077" s="134"/>
      <c r="M3077" s="134"/>
      <c r="N3077" s="126"/>
    </row>
    <row r="3078" spans="9:14" x14ac:dyDescent="0.2">
      <c r="I3078" s="129"/>
      <c r="K3078" s="134"/>
      <c r="L3078" s="134"/>
      <c r="M3078" s="134"/>
      <c r="N3078" s="126"/>
    </row>
    <row r="3079" spans="9:14" x14ac:dyDescent="0.2">
      <c r="I3079" s="129"/>
      <c r="K3079" s="134"/>
      <c r="L3079" s="134"/>
      <c r="M3079" s="134"/>
      <c r="N3079" s="126"/>
    </row>
    <row r="3080" spans="9:14" x14ac:dyDescent="0.2">
      <c r="I3080" s="129"/>
      <c r="K3080" s="134"/>
      <c r="L3080" s="134"/>
      <c r="M3080" s="134"/>
      <c r="N3080" s="126"/>
    </row>
    <row r="3081" spans="9:14" x14ac:dyDescent="0.2">
      <c r="I3081" s="129"/>
      <c r="K3081" s="134"/>
      <c r="L3081" s="134"/>
      <c r="M3081" s="134"/>
      <c r="N3081" s="126"/>
    </row>
    <row r="3082" spans="9:14" x14ac:dyDescent="0.2">
      <c r="I3082" s="129"/>
      <c r="K3082" s="134"/>
      <c r="L3082" s="134"/>
      <c r="M3082" s="134"/>
      <c r="N3082" s="126"/>
    </row>
    <row r="3083" spans="9:14" x14ac:dyDescent="0.2">
      <c r="I3083" s="129"/>
      <c r="K3083" s="134"/>
      <c r="L3083" s="134"/>
      <c r="M3083" s="134"/>
      <c r="N3083" s="126"/>
    </row>
    <row r="3084" spans="9:14" x14ac:dyDescent="0.2">
      <c r="I3084" s="129"/>
      <c r="K3084" s="134"/>
      <c r="L3084" s="134"/>
      <c r="M3084" s="134"/>
      <c r="N3084" s="126"/>
    </row>
    <row r="3085" spans="9:14" x14ac:dyDescent="0.2">
      <c r="I3085" s="129"/>
      <c r="K3085" s="134"/>
      <c r="L3085" s="134"/>
      <c r="M3085" s="134"/>
      <c r="N3085" s="126"/>
    </row>
    <row r="3086" spans="9:14" x14ac:dyDescent="0.2">
      <c r="I3086" s="129"/>
      <c r="K3086" s="134"/>
      <c r="L3086" s="134"/>
      <c r="M3086" s="134"/>
      <c r="N3086" s="126"/>
    </row>
    <row r="3087" spans="9:14" x14ac:dyDescent="0.2">
      <c r="I3087" s="129"/>
      <c r="K3087" s="134"/>
      <c r="L3087" s="134"/>
      <c r="M3087" s="134"/>
      <c r="N3087" s="126"/>
    </row>
    <row r="3088" spans="9:14" x14ac:dyDescent="0.2">
      <c r="I3088" s="129"/>
      <c r="K3088" s="134"/>
      <c r="L3088" s="134"/>
      <c r="M3088" s="134"/>
      <c r="N3088" s="126"/>
    </row>
    <row r="3089" spans="9:14" x14ac:dyDescent="0.2">
      <c r="I3089" s="129"/>
      <c r="K3089" s="134"/>
      <c r="L3089" s="134"/>
      <c r="M3089" s="134"/>
      <c r="N3089" s="126"/>
    </row>
    <row r="3090" spans="9:14" x14ac:dyDescent="0.2">
      <c r="I3090" s="129"/>
      <c r="K3090" s="134"/>
      <c r="L3090" s="134"/>
      <c r="M3090" s="134"/>
      <c r="N3090" s="126"/>
    </row>
    <row r="3091" spans="9:14" x14ac:dyDescent="0.2">
      <c r="I3091" s="129"/>
      <c r="K3091" s="134"/>
      <c r="L3091" s="134"/>
      <c r="M3091" s="134"/>
      <c r="N3091" s="126"/>
    </row>
    <row r="3092" spans="9:14" x14ac:dyDescent="0.2">
      <c r="I3092" s="129"/>
      <c r="K3092" s="134"/>
      <c r="L3092" s="134"/>
      <c r="M3092" s="134"/>
      <c r="N3092" s="126"/>
    </row>
    <row r="3093" spans="9:14" x14ac:dyDescent="0.2">
      <c r="I3093" s="129"/>
      <c r="K3093" s="134"/>
      <c r="L3093" s="134"/>
      <c r="M3093" s="134"/>
      <c r="N3093" s="126"/>
    </row>
    <row r="3094" spans="9:14" x14ac:dyDescent="0.2">
      <c r="I3094" s="129"/>
      <c r="K3094" s="134"/>
      <c r="L3094" s="134"/>
      <c r="M3094" s="134"/>
      <c r="N3094" s="126"/>
    </row>
    <row r="3095" spans="9:14" x14ac:dyDescent="0.2">
      <c r="I3095" s="129"/>
      <c r="K3095" s="134"/>
      <c r="L3095" s="134"/>
      <c r="M3095" s="134"/>
      <c r="N3095" s="126"/>
    </row>
    <row r="3096" spans="9:14" x14ac:dyDescent="0.2">
      <c r="I3096" s="129"/>
      <c r="K3096" s="134"/>
      <c r="L3096" s="134"/>
      <c r="M3096" s="134"/>
      <c r="N3096" s="126"/>
    </row>
    <row r="3097" spans="9:14" x14ac:dyDescent="0.2">
      <c r="I3097" s="129"/>
      <c r="K3097" s="134"/>
      <c r="L3097" s="134"/>
      <c r="M3097" s="134"/>
      <c r="N3097" s="126"/>
    </row>
    <row r="3098" spans="9:14" x14ac:dyDescent="0.2">
      <c r="I3098" s="129"/>
      <c r="K3098" s="134"/>
      <c r="L3098" s="134"/>
      <c r="M3098" s="134"/>
      <c r="N3098" s="126"/>
    </row>
    <row r="3099" spans="9:14" x14ac:dyDescent="0.2">
      <c r="I3099" s="129"/>
      <c r="K3099" s="134"/>
      <c r="L3099" s="134"/>
      <c r="M3099" s="134"/>
      <c r="N3099" s="126"/>
    </row>
    <row r="3100" spans="9:14" x14ac:dyDescent="0.2">
      <c r="I3100" s="129"/>
      <c r="K3100" s="134"/>
      <c r="L3100" s="134"/>
      <c r="M3100" s="134"/>
      <c r="N3100" s="126"/>
    </row>
    <row r="3101" spans="9:14" x14ac:dyDescent="0.2">
      <c r="I3101" s="129"/>
      <c r="K3101" s="134"/>
      <c r="L3101" s="134"/>
      <c r="M3101" s="134"/>
      <c r="N3101" s="126"/>
    </row>
    <row r="3102" spans="9:14" x14ac:dyDescent="0.2">
      <c r="I3102" s="129"/>
      <c r="K3102" s="134"/>
      <c r="L3102" s="134"/>
      <c r="M3102" s="134"/>
      <c r="N3102" s="126"/>
    </row>
    <row r="3103" spans="9:14" x14ac:dyDescent="0.2">
      <c r="I3103" s="129"/>
      <c r="K3103" s="134"/>
      <c r="L3103" s="134"/>
      <c r="M3103" s="134"/>
      <c r="N3103" s="126"/>
    </row>
    <row r="3104" spans="9:14" x14ac:dyDescent="0.2">
      <c r="I3104" s="129"/>
      <c r="K3104" s="134"/>
      <c r="L3104" s="134"/>
      <c r="M3104" s="134"/>
      <c r="N3104" s="126"/>
    </row>
    <row r="3105" spans="9:14" x14ac:dyDescent="0.2">
      <c r="I3105" s="129"/>
      <c r="K3105" s="134"/>
      <c r="L3105" s="134"/>
      <c r="M3105" s="134"/>
      <c r="N3105" s="126"/>
    </row>
    <row r="3106" spans="9:14" x14ac:dyDescent="0.2">
      <c r="I3106" s="129"/>
      <c r="K3106" s="134"/>
      <c r="L3106" s="134"/>
      <c r="M3106" s="134"/>
      <c r="N3106" s="126"/>
    </row>
    <row r="3107" spans="9:14" x14ac:dyDescent="0.2">
      <c r="I3107" s="129"/>
      <c r="K3107" s="134"/>
      <c r="L3107" s="134"/>
      <c r="M3107" s="134"/>
      <c r="N3107" s="126"/>
    </row>
    <row r="3108" spans="9:14" x14ac:dyDescent="0.2">
      <c r="I3108" s="129"/>
      <c r="K3108" s="134"/>
      <c r="L3108" s="134"/>
      <c r="M3108" s="134"/>
      <c r="N3108" s="126"/>
    </row>
    <row r="3109" spans="9:14" x14ac:dyDescent="0.2">
      <c r="I3109" s="129"/>
      <c r="K3109" s="134"/>
      <c r="L3109" s="134"/>
      <c r="M3109" s="134"/>
      <c r="N3109" s="126"/>
    </row>
    <row r="3110" spans="9:14" x14ac:dyDescent="0.2">
      <c r="I3110" s="129"/>
      <c r="K3110" s="134"/>
      <c r="L3110" s="134"/>
      <c r="M3110" s="134"/>
      <c r="N3110" s="126"/>
    </row>
    <row r="3111" spans="9:14" x14ac:dyDescent="0.2">
      <c r="I3111" s="129"/>
      <c r="K3111" s="134"/>
      <c r="L3111" s="134"/>
      <c r="M3111" s="134"/>
      <c r="N3111" s="126"/>
    </row>
    <row r="3112" spans="9:14" x14ac:dyDescent="0.2">
      <c r="I3112" s="129"/>
      <c r="K3112" s="134"/>
      <c r="L3112" s="134"/>
      <c r="M3112" s="134"/>
      <c r="N3112" s="126"/>
    </row>
    <row r="3113" spans="9:14" x14ac:dyDescent="0.2">
      <c r="I3113" s="129"/>
      <c r="K3113" s="134"/>
      <c r="L3113" s="134"/>
      <c r="M3113" s="134"/>
      <c r="N3113" s="126"/>
    </row>
    <row r="3114" spans="9:14" x14ac:dyDescent="0.2">
      <c r="I3114" s="129"/>
      <c r="K3114" s="134"/>
      <c r="L3114" s="134"/>
      <c r="M3114" s="134"/>
      <c r="N3114" s="126"/>
    </row>
    <row r="3115" spans="9:14" x14ac:dyDescent="0.2">
      <c r="I3115" s="129"/>
      <c r="K3115" s="134"/>
      <c r="L3115" s="134"/>
      <c r="M3115" s="134"/>
      <c r="N3115" s="126"/>
    </row>
    <row r="3116" spans="9:14" x14ac:dyDescent="0.2">
      <c r="I3116" s="129"/>
      <c r="K3116" s="134"/>
      <c r="L3116" s="134"/>
      <c r="M3116" s="134"/>
      <c r="N3116" s="126"/>
    </row>
    <row r="3117" spans="9:14" x14ac:dyDescent="0.2">
      <c r="I3117" s="129"/>
      <c r="K3117" s="134"/>
      <c r="L3117" s="134"/>
      <c r="M3117" s="134"/>
      <c r="N3117" s="126"/>
    </row>
    <row r="3118" spans="9:14" x14ac:dyDescent="0.2">
      <c r="I3118" s="129"/>
      <c r="K3118" s="134"/>
      <c r="L3118" s="134"/>
      <c r="M3118" s="134"/>
      <c r="N3118" s="126"/>
    </row>
    <row r="3119" spans="9:14" x14ac:dyDescent="0.2">
      <c r="I3119" s="129"/>
      <c r="K3119" s="134"/>
      <c r="L3119" s="134"/>
      <c r="M3119" s="134"/>
      <c r="N3119" s="126"/>
    </row>
    <row r="3120" spans="9:14" x14ac:dyDescent="0.2">
      <c r="I3120" s="129"/>
      <c r="K3120" s="134"/>
      <c r="L3120" s="134"/>
      <c r="M3120" s="134"/>
      <c r="N3120" s="126"/>
    </row>
    <row r="3121" spans="9:14" x14ac:dyDescent="0.2">
      <c r="I3121" s="129"/>
      <c r="K3121" s="134"/>
      <c r="L3121" s="134"/>
      <c r="M3121" s="134"/>
      <c r="N3121" s="126"/>
    </row>
    <row r="3122" spans="9:14" x14ac:dyDescent="0.2">
      <c r="I3122" s="129"/>
      <c r="K3122" s="134"/>
      <c r="L3122" s="134"/>
      <c r="M3122" s="134"/>
      <c r="N3122" s="126"/>
    </row>
    <row r="3123" spans="9:14" x14ac:dyDescent="0.2">
      <c r="I3123" s="129"/>
      <c r="K3123" s="134"/>
      <c r="L3123" s="134"/>
      <c r="M3123" s="134"/>
      <c r="N3123" s="126"/>
    </row>
    <row r="3124" spans="9:14" x14ac:dyDescent="0.2">
      <c r="I3124" s="129"/>
      <c r="K3124" s="134"/>
      <c r="L3124" s="134"/>
      <c r="M3124" s="134"/>
      <c r="N3124" s="126"/>
    </row>
    <row r="3125" spans="9:14" x14ac:dyDescent="0.2">
      <c r="I3125" s="129"/>
      <c r="K3125" s="134"/>
      <c r="L3125" s="134"/>
      <c r="M3125" s="134"/>
      <c r="N3125" s="126"/>
    </row>
    <row r="3126" spans="9:14" x14ac:dyDescent="0.2">
      <c r="I3126" s="129"/>
      <c r="K3126" s="134"/>
      <c r="L3126" s="134"/>
      <c r="M3126" s="134"/>
      <c r="N3126" s="126"/>
    </row>
    <row r="3127" spans="9:14" x14ac:dyDescent="0.2">
      <c r="I3127" s="129"/>
      <c r="K3127" s="134"/>
      <c r="L3127" s="134"/>
      <c r="M3127" s="134"/>
      <c r="N3127" s="126"/>
    </row>
    <row r="3128" spans="9:14" x14ac:dyDescent="0.2">
      <c r="I3128" s="129"/>
      <c r="K3128" s="134"/>
      <c r="L3128" s="134"/>
      <c r="M3128" s="134"/>
      <c r="N3128" s="126"/>
    </row>
    <row r="3129" spans="9:14" x14ac:dyDescent="0.2">
      <c r="I3129" s="129"/>
      <c r="K3129" s="134"/>
      <c r="L3129" s="134"/>
      <c r="M3129" s="134"/>
      <c r="N3129" s="126"/>
    </row>
    <row r="3130" spans="9:14" x14ac:dyDescent="0.2">
      <c r="I3130" s="129"/>
      <c r="K3130" s="134"/>
      <c r="L3130" s="134"/>
      <c r="M3130" s="134"/>
      <c r="N3130" s="126"/>
    </row>
    <row r="3131" spans="9:14" x14ac:dyDescent="0.2">
      <c r="I3131" s="129"/>
      <c r="K3131" s="134"/>
      <c r="L3131" s="134"/>
      <c r="M3131" s="134"/>
      <c r="N3131" s="126"/>
    </row>
    <row r="3132" spans="9:14" x14ac:dyDescent="0.2">
      <c r="I3132" s="129"/>
      <c r="K3132" s="134"/>
      <c r="L3132" s="134"/>
      <c r="M3132" s="134"/>
      <c r="N3132" s="126"/>
    </row>
    <row r="3133" spans="9:14" x14ac:dyDescent="0.2">
      <c r="I3133" s="129"/>
      <c r="K3133" s="134"/>
      <c r="L3133" s="134"/>
      <c r="M3133" s="134"/>
      <c r="N3133" s="126"/>
    </row>
    <row r="3134" spans="9:14" x14ac:dyDescent="0.2">
      <c r="I3134" s="129"/>
      <c r="K3134" s="134"/>
      <c r="L3134" s="134"/>
      <c r="M3134" s="134"/>
      <c r="N3134" s="126"/>
    </row>
    <row r="3135" spans="9:14" x14ac:dyDescent="0.2">
      <c r="I3135" s="129"/>
      <c r="K3135" s="134"/>
      <c r="L3135" s="134"/>
      <c r="M3135" s="134"/>
      <c r="N3135" s="126"/>
    </row>
    <row r="3136" spans="9:14" x14ac:dyDescent="0.2">
      <c r="I3136" s="129"/>
      <c r="K3136" s="134"/>
      <c r="L3136" s="134"/>
      <c r="M3136" s="134"/>
      <c r="N3136" s="126"/>
    </row>
    <row r="3137" spans="9:14" x14ac:dyDescent="0.2">
      <c r="I3137" s="129"/>
      <c r="K3137" s="134"/>
      <c r="L3137" s="134"/>
      <c r="M3137" s="134"/>
      <c r="N3137" s="126"/>
    </row>
    <row r="3138" spans="9:14" x14ac:dyDescent="0.2">
      <c r="I3138" s="129"/>
      <c r="K3138" s="134"/>
      <c r="L3138" s="134"/>
      <c r="M3138" s="134"/>
      <c r="N3138" s="126"/>
    </row>
    <row r="3139" spans="9:14" x14ac:dyDescent="0.2">
      <c r="I3139" s="129"/>
      <c r="K3139" s="134"/>
      <c r="L3139" s="134"/>
      <c r="M3139" s="134"/>
      <c r="N3139" s="126"/>
    </row>
    <row r="3140" spans="9:14" x14ac:dyDescent="0.2">
      <c r="I3140" s="129"/>
      <c r="K3140" s="134"/>
      <c r="L3140" s="134"/>
      <c r="M3140" s="134"/>
      <c r="N3140" s="126"/>
    </row>
    <row r="3141" spans="9:14" x14ac:dyDescent="0.2">
      <c r="I3141" s="129"/>
      <c r="K3141" s="134"/>
      <c r="L3141" s="134"/>
      <c r="M3141" s="134"/>
      <c r="N3141" s="126"/>
    </row>
    <row r="3142" spans="9:14" x14ac:dyDescent="0.2">
      <c r="I3142" s="129"/>
      <c r="K3142" s="134"/>
      <c r="L3142" s="134"/>
      <c r="M3142" s="134"/>
      <c r="N3142" s="126"/>
    </row>
    <row r="3143" spans="9:14" x14ac:dyDescent="0.2">
      <c r="I3143" s="129"/>
      <c r="K3143" s="134"/>
      <c r="L3143" s="134"/>
      <c r="M3143" s="134"/>
      <c r="N3143" s="126"/>
    </row>
    <row r="3144" spans="9:14" x14ac:dyDescent="0.2">
      <c r="I3144" s="129"/>
      <c r="K3144" s="134"/>
      <c r="L3144" s="134"/>
      <c r="M3144" s="134"/>
      <c r="N3144" s="126"/>
    </row>
    <row r="3145" spans="9:14" x14ac:dyDescent="0.2">
      <c r="I3145" s="129"/>
      <c r="K3145" s="134"/>
      <c r="L3145" s="134"/>
      <c r="M3145" s="134"/>
      <c r="N3145" s="126"/>
    </row>
    <row r="3146" spans="9:14" x14ac:dyDescent="0.2">
      <c r="I3146" s="129"/>
      <c r="K3146" s="134"/>
      <c r="L3146" s="134"/>
      <c r="M3146" s="134"/>
      <c r="N3146" s="126"/>
    </row>
    <row r="3147" spans="9:14" x14ac:dyDescent="0.2">
      <c r="I3147" s="129"/>
      <c r="K3147" s="134"/>
      <c r="L3147" s="134"/>
      <c r="M3147" s="134"/>
      <c r="N3147" s="126"/>
    </row>
    <row r="3148" spans="9:14" x14ac:dyDescent="0.2">
      <c r="I3148" s="129"/>
      <c r="K3148" s="134"/>
      <c r="L3148" s="134"/>
      <c r="M3148" s="134"/>
      <c r="N3148" s="126"/>
    </row>
    <row r="3149" spans="9:14" x14ac:dyDescent="0.2">
      <c r="I3149" s="129"/>
      <c r="K3149" s="134"/>
      <c r="L3149" s="134"/>
      <c r="M3149" s="134"/>
      <c r="N3149" s="126"/>
    </row>
    <row r="3150" spans="9:14" x14ac:dyDescent="0.2">
      <c r="I3150" s="129"/>
      <c r="K3150" s="134"/>
      <c r="L3150" s="134"/>
      <c r="M3150" s="134"/>
      <c r="N3150" s="126"/>
    </row>
    <row r="3151" spans="9:14" x14ac:dyDescent="0.2">
      <c r="I3151" s="129"/>
      <c r="K3151" s="134"/>
      <c r="L3151" s="134"/>
      <c r="M3151" s="134"/>
      <c r="N3151" s="126"/>
    </row>
    <row r="3152" spans="9:14" x14ac:dyDescent="0.2">
      <c r="I3152" s="129"/>
      <c r="K3152" s="134"/>
      <c r="L3152" s="134"/>
      <c r="M3152" s="134"/>
      <c r="N3152" s="126"/>
    </row>
    <row r="3153" spans="9:14" x14ac:dyDescent="0.2">
      <c r="I3153" s="129"/>
      <c r="K3153" s="134"/>
      <c r="L3153" s="134"/>
      <c r="M3153" s="134"/>
      <c r="N3153" s="126"/>
    </row>
    <row r="3154" spans="9:14" x14ac:dyDescent="0.2">
      <c r="I3154" s="129"/>
      <c r="K3154" s="134"/>
      <c r="L3154" s="134"/>
      <c r="M3154" s="134"/>
      <c r="N3154" s="126"/>
    </row>
    <row r="3155" spans="9:14" x14ac:dyDescent="0.2">
      <c r="I3155" s="129"/>
      <c r="K3155" s="134"/>
      <c r="L3155" s="134"/>
      <c r="M3155" s="134"/>
      <c r="N3155" s="126"/>
    </row>
    <row r="3156" spans="9:14" x14ac:dyDescent="0.2">
      <c r="I3156" s="129"/>
      <c r="K3156" s="134"/>
      <c r="L3156" s="134"/>
      <c r="M3156" s="134"/>
      <c r="N3156" s="126"/>
    </row>
    <row r="3157" spans="9:14" x14ac:dyDescent="0.2">
      <c r="I3157" s="129"/>
      <c r="K3157" s="134"/>
      <c r="L3157" s="134"/>
      <c r="M3157" s="134"/>
      <c r="N3157" s="126"/>
    </row>
    <row r="3158" spans="9:14" x14ac:dyDescent="0.2">
      <c r="I3158" s="129"/>
      <c r="K3158" s="134"/>
      <c r="L3158" s="134"/>
      <c r="M3158" s="134"/>
      <c r="N3158" s="126"/>
    </row>
    <row r="3159" spans="9:14" x14ac:dyDescent="0.2">
      <c r="I3159" s="129"/>
      <c r="K3159" s="134"/>
      <c r="L3159" s="134"/>
      <c r="M3159" s="134"/>
      <c r="N3159" s="126"/>
    </row>
    <row r="3160" spans="9:14" x14ac:dyDescent="0.2">
      <c r="I3160" s="129"/>
      <c r="K3160" s="134"/>
      <c r="L3160" s="134"/>
      <c r="M3160" s="134"/>
      <c r="N3160" s="126"/>
    </row>
    <row r="3161" spans="9:14" x14ac:dyDescent="0.2">
      <c r="I3161" s="129"/>
      <c r="K3161" s="134"/>
      <c r="L3161" s="134"/>
      <c r="M3161" s="134"/>
      <c r="N3161" s="126"/>
    </row>
    <row r="3162" spans="9:14" x14ac:dyDescent="0.2">
      <c r="I3162" s="129"/>
      <c r="K3162" s="134"/>
      <c r="L3162" s="134"/>
      <c r="M3162" s="134"/>
      <c r="N3162" s="126"/>
    </row>
    <row r="3163" spans="9:14" x14ac:dyDescent="0.2">
      <c r="I3163" s="129"/>
      <c r="K3163" s="134"/>
      <c r="L3163" s="134"/>
      <c r="M3163" s="134"/>
      <c r="N3163" s="126"/>
    </row>
    <row r="3164" spans="9:14" x14ac:dyDescent="0.2">
      <c r="I3164" s="129"/>
      <c r="K3164" s="134"/>
      <c r="L3164" s="134"/>
      <c r="M3164" s="134"/>
      <c r="N3164" s="126"/>
    </row>
    <row r="3165" spans="9:14" x14ac:dyDescent="0.2">
      <c r="I3165" s="129"/>
      <c r="K3165" s="134"/>
      <c r="L3165" s="134"/>
      <c r="M3165" s="134"/>
      <c r="N3165" s="126"/>
    </row>
    <row r="3166" spans="9:14" x14ac:dyDescent="0.2">
      <c r="I3166" s="129"/>
      <c r="K3166" s="134"/>
      <c r="L3166" s="134"/>
      <c r="M3166" s="134"/>
      <c r="N3166" s="126"/>
    </row>
    <row r="3167" spans="9:14" x14ac:dyDescent="0.2">
      <c r="I3167" s="129"/>
      <c r="K3167" s="134"/>
      <c r="L3167" s="134"/>
      <c r="M3167" s="134"/>
      <c r="N3167" s="126"/>
    </row>
    <row r="3168" spans="9:14" x14ac:dyDescent="0.2">
      <c r="I3168" s="129"/>
      <c r="K3168" s="134"/>
      <c r="L3168" s="134"/>
      <c r="M3168" s="134"/>
      <c r="N3168" s="126"/>
    </row>
    <row r="3169" spans="9:14" x14ac:dyDescent="0.2">
      <c r="I3169" s="129"/>
      <c r="K3169" s="134"/>
      <c r="L3169" s="134"/>
      <c r="M3169" s="134"/>
      <c r="N3169" s="126"/>
    </row>
    <row r="3170" spans="9:14" x14ac:dyDescent="0.2">
      <c r="I3170" s="129"/>
      <c r="K3170" s="134"/>
      <c r="L3170" s="134"/>
      <c r="M3170" s="134"/>
      <c r="N3170" s="126"/>
    </row>
    <row r="3171" spans="9:14" x14ac:dyDescent="0.2">
      <c r="I3171" s="129"/>
      <c r="K3171" s="134"/>
      <c r="L3171" s="134"/>
      <c r="M3171" s="134"/>
      <c r="N3171" s="126"/>
    </row>
    <row r="3172" spans="9:14" x14ac:dyDescent="0.2">
      <c r="I3172" s="129"/>
      <c r="K3172" s="134"/>
      <c r="L3172" s="134"/>
      <c r="M3172" s="134"/>
      <c r="N3172" s="126"/>
    </row>
    <row r="3173" spans="9:14" x14ac:dyDescent="0.2">
      <c r="I3173" s="129"/>
      <c r="K3173" s="134"/>
      <c r="L3173" s="134"/>
      <c r="M3173" s="134"/>
      <c r="N3173" s="126"/>
    </row>
    <row r="3174" spans="9:14" x14ac:dyDescent="0.2">
      <c r="I3174" s="129"/>
      <c r="K3174" s="134"/>
      <c r="L3174" s="134"/>
      <c r="M3174" s="134"/>
      <c r="N3174" s="126"/>
    </row>
    <row r="3175" spans="9:14" x14ac:dyDescent="0.2">
      <c r="I3175" s="129"/>
      <c r="K3175" s="134"/>
      <c r="L3175" s="134"/>
      <c r="M3175" s="134"/>
      <c r="N3175" s="126"/>
    </row>
    <row r="3176" spans="9:14" x14ac:dyDescent="0.2">
      <c r="I3176" s="129"/>
      <c r="K3176" s="134"/>
      <c r="L3176" s="134"/>
      <c r="M3176" s="134"/>
      <c r="N3176" s="126"/>
    </row>
    <row r="3177" spans="9:14" x14ac:dyDescent="0.2">
      <c r="I3177" s="129"/>
      <c r="K3177" s="134"/>
      <c r="L3177" s="134"/>
      <c r="M3177" s="134"/>
      <c r="N3177" s="126"/>
    </row>
    <row r="3178" spans="9:14" x14ac:dyDescent="0.2">
      <c r="I3178" s="129"/>
      <c r="K3178" s="134"/>
      <c r="L3178" s="134"/>
      <c r="M3178" s="134"/>
      <c r="N3178" s="126"/>
    </row>
    <row r="3179" spans="9:14" x14ac:dyDescent="0.2">
      <c r="I3179" s="129"/>
      <c r="K3179" s="134"/>
      <c r="L3179" s="134"/>
      <c r="M3179" s="134"/>
      <c r="N3179" s="126"/>
    </row>
    <row r="3180" spans="9:14" x14ac:dyDescent="0.2">
      <c r="I3180" s="129"/>
      <c r="K3180" s="134"/>
      <c r="L3180" s="134"/>
      <c r="M3180" s="134"/>
      <c r="N3180" s="126"/>
    </row>
    <row r="3181" spans="9:14" x14ac:dyDescent="0.2">
      <c r="I3181" s="129"/>
      <c r="K3181" s="134"/>
      <c r="L3181" s="134"/>
      <c r="M3181" s="134"/>
      <c r="N3181" s="126"/>
    </row>
    <row r="3182" spans="9:14" x14ac:dyDescent="0.2">
      <c r="I3182" s="129"/>
      <c r="K3182" s="134"/>
      <c r="L3182" s="134"/>
      <c r="M3182" s="134"/>
      <c r="N3182" s="126"/>
    </row>
    <row r="3183" spans="9:14" x14ac:dyDescent="0.2">
      <c r="I3183" s="129"/>
      <c r="K3183" s="134"/>
      <c r="L3183" s="134"/>
      <c r="M3183" s="134"/>
      <c r="N3183" s="126"/>
    </row>
    <row r="3184" spans="9:14" x14ac:dyDescent="0.2">
      <c r="I3184" s="129"/>
      <c r="K3184" s="134"/>
      <c r="L3184" s="134"/>
      <c r="M3184" s="134"/>
      <c r="N3184" s="126"/>
    </row>
    <row r="3185" spans="9:14" x14ac:dyDescent="0.2">
      <c r="I3185" s="129"/>
      <c r="K3185" s="134"/>
      <c r="L3185" s="134"/>
      <c r="M3185" s="134"/>
      <c r="N3185" s="126"/>
    </row>
    <row r="3186" spans="9:14" x14ac:dyDescent="0.2">
      <c r="I3186" s="129"/>
      <c r="K3186" s="134"/>
      <c r="L3186" s="134"/>
      <c r="M3186" s="134"/>
      <c r="N3186" s="126"/>
    </row>
    <row r="3187" spans="9:14" x14ac:dyDescent="0.2">
      <c r="I3187" s="129"/>
      <c r="K3187" s="134"/>
      <c r="L3187" s="134"/>
      <c r="M3187" s="134"/>
      <c r="N3187" s="126"/>
    </row>
    <row r="3188" spans="9:14" x14ac:dyDescent="0.2">
      <c r="I3188" s="129"/>
      <c r="K3188" s="134"/>
      <c r="L3188" s="134"/>
      <c r="M3188" s="134"/>
      <c r="N3188" s="126"/>
    </row>
    <row r="3189" spans="9:14" x14ac:dyDescent="0.2">
      <c r="I3189" s="129"/>
      <c r="K3189" s="134"/>
      <c r="L3189" s="134"/>
      <c r="M3189" s="134"/>
      <c r="N3189" s="126"/>
    </row>
    <row r="3190" spans="9:14" x14ac:dyDescent="0.2">
      <c r="I3190" s="129"/>
      <c r="K3190" s="134"/>
      <c r="L3190" s="134"/>
      <c r="M3190" s="134"/>
      <c r="N3190" s="126"/>
    </row>
    <row r="3191" spans="9:14" x14ac:dyDescent="0.2">
      <c r="I3191" s="129"/>
      <c r="K3191" s="134"/>
      <c r="L3191" s="134"/>
      <c r="M3191" s="134"/>
      <c r="N3191" s="126"/>
    </row>
    <row r="3192" spans="9:14" x14ac:dyDescent="0.2">
      <c r="I3192" s="129"/>
      <c r="K3192" s="134"/>
      <c r="L3192" s="134"/>
      <c r="M3192" s="134"/>
      <c r="N3192" s="126"/>
    </row>
    <row r="3193" spans="9:14" x14ac:dyDescent="0.2">
      <c r="I3193" s="129"/>
      <c r="K3193" s="134"/>
      <c r="L3193" s="134"/>
      <c r="M3193" s="134"/>
      <c r="N3193" s="126"/>
    </row>
    <row r="3194" spans="9:14" x14ac:dyDescent="0.2">
      <c r="I3194" s="129"/>
      <c r="K3194" s="134"/>
      <c r="L3194" s="134"/>
      <c r="M3194" s="134"/>
      <c r="N3194" s="126"/>
    </row>
    <row r="3195" spans="9:14" x14ac:dyDescent="0.2">
      <c r="I3195" s="129"/>
      <c r="K3195" s="134"/>
      <c r="L3195" s="134"/>
      <c r="M3195" s="134"/>
      <c r="N3195" s="126"/>
    </row>
    <row r="3196" spans="9:14" x14ac:dyDescent="0.2">
      <c r="I3196" s="129"/>
      <c r="K3196" s="134"/>
      <c r="L3196" s="134"/>
      <c r="M3196" s="134"/>
      <c r="N3196" s="126"/>
    </row>
    <row r="3197" spans="9:14" x14ac:dyDescent="0.2">
      <c r="I3197" s="129"/>
      <c r="K3197" s="134"/>
      <c r="L3197" s="134"/>
      <c r="M3197" s="134"/>
      <c r="N3197" s="126"/>
    </row>
    <row r="3198" spans="9:14" x14ac:dyDescent="0.2">
      <c r="I3198" s="129"/>
      <c r="K3198" s="134"/>
      <c r="L3198" s="134"/>
      <c r="M3198" s="134"/>
      <c r="N3198" s="126"/>
    </row>
    <row r="3199" spans="9:14" x14ac:dyDescent="0.2">
      <c r="I3199" s="129"/>
      <c r="K3199" s="134"/>
      <c r="L3199" s="134"/>
      <c r="M3199" s="134"/>
      <c r="N3199" s="126"/>
    </row>
    <row r="3200" spans="9:14" x14ac:dyDescent="0.2">
      <c r="I3200" s="129"/>
      <c r="K3200" s="134"/>
      <c r="L3200" s="134"/>
      <c r="M3200" s="134"/>
      <c r="N3200" s="126"/>
    </row>
    <row r="3201" spans="9:14" x14ac:dyDescent="0.2">
      <c r="I3201" s="129"/>
      <c r="K3201" s="134"/>
      <c r="L3201" s="134"/>
      <c r="M3201" s="134"/>
      <c r="N3201" s="126"/>
    </row>
    <row r="65471" spans="2:2" x14ac:dyDescent="0.2">
      <c r="B65471" s="117"/>
    </row>
  </sheetData>
  <printOptions horizontalCentered="1"/>
  <pageMargins left="1" right="1" top="0.75" bottom="1" header="0" footer="0"/>
  <pageSetup scale="66" fitToHeight="4" orientation="portrait" r:id="rId1"/>
  <headerFooter alignWithMargins="0"/>
  <rowBreaks count="3" manualBreakCount="3">
    <brk id="77" max="15" man="1"/>
    <brk id="143" max="15" man="1"/>
    <brk id="209" max="1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12A6-9AAC-4077-A51E-B670B9D34C35}">
  <dimension ref="A1:Y181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" style="13" bestFit="1" customWidth="1"/>
    <col min="2" max="2" width="8.140625" style="13" bestFit="1" customWidth="1"/>
    <col min="3" max="3" width="5.85546875" style="13" customWidth="1"/>
    <col min="4" max="4" width="7" style="13" customWidth="1"/>
    <col min="5" max="5" width="8.7109375" style="13" bestFit="1" customWidth="1"/>
    <col min="6" max="6" width="11.5703125" style="13" bestFit="1" customWidth="1"/>
    <col min="7" max="7" width="9.5703125" style="13" customWidth="1"/>
    <col min="8" max="8" width="13.5703125" bestFit="1" customWidth="1"/>
    <col min="9" max="9" width="12.28515625" bestFit="1" customWidth="1"/>
    <col min="10" max="10" width="8.140625" style="1" bestFit="1" customWidth="1"/>
    <col min="11" max="11" width="14.7109375" bestFit="1" customWidth="1"/>
    <col min="12" max="12" width="8.85546875" style="1" bestFit="1" customWidth="1"/>
    <col min="13" max="13" width="12.85546875" bestFit="1" customWidth="1"/>
    <col min="14" max="14" width="8" style="1" bestFit="1" customWidth="1"/>
    <col min="15" max="15" width="19.140625" bestFit="1" customWidth="1"/>
    <col min="16" max="16" width="17.28515625" bestFit="1" customWidth="1"/>
    <col min="17" max="17" width="15.140625" bestFit="1" customWidth="1"/>
    <col min="18" max="18" width="18" bestFit="1" customWidth="1"/>
    <col min="19" max="19" width="15.85546875" bestFit="1" customWidth="1"/>
    <col min="20" max="20" width="18.5703125" bestFit="1" customWidth="1"/>
    <col min="21" max="21" width="13.85546875" bestFit="1" customWidth="1"/>
    <col min="22" max="22" width="9.85546875" bestFit="1" customWidth="1"/>
    <col min="23" max="23" width="16.28515625" bestFit="1" customWidth="1"/>
    <col min="24" max="25" width="11.85546875" customWidth="1"/>
  </cols>
  <sheetData>
    <row r="1" spans="1:25" x14ac:dyDescent="0.25">
      <c r="A1" s="11" t="s">
        <v>7</v>
      </c>
      <c r="B1" s="16" t="s">
        <v>1</v>
      </c>
      <c r="C1" s="16" t="s">
        <v>5</v>
      </c>
      <c r="D1" s="16" t="s">
        <v>6</v>
      </c>
      <c r="E1" s="16" t="s">
        <v>140</v>
      </c>
      <c r="F1" s="16" t="s">
        <v>116</v>
      </c>
      <c r="G1" s="16" t="s">
        <v>0</v>
      </c>
      <c r="H1" s="12" t="s">
        <v>2</v>
      </c>
      <c r="I1" s="12" t="s">
        <v>104</v>
      </c>
      <c r="J1" s="18" t="s">
        <v>103</v>
      </c>
      <c r="K1" s="17" t="s">
        <v>111</v>
      </c>
      <c r="L1" s="19" t="s">
        <v>107</v>
      </c>
      <c r="M1" s="17" t="s">
        <v>105</v>
      </c>
      <c r="N1" s="18" t="s">
        <v>106</v>
      </c>
      <c r="O1" s="21" t="s">
        <v>108</v>
      </c>
      <c r="P1" s="21" t="s">
        <v>109</v>
      </c>
      <c r="Q1" s="23" t="s">
        <v>113</v>
      </c>
      <c r="R1" s="21" t="s">
        <v>110</v>
      </c>
      <c r="S1" s="23" t="s">
        <v>114</v>
      </c>
      <c r="T1" s="21" t="s">
        <v>112</v>
      </c>
      <c r="U1" s="22" t="s">
        <v>115</v>
      </c>
      <c r="V1" s="44" t="s">
        <v>148</v>
      </c>
      <c r="W1" s="45" t="s">
        <v>149</v>
      </c>
      <c r="X1" s="45" t="s">
        <v>424</v>
      </c>
      <c r="Y1" s="45" t="s">
        <v>426</v>
      </c>
    </row>
    <row r="2" spans="1:25" x14ac:dyDescent="0.25">
      <c r="A2" s="13" t="s">
        <v>8</v>
      </c>
      <c r="B2" s="14">
        <v>30300</v>
      </c>
      <c r="C2" s="14" t="s">
        <v>61</v>
      </c>
      <c r="D2" s="14" t="s">
        <v>18</v>
      </c>
      <c r="E2" s="14"/>
      <c r="F2" s="14"/>
      <c r="G2" s="14">
        <v>2011</v>
      </c>
      <c r="H2" s="10">
        <v>1360984.31</v>
      </c>
      <c r="I2" s="10">
        <v>0</v>
      </c>
      <c r="J2" s="20">
        <f t="shared" ref="J2:J65" si="0">IF($H2=0,0,I2/$H2)*100</f>
        <v>0</v>
      </c>
      <c r="K2" s="10">
        <v>0</v>
      </c>
      <c r="L2" s="20">
        <f t="shared" ref="L2:L65" si="1">IF($H2=0,0,K2/$H2)*100</f>
        <v>0</v>
      </c>
      <c r="M2" s="10">
        <f t="shared" ref="M2:M65" si="2">I2+K2</f>
        <v>0</v>
      </c>
      <c r="N2" s="20">
        <f t="shared" ref="N2:N65" si="3">IF($H2=0,0,M2/$H2)*100</f>
        <v>0</v>
      </c>
      <c r="O2" s="10"/>
      <c r="P2" s="10"/>
      <c r="Q2" s="20"/>
      <c r="R2" s="10"/>
      <c r="S2" s="20"/>
      <c r="T2" s="10"/>
      <c r="U2" s="20"/>
      <c r="V2" s="20"/>
      <c r="W2" s="43"/>
      <c r="X2" s="40"/>
      <c r="Y2" s="43"/>
    </row>
    <row r="3" spans="1:25" x14ac:dyDescent="0.25">
      <c r="A3" s="13" t="s">
        <v>8</v>
      </c>
      <c r="B3" s="14">
        <v>30300</v>
      </c>
      <c r="C3" s="14" t="s">
        <v>61</v>
      </c>
      <c r="D3" s="14" t="s">
        <v>18</v>
      </c>
      <c r="E3" s="14"/>
      <c r="F3" s="14"/>
      <c r="G3" s="14">
        <v>2012</v>
      </c>
      <c r="H3" s="10">
        <v>354110.08</v>
      </c>
      <c r="I3" s="10">
        <v>0</v>
      </c>
      <c r="J3" s="20">
        <f t="shared" si="0"/>
        <v>0</v>
      </c>
      <c r="K3" s="10">
        <v>0</v>
      </c>
      <c r="L3" s="20">
        <f t="shared" si="1"/>
        <v>0</v>
      </c>
      <c r="M3" s="10">
        <f t="shared" si="2"/>
        <v>0</v>
      </c>
      <c r="N3" s="20">
        <f t="shared" si="3"/>
        <v>0</v>
      </c>
      <c r="O3" s="10"/>
      <c r="P3" s="10"/>
      <c r="Q3" s="20"/>
      <c r="R3" s="10"/>
      <c r="S3" s="20"/>
      <c r="T3" s="10"/>
      <c r="U3" s="20"/>
      <c r="V3" s="20"/>
      <c r="W3" s="43"/>
      <c r="X3" s="40"/>
      <c r="Y3" s="43"/>
    </row>
    <row r="4" spans="1:25" x14ac:dyDescent="0.25">
      <c r="A4" s="24" t="s">
        <v>8</v>
      </c>
      <c r="B4" s="14">
        <v>30300</v>
      </c>
      <c r="C4" s="14" t="s">
        <v>61</v>
      </c>
      <c r="D4" s="14" t="s">
        <v>18</v>
      </c>
      <c r="E4" s="14"/>
      <c r="F4" s="14"/>
      <c r="G4" s="14">
        <v>2013</v>
      </c>
      <c r="H4" s="10">
        <v>3552992.5700000003</v>
      </c>
      <c r="I4" s="10">
        <v>0</v>
      </c>
      <c r="J4" s="20">
        <f t="shared" si="0"/>
        <v>0</v>
      </c>
      <c r="K4" s="10">
        <v>0</v>
      </c>
      <c r="L4" s="20">
        <f t="shared" si="1"/>
        <v>0</v>
      </c>
      <c r="M4" s="10">
        <f t="shared" si="2"/>
        <v>0</v>
      </c>
      <c r="N4" s="20">
        <f t="shared" si="3"/>
        <v>0</v>
      </c>
      <c r="O4" s="10"/>
      <c r="P4" s="10"/>
      <c r="Q4" s="20"/>
      <c r="R4" s="10"/>
      <c r="S4" s="20"/>
      <c r="T4" s="10"/>
      <c r="U4" s="20"/>
      <c r="V4" s="20"/>
      <c r="W4" s="43"/>
      <c r="X4" s="40"/>
      <c r="Y4" s="43"/>
    </row>
    <row r="5" spans="1:25" x14ac:dyDescent="0.25">
      <c r="A5" s="13" t="s">
        <v>8</v>
      </c>
      <c r="B5" s="14">
        <v>30300</v>
      </c>
      <c r="C5" s="14" t="s">
        <v>61</v>
      </c>
      <c r="D5" s="14" t="s">
        <v>18</v>
      </c>
      <c r="E5" s="14"/>
      <c r="F5" s="14"/>
      <c r="G5" s="14">
        <v>2014</v>
      </c>
      <c r="H5" s="10">
        <v>0</v>
      </c>
      <c r="I5" s="10">
        <v>0</v>
      </c>
      <c r="J5" s="20">
        <f t="shared" si="0"/>
        <v>0</v>
      </c>
      <c r="K5" s="10">
        <v>0</v>
      </c>
      <c r="L5" s="20">
        <f t="shared" si="1"/>
        <v>0</v>
      </c>
      <c r="M5" s="10">
        <f t="shared" si="2"/>
        <v>0</v>
      </c>
      <c r="N5" s="20">
        <f t="shared" si="3"/>
        <v>0</v>
      </c>
      <c r="O5" s="10"/>
      <c r="P5" s="10"/>
      <c r="Q5" s="20"/>
      <c r="R5" s="10"/>
      <c r="S5" s="20"/>
      <c r="T5" s="10"/>
      <c r="U5" s="20"/>
      <c r="V5" s="20"/>
      <c r="W5" s="43"/>
      <c r="X5" s="40"/>
      <c r="Y5" s="43"/>
    </row>
    <row r="6" spans="1:25" x14ac:dyDescent="0.25">
      <c r="A6" s="13" t="s">
        <v>8</v>
      </c>
      <c r="B6" s="14">
        <v>30300</v>
      </c>
      <c r="C6" s="14" t="s">
        <v>61</v>
      </c>
      <c r="D6" s="14" t="s">
        <v>18</v>
      </c>
      <c r="E6" s="14"/>
      <c r="F6" s="14"/>
      <c r="G6" s="14">
        <v>2015</v>
      </c>
      <c r="H6" s="10">
        <v>0</v>
      </c>
      <c r="I6" s="10">
        <v>0</v>
      </c>
      <c r="J6" s="20">
        <f t="shared" si="0"/>
        <v>0</v>
      </c>
      <c r="K6" s="10">
        <v>0</v>
      </c>
      <c r="L6" s="20">
        <f t="shared" si="1"/>
        <v>0</v>
      </c>
      <c r="M6" s="10">
        <f t="shared" si="2"/>
        <v>0</v>
      </c>
      <c r="N6" s="20">
        <f t="shared" si="3"/>
        <v>0</v>
      </c>
      <c r="O6" s="29">
        <v>5268086.9600000009</v>
      </c>
      <c r="P6" s="29">
        <v>0</v>
      </c>
      <c r="Q6" s="79">
        <f>IF($O6=0,0,P6/$O6)*100</f>
        <v>0</v>
      </c>
      <c r="R6" s="29">
        <v>0</v>
      </c>
      <c r="S6" s="79">
        <f>IF($O6=0,0,R6/$O6)*100</f>
        <v>0</v>
      </c>
      <c r="T6" s="29">
        <f>P6+R6</f>
        <v>0</v>
      </c>
      <c r="U6" s="79">
        <f>IF($O6=0,0,T6/$O6)*100</f>
        <v>0</v>
      </c>
      <c r="V6" s="80">
        <f>IFERROR(VLOOKUP($B6,'Depr Rate % NS'!$A:$B,2,FALSE),0)</f>
        <v>0</v>
      </c>
      <c r="W6" s="81">
        <f>IFERROR(VLOOKUP($B6,'Depr Rate % NS'!D:E,2,FALSE),0)</f>
        <v>0</v>
      </c>
      <c r="X6" s="82">
        <f>IFERROR(VLOOKUP($B6,'Depr Rate % NS'!$L:$O,4,FALSE),0)</f>
        <v>0</v>
      </c>
      <c r="Y6" s="81">
        <f>W6*X6</f>
        <v>0</v>
      </c>
    </row>
    <row r="7" spans="1:25" x14ac:dyDescent="0.25">
      <c r="A7" s="13" t="s">
        <v>8</v>
      </c>
      <c r="B7" s="14">
        <v>30300</v>
      </c>
      <c r="C7" s="14" t="s">
        <v>61</v>
      </c>
      <c r="D7" s="14" t="s">
        <v>18</v>
      </c>
      <c r="E7" s="14"/>
      <c r="F7" s="14"/>
      <c r="G7" s="14">
        <v>2016</v>
      </c>
      <c r="H7" s="10">
        <v>0</v>
      </c>
      <c r="I7" s="10">
        <v>0</v>
      </c>
      <c r="J7" s="20">
        <f t="shared" si="0"/>
        <v>0</v>
      </c>
      <c r="K7" s="10">
        <v>0</v>
      </c>
      <c r="L7" s="20">
        <f t="shared" si="1"/>
        <v>0</v>
      </c>
      <c r="M7" s="10">
        <f t="shared" si="2"/>
        <v>0</v>
      </c>
      <c r="N7" s="20">
        <f t="shared" si="3"/>
        <v>0</v>
      </c>
      <c r="O7" s="29">
        <v>3907102.6500000004</v>
      </c>
      <c r="P7" s="29">
        <v>0</v>
      </c>
      <c r="Q7" s="79">
        <f>IF($O7=0,0,P7/$O7)*100</f>
        <v>0</v>
      </c>
      <c r="R7" s="29">
        <v>0</v>
      </c>
      <c r="S7" s="79">
        <f>IF($O7=0,0,R7/$O7)*100</f>
        <v>0</v>
      </c>
      <c r="T7" s="29">
        <f>P7+R7</f>
        <v>0</v>
      </c>
      <c r="U7" s="79">
        <f>IF($O7=0,0,T7/$O7)*100</f>
        <v>0</v>
      </c>
      <c r="V7" s="80">
        <f>IFERROR(VLOOKUP($B7,'Depr Rate % NS'!$A:$B,2,FALSE),0)</f>
        <v>0</v>
      </c>
      <c r="W7" s="81">
        <f>IFERROR(VLOOKUP($B7,'Depr Rate % NS'!D:E,2,FALSE),0)</f>
        <v>0</v>
      </c>
      <c r="X7" s="82">
        <f>IFERROR(VLOOKUP($B7,'Depr Rate % NS'!$L:$O,4,FALSE),0)</f>
        <v>0</v>
      </c>
      <c r="Y7" s="81">
        <f>W7*X7</f>
        <v>0</v>
      </c>
    </row>
    <row r="8" spans="1:25" x14ac:dyDescent="0.25">
      <c r="A8" s="13" t="s">
        <v>8</v>
      </c>
      <c r="B8" s="14">
        <v>30300</v>
      </c>
      <c r="C8" s="14" t="s">
        <v>61</v>
      </c>
      <c r="D8" s="14" t="s">
        <v>18</v>
      </c>
      <c r="E8" s="14"/>
      <c r="F8" s="14"/>
      <c r="G8" s="14">
        <v>2017</v>
      </c>
      <c r="H8" s="10">
        <v>0</v>
      </c>
      <c r="I8" s="10">
        <v>0</v>
      </c>
      <c r="J8" s="20">
        <f t="shared" si="0"/>
        <v>0</v>
      </c>
      <c r="K8" s="10">
        <v>0</v>
      </c>
      <c r="L8" s="20">
        <f t="shared" si="1"/>
        <v>0</v>
      </c>
      <c r="M8" s="10">
        <f t="shared" si="2"/>
        <v>0</v>
      </c>
      <c r="N8" s="20">
        <f t="shared" si="3"/>
        <v>0</v>
      </c>
      <c r="O8" s="29">
        <v>3552992.5700000003</v>
      </c>
      <c r="P8" s="29">
        <v>0</v>
      </c>
      <c r="Q8" s="79">
        <f>IF($O8=0,0,P8/$O8)*100</f>
        <v>0</v>
      </c>
      <c r="R8" s="29">
        <v>0</v>
      </c>
      <c r="S8" s="79">
        <f>IF($O8=0,0,R8/$O8)*100</f>
        <v>0</v>
      </c>
      <c r="T8" s="29">
        <f>P8+R8</f>
        <v>0</v>
      </c>
      <c r="U8" s="79">
        <f>IF($O8=0,0,T8/$O8)*100</f>
        <v>0</v>
      </c>
      <c r="V8" s="80">
        <f>IFERROR(VLOOKUP($B8,'Depr Rate % NS'!$A:$B,2,FALSE),0)</f>
        <v>0</v>
      </c>
      <c r="W8" s="81">
        <f>IFERROR(VLOOKUP($B8,'Depr Rate % NS'!D:E,2,FALSE),0)</f>
        <v>0</v>
      </c>
      <c r="X8" s="82">
        <f>IFERROR(VLOOKUP($B8,'Depr Rate % NS'!$L:$O,4,FALSE),0)</f>
        <v>0</v>
      </c>
      <c r="Y8" s="81">
        <f>W8*X8</f>
        <v>0</v>
      </c>
    </row>
    <row r="9" spans="1:25" x14ac:dyDescent="0.25">
      <c r="A9" s="13" t="s">
        <v>8</v>
      </c>
      <c r="B9" s="14">
        <v>30300</v>
      </c>
      <c r="C9" s="14" t="s">
        <v>61</v>
      </c>
      <c r="D9" s="14" t="s">
        <v>18</v>
      </c>
      <c r="E9" s="14"/>
      <c r="F9" s="14"/>
      <c r="G9" s="14">
        <v>2018</v>
      </c>
      <c r="H9" s="10">
        <v>0</v>
      </c>
      <c r="I9" s="10">
        <v>0</v>
      </c>
      <c r="J9" s="20">
        <f t="shared" si="0"/>
        <v>0</v>
      </c>
      <c r="K9" s="10">
        <v>0</v>
      </c>
      <c r="L9" s="20">
        <f t="shared" si="1"/>
        <v>0</v>
      </c>
      <c r="M9" s="10">
        <f t="shared" si="2"/>
        <v>0</v>
      </c>
      <c r="N9" s="20">
        <f t="shared" si="3"/>
        <v>0</v>
      </c>
      <c r="O9" s="29">
        <v>0</v>
      </c>
      <c r="P9" s="29">
        <v>0</v>
      </c>
      <c r="Q9" s="79">
        <f>IF($O9=0,0,P9/$O9)*100</f>
        <v>0</v>
      </c>
      <c r="R9" s="29">
        <v>0</v>
      </c>
      <c r="S9" s="79">
        <f>IF($O9=0,0,R9/$O9)*100</f>
        <v>0</v>
      </c>
      <c r="T9" s="29">
        <f>P9+R9</f>
        <v>0</v>
      </c>
      <c r="U9" s="79">
        <f>IF($O9=0,0,T9/$O9)*100</f>
        <v>0</v>
      </c>
      <c r="V9" s="80">
        <f>IFERROR(VLOOKUP($B9,'Depr Rate % NS'!$A:$B,2,FALSE),0)</f>
        <v>0</v>
      </c>
      <c r="W9" s="81">
        <f>IFERROR(VLOOKUP($B9,'Depr Rate % NS'!D:E,2,FALSE),0)</f>
        <v>0</v>
      </c>
      <c r="X9" s="82">
        <f>IFERROR(VLOOKUP($B9,'Depr Rate % NS'!$L:$O,4,FALSE),0)</f>
        <v>0</v>
      </c>
      <c r="Y9" s="81">
        <f>W9*X9</f>
        <v>0</v>
      </c>
    </row>
    <row r="10" spans="1:25" x14ac:dyDescent="0.25">
      <c r="A10" s="13" t="s">
        <v>8</v>
      </c>
      <c r="B10" s="14">
        <v>30300</v>
      </c>
      <c r="C10" s="14" t="s">
        <v>61</v>
      </c>
      <c r="D10" s="14" t="s">
        <v>18</v>
      </c>
      <c r="E10" s="14"/>
      <c r="F10" s="14"/>
      <c r="G10" s="14">
        <v>2019</v>
      </c>
      <c r="H10" s="10">
        <v>0</v>
      </c>
      <c r="I10" s="10">
        <v>0</v>
      </c>
      <c r="J10" s="20">
        <f t="shared" si="0"/>
        <v>0</v>
      </c>
      <c r="K10" s="10">
        <v>0</v>
      </c>
      <c r="L10" s="20">
        <f t="shared" si="1"/>
        <v>0</v>
      </c>
      <c r="M10" s="10">
        <f t="shared" si="2"/>
        <v>0</v>
      </c>
      <c r="N10" s="20">
        <f t="shared" si="3"/>
        <v>0</v>
      </c>
      <c r="O10" s="29">
        <v>0</v>
      </c>
      <c r="P10" s="29">
        <v>0</v>
      </c>
      <c r="Q10" s="79">
        <f>IF($O10=0,0,P10/$O10)*100</f>
        <v>0</v>
      </c>
      <c r="R10" s="29">
        <v>0</v>
      </c>
      <c r="S10" s="79">
        <f>IF($O10=0,0,R10/$O10)*100</f>
        <v>0</v>
      </c>
      <c r="T10" s="29">
        <f>P10+R10</f>
        <v>0</v>
      </c>
      <c r="U10" s="79">
        <f>IF($O10=0,0,T10/$O10)*100</f>
        <v>0</v>
      </c>
      <c r="V10" s="80">
        <f>IFERROR(VLOOKUP($B10,'Depr Rate % NS'!$A:$B,2,FALSE),0)</f>
        <v>0</v>
      </c>
      <c r="W10" s="81">
        <f>IFERROR(VLOOKUP($B10,'Depr Rate % NS'!D:E,2,FALSE),0)</f>
        <v>0</v>
      </c>
      <c r="X10" s="82">
        <f>IFERROR(VLOOKUP($B10,'Depr Rate % NS'!$L:$O,4,FALSE),0)</f>
        <v>0</v>
      </c>
      <c r="Y10" s="81">
        <f>W10*X10</f>
        <v>0</v>
      </c>
    </row>
    <row r="11" spans="1:25" x14ac:dyDescent="0.25">
      <c r="A11" s="13" t="s">
        <v>8</v>
      </c>
      <c r="B11" s="14">
        <v>30301</v>
      </c>
      <c r="C11" s="14" t="s">
        <v>61</v>
      </c>
      <c r="D11" s="14" t="s">
        <v>19</v>
      </c>
      <c r="E11" s="14"/>
      <c r="F11" s="14"/>
      <c r="G11" s="14">
        <v>2011</v>
      </c>
      <c r="H11" s="10">
        <v>0</v>
      </c>
      <c r="I11" s="10">
        <v>0</v>
      </c>
      <c r="J11" s="20">
        <f t="shared" si="0"/>
        <v>0</v>
      </c>
      <c r="K11" s="10">
        <v>0</v>
      </c>
      <c r="L11" s="20">
        <f t="shared" si="1"/>
        <v>0</v>
      </c>
      <c r="M11" s="10">
        <f t="shared" si="2"/>
        <v>0</v>
      </c>
      <c r="N11" s="20">
        <f t="shared" si="3"/>
        <v>0</v>
      </c>
      <c r="O11" s="10"/>
      <c r="P11" s="10"/>
      <c r="Q11" s="20"/>
      <c r="R11" s="10"/>
      <c r="S11" s="20"/>
      <c r="T11" s="10"/>
      <c r="U11" s="20"/>
      <c r="V11" s="20"/>
      <c r="W11" s="43"/>
      <c r="X11" s="40"/>
      <c r="Y11" s="43"/>
    </row>
    <row r="12" spans="1:25" x14ac:dyDescent="0.25">
      <c r="A12" s="13" t="s">
        <v>8</v>
      </c>
      <c r="B12" s="14">
        <v>30301</v>
      </c>
      <c r="C12" s="14" t="s">
        <v>61</v>
      </c>
      <c r="D12" s="14" t="s">
        <v>19</v>
      </c>
      <c r="E12" s="14"/>
      <c r="F12" s="14"/>
      <c r="G12" s="14">
        <v>2012</v>
      </c>
      <c r="H12" s="10">
        <v>0</v>
      </c>
      <c r="I12" s="10">
        <v>0</v>
      </c>
      <c r="J12" s="20">
        <f t="shared" si="0"/>
        <v>0</v>
      </c>
      <c r="K12" s="10">
        <v>0</v>
      </c>
      <c r="L12" s="20">
        <f t="shared" si="1"/>
        <v>0</v>
      </c>
      <c r="M12" s="10">
        <f t="shared" si="2"/>
        <v>0</v>
      </c>
      <c r="N12" s="20">
        <f t="shared" si="3"/>
        <v>0</v>
      </c>
      <c r="O12" s="10"/>
      <c r="P12" s="10"/>
      <c r="Q12" s="20"/>
      <c r="R12" s="10"/>
      <c r="S12" s="20"/>
      <c r="T12" s="10"/>
      <c r="U12" s="20"/>
      <c r="V12" s="20"/>
      <c r="W12" s="43"/>
      <c r="X12" s="40"/>
      <c r="Y12" s="43"/>
    </row>
    <row r="13" spans="1:25" x14ac:dyDescent="0.25">
      <c r="A13" s="13" t="s">
        <v>8</v>
      </c>
      <c r="B13" s="14">
        <v>30301</v>
      </c>
      <c r="C13" s="14" t="s">
        <v>61</v>
      </c>
      <c r="D13" s="14" t="s">
        <v>19</v>
      </c>
      <c r="E13" s="14"/>
      <c r="F13" s="14"/>
      <c r="G13" s="14">
        <v>2013</v>
      </c>
      <c r="H13" s="10">
        <v>0</v>
      </c>
      <c r="I13" s="10">
        <v>0</v>
      </c>
      <c r="J13" s="20">
        <f t="shared" si="0"/>
        <v>0</v>
      </c>
      <c r="K13" s="10">
        <v>0</v>
      </c>
      <c r="L13" s="20">
        <f t="shared" si="1"/>
        <v>0</v>
      </c>
      <c r="M13" s="10">
        <f t="shared" si="2"/>
        <v>0</v>
      </c>
      <c r="N13" s="20">
        <f t="shared" si="3"/>
        <v>0</v>
      </c>
      <c r="O13" s="10"/>
      <c r="P13" s="10"/>
      <c r="Q13" s="20"/>
      <c r="R13" s="10"/>
      <c r="S13" s="20"/>
      <c r="T13" s="10"/>
      <c r="U13" s="20"/>
      <c r="V13" s="20"/>
      <c r="W13" s="43"/>
      <c r="X13" s="40"/>
      <c r="Y13" s="43"/>
    </row>
    <row r="14" spans="1:25" x14ac:dyDescent="0.25">
      <c r="A14" s="13" t="s">
        <v>8</v>
      </c>
      <c r="B14" s="14">
        <v>30301</v>
      </c>
      <c r="C14" s="14" t="s">
        <v>61</v>
      </c>
      <c r="D14" s="14" t="s">
        <v>19</v>
      </c>
      <c r="E14" s="14"/>
      <c r="F14" s="14"/>
      <c r="G14" s="14">
        <v>2014</v>
      </c>
      <c r="H14" s="10">
        <v>0</v>
      </c>
      <c r="I14" s="10">
        <v>0</v>
      </c>
      <c r="J14" s="20">
        <f t="shared" si="0"/>
        <v>0</v>
      </c>
      <c r="K14" s="10">
        <v>0</v>
      </c>
      <c r="L14" s="20">
        <f t="shared" si="1"/>
        <v>0</v>
      </c>
      <c r="M14" s="10">
        <f t="shared" si="2"/>
        <v>0</v>
      </c>
      <c r="N14" s="20">
        <f t="shared" si="3"/>
        <v>0</v>
      </c>
      <c r="O14" s="10"/>
      <c r="P14" s="10"/>
      <c r="Q14" s="20"/>
      <c r="R14" s="10"/>
      <c r="S14" s="20"/>
      <c r="T14" s="10"/>
      <c r="U14" s="20"/>
      <c r="V14" s="20"/>
      <c r="W14" s="43"/>
      <c r="X14" s="40"/>
      <c r="Y14" s="43"/>
    </row>
    <row r="15" spans="1:25" x14ac:dyDescent="0.25">
      <c r="A15" s="13" t="s">
        <v>8</v>
      </c>
      <c r="B15" s="14">
        <v>30301</v>
      </c>
      <c r="C15" s="14" t="s">
        <v>61</v>
      </c>
      <c r="D15" s="14" t="s">
        <v>19</v>
      </c>
      <c r="E15" s="14"/>
      <c r="F15" s="14"/>
      <c r="G15" s="14">
        <v>2015</v>
      </c>
      <c r="H15" s="10">
        <v>0</v>
      </c>
      <c r="I15" s="10">
        <v>0</v>
      </c>
      <c r="J15" s="20">
        <f t="shared" si="0"/>
        <v>0</v>
      </c>
      <c r="K15" s="10">
        <v>0</v>
      </c>
      <c r="L15" s="20">
        <f t="shared" si="1"/>
        <v>0</v>
      </c>
      <c r="M15" s="10">
        <f t="shared" si="2"/>
        <v>0</v>
      </c>
      <c r="N15" s="20">
        <f t="shared" si="3"/>
        <v>0</v>
      </c>
      <c r="O15" s="29">
        <v>0</v>
      </c>
      <c r="P15" s="29">
        <v>0</v>
      </c>
      <c r="Q15" s="79">
        <f>IF($O15=0,0,P15/$O15)*100</f>
        <v>0</v>
      </c>
      <c r="R15" s="29">
        <v>0</v>
      </c>
      <c r="S15" s="79">
        <f>IF($O15=0,0,R15/$O15)*100</f>
        <v>0</v>
      </c>
      <c r="T15" s="29">
        <f>P15+R15</f>
        <v>0</v>
      </c>
      <c r="U15" s="79">
        <f>IF($O15=0,0,T15/$O15)*100</f>
        <v>0</v>
      </c>
      <c r="V15" s="80">
        <f>IFERROR(VLOOKUP($B15,'Depr Rate % NS'!$A:$B,2,FALSE),0)</f>
        <v>0</v>
      </c>
      <c r="W15" s="81">
        <f>IFERROR(VLOOKUP($B15,'Depr Rate % NS'!D:E,2,FALSE),0)</f>
        <v>0</v>
      </c>
      <c r="X15" s="82">
        <f>IFERROR(VLOOKUP($B15,'Depr Rate % NS'!$L:$O,4,FALSE),0)</f>
        <v>0</v>
      </c>
      <c r="Y15" s="81">
        <f>W15*X15</f>
        <v>0</v>
      </c>
    </row>
    <row r="16" spans="1:25" x14ac:dyDescent="0.25">
      <c r="A16" s="13" t="s">
        <v>8</v>
      </c>
      <c r="B16" s="14">
        <v>30301</v>
      </c>
      <c r="C16" s="14" t="s">
        <v>61</v>
      </c>
      <c r="D16" s="14" t="s">
        <v>19</v>
      </c>
      <c r="E16" s="14"/>
      <c r="F16" s="14"/>
      <c r="G16" s="14">
        <v>2016</v>
      </c>
      <c r="H16" s="10">
        <v>0</v>
      </c>
      <c r="I16" s="10">
        <v>0</v>
      </c>
      <c r="J16" s="20">
        <f t="shared" si="0"/>
        <v>0</v>
      </c>
      <c r="K16" s="10">
        <v>0</v>
      </c>
      <c r="L16" s="20">
        <f t="shared" si="1"/>
        <v>0</v>
      </c>
      <c r="M16" s="10">
        <f t="shared" si="2"/>
        <v>0</v>
      </c>
      <c r="N16" s="20">
        <f t="shared" si="3"/>
        <v>0</v>
      </c>
      <c r="O16" s="29">
        <v>0</v>
      </c>
      <c r="P16" s="29">
        <v>0</v>
      </c>
      <c r="Q16" s="79">
        <f>IF($O16=0,0,P16/$O16)*100</f>
        <v>0</v>
      </c>
      <c r="R16" s="29">
        <v>0</v>
      </c>
      <c r="S16" s="79">
        <f>IF($O16=0,0,R16/$O16)*100</f>
        <v>0</v>
      </c>
      <c r="T16" s="29">
        <f>P16+R16</f>
        <v>0</v>
      </c>
      <c r="U16" s="79">
        <f>IF($O16=0,0,T16/$O16)*100</f>
        <v>0</v>
      </c>
      <c r="V16" s="80">
        <f>IFERROR(VLOOKUP($B16,'Depr Rate % NS'!$A:$B,2,FALSE),0)</f>
        <v>0</v>
      </c>
      <c r="W16" s="81">
        <f>IFERROR(VLOOKUP($B16,'Depr Rate % NS'!D:E,2,FALSE),0)</f>
        <v>0</v>
      </c>
      <c r="X16" s="82">
        <f>IFERROR(VLOOKUP($B16,'Depr Rate % NS'!$L:$O,4,FALSE),0)</f>
        <v>0</v>
      </c>
      <c r="Y16" s="81">
        <f>W16*X16</f>
        <v>0</v>
      </c>
    </row>
    <row r="17" spans="1:25" x14ac:dyDescent="0.25">
      <c r="A17" s="13" t="s">
        <v>8</v>
      </c>
      <c r="B17" s="14">
        <v>30301</v>
      </c>
      <c r="C17" s="14" t="s">
        <v>61</v>
      </c>
      <c r="D17" s="14" t="s">
        <v>19</v>
      </c>
      <c r="E17" s="14"/>
      <c r="F17" s="14"/>
      <c r="G17" s="14">
        <v>2017</v>
      </c>
      <c r="H17" s="10">
        <v>0</v>
      </c>
      <c r="I17" s="10">
        <v>0</v>
      </c>
      <c r="J17" s="20">
        <f t="shared" si="0"/>
        <v>0</v>
      </c>
      <c r="K17" s="10">
        <v>0</v>
      </c>
      <c r="L17" s="20">
        <f t="shared" si="1"/>
        <v>0</v>
      </c>
      <c r="M17" s="10">
        <f t="shared" si="2"/>
        <v>0</v>
      </c>
      <c r="N17" s="20">
        <f t="shared" si="3"/>
        <v>0</v>
      </c>
      <c r="O17" s="29">
        <v>0</v>
      </c>
      <c r="P17" s="29">
        <v>0</v>
      </c>
      <c r="Q17" s="79">
        <f>IF($O17=0,0,P17/$O17)*100</f>
        <v>0</v>
      </c>
      <c r="R17" s="29">
        <v>0</v>
      </c>
      <c r="S17" s="79">
        <f>IF($O17=0,0,R17/$O17)*100</f>
        <v>0</v>
      </c>
      <c r="T17" s="29">
        <f>P17+R17</f>
        <v>0</v>
      </c>
      <c r="U17" s="79">
        <f>IF($O17=0,0,T17/$O17)*100</f>
        <v>0</v>
      </c>
      <c r="V17" s="80">
        <f>IFERROR(VLOOKUP($B17,'Depr Rate % NS'!$A:$B,2,FALSE),0)</f>
        <v>0</v>
      </c>
      <c r="W17" s="81">
        <f>IFERROR(VLOOKUP($B17,'Depr Rate % NS'!D:E,2,FALSE),0)</f>
        <v>0</v>
      </c>
      <c r="X17" s="82">
        <f>IFERROR(VLOOKUP($B17,'Depr Rate % NS'!$L:$O,4,FALSE),0)</f>
        <v>0</v>
      </c>
      <c r="Y17" s="81">
        <f>W17*X17</f>
        <v>0</v>
      </c>
    </row>
    <row r="18" spans="1:25" x14ac:dyDescent="0.25">
      <c r="A18" s="13" t="s">
        <v>8</v>
      </c>
      <c r="B18" s="14">
        <v>30301</v>
      </c>
      <c r="C18" s="14" t="s">
        <v>61</v>
      </c>
      <c r="D18" s="14" t="s">
        <v>19</v>
      </c>
      <c r="E18" s="14"/>
      <c r="F18" s="14"/>
      <c r="G18" s="14">
        <v>2018</v>
      </c>
      <c r="H18" s="10">
        <v>0</v>
      </c>
      <c r="I18" s="10">
        <v>0</v>
      </c>
      <c r="J18" s="20">
        <f t="shared" si="0"/>
        <v>0</v>
      </c>
      <c r="K18" s="10">
        <v>0</v>
      </c>
      <c r="L18" s="20">
        <f t="shared" si="1"/>
        <v>0</v>
      </c>
      <c r="M18" s="10">
        <f t="shared" si="2"/>
        <v>0</v>
      </c>
      <c r="N18" s="20">
        <f t="shared" si="3"/>
        <v>0</v>
      </c>
      <c r="O18" s="29">
        <v>0</v>
      </c>
      <c r="P18" s="29">
        <v>0</v>
      </c>
      <c r="Q18" s="79">
        <f>IF($O18=0,0,P18/$O18)*100</f>
        <v>0</v>
      </c>
      <c r="R18" s="29">
        <v>0</v>
      </c>
      <c r="S18" s="79">
        <f>IF($O18=0,0,R18/$O18)*100</f>
        <v>0</v>
      </c>
      <c r="T18" s="29">
        <f>P18+R18</f>
        <v>0</v>
      </c>
      <c r="U18" s="79">
        <f>IF($O18=0,0,T18/$O18)*100</f>
        <v>0</v>
      </c>
      <c r="V18" s="80">
        <f>IFERROR(VLOOKUP($B18,'Depr Rate % NS'!$A:$B,2,FALSE),0)</f>
        <v>0</v>
      </c>
      <c r="W18" s="81">
        <f>IFERROR(VLOOKUP($B18,'Depr Rate % NS'!D:E,2,FALSE),0)</f>
        <v>0</v>
      </c>
      <c r="X18" s="82">
        <f>IFERROR(VLOOKUP($B18,'Depr Rate % NS'!$L:$O,4,FALSE),0)</f>
        <v>0</v>
      </c>
      <c r="Y18" s="81">
        <f>W18*X18</f>
        <v>0</v>
      </c>
    </row>
    <row r="19" spans="1:25" x14ac:dyDescent="0.25">
      <c r="A19" s="13" t="s">
        <v>8</v>
      </c>
      <c r="B19" s="14">
        <v>30301</v>
      </c>
      <c r="C19" s="14" t="s">
        <v>61</v>
      </c>
      <c r="D19" s="14" t="s">
        <v>19</v>
      </c>
      <c r="E19" s="14"/>
      <c r="F19" s="14"/>
      <c r="G19" s="14">
        <v>2019</v>
      </c>
      <c r="H19" s="10">
        <v>0</v>
      </c>
      <c r="I19" s="10">
        <v>0</v>
      </c>
      <c r="J19" s="20">
        <f t="shared" si="0"/>
        <v>0</v>
      </c>
      <c r="K19" s="10">
        <v>0</v>
      </c>
      <c r="L19" s="20">
        <f t="shared" si="1"/>
        <v>0</v>
      </c>
      <c r="M19" s="10">
        <f t="shared" si="2"/>
        <v>0</v>
      </c>
      <c r="N19" s="20">
        <f t="shared" si="3"/>
        <v>0</v>
      </c>
      <c r="O19" s="29">
        <v>0</v>
      </c>
      <c r="P19" s="29">
        <v>0</v>
      </c>
      <c r="Q19" s="79">
        <f>IF($O19=0,0,P19/$O19)*100</f>
        <v>0</v>
      </c>
      <c r="R19" s="29">
        <v>0</v>
      </c>
      <c r="S19" s="79">
        <f>IF($O19=0,0,R19/$O19)*100</f>
        <v>0</v>
      </c>
      <c r="T19" s="29">
        <f>P19+R19</f>
        <v>0</v>
      </c>
      <c r="U19" s="79">
        <f>IF($O19=0,0,T19/$O19)*100</f>
        <v>0</v>
      </c>
      <c r="V19" s="80">
        <f>IFERROR(VLOOKUP($B19,'Depr Rate % NS'!$A:$B,2,FALSE),0)</f>
        <v>0</v>
      </c>
      <c r="W19" s="81">
        <f>IFERROR(VLOOKUP($B19,'Depr Rate % NS'!D:E,2,FALSE),0)</f>
        <v>0</v>
      </c>
      <c r="X19" s="82">
        <f>IFERROR(VLOOKUP($B19,'Depr Rate % NS'!$L:$O,4,FALSE),0)</f>
        <v>0</v>
      </c>
      <c r="Y19" s="81">
        <f>W19*X19</f>
        <v>0</v>
      </c>
    </row>
    <row r="20" spans="1:25" x14ac:dyDescent="0.25">
      <c r="A20" s="13" t="s">
        <v>8</v>
      </c>
      <c r="B20" s="14">
        <v>30302</v>
      </c>
      <c r="C20" s="14" t="s">
        <v>61</v>
      </c>
      <c r="D20" s="14" t="s">
        <v>20</v>
      </c>
      <c r="E20" s="14"/>
      <c r="F20" s="14"/>
      <c r="G20" s="14">
        <v>2011</v>
      </c>
      <c r="H20" s="10">
        <v>0</v>
      </c>
      <c r="I20" s="10">
        <v>0</v>
      </c>
      <c r="J20" s="20">
        <f t="shared" si="0"/>
        <v>0</v>
      </c>
      <c r="K20" s="10">
        <v>0</v>
      </c>
      <c r="L20" s="20">
        <f t="shared" si="1"/>
        <v>0</v>
      </c>
      <c r="M20" s="10">
        <f t="shared" si="2"/>
        <v>0</v>
      </c>
      <c r="N20" s="20">
        <f t="shared" si="3"/>
        <v>0</v>
      </c>
      <c r="O20" s="10"/>
      <c r="P20" s="10"/>
      <c r="Q20" s="20"/>
      <c r="R20" s="10"/>
      <c r="S20" s="20"/>
      <c r="T20" s="10"/>
      <c r="U20" s="20"/>
      <c r="V20" s="20"/>
      <c r="W20" s="43"/>
      <c r="X20" s="40"/>
      <c r="Y20" s="43"/>
    </row>
    <row r="21" spans="1:25" x14ac:dyDescent="0.25">
      <c r="A21" s="13" t="s">
        <v>8</v>
      </c>
      <c r="B21" s="14">
        <v>30302</v>
      </c>
      <c r="C21" s="14" t="s">
        <v>61</v>
      </c>
      <c r="D21" s="14" t="s">
        <v>20</v>
      </c>
      <c r="E21" s="14"/>
      <c r="F21" s="14"/>
      <c r="G21" s="14">
        <v>2012</v>
      </c>
      <c r="H21" s="10">
        <v>321749.90000000002</v>
      </c>
      <c r="I21" s="10">
        <v>0</v>
      </c>
      <c r="J21" s="20">
        <f t="shared" si="0"/>
        <v>0</v>
      </c>
      <c r="K21" s="10">
        <v>0</v>
      </c>
      <c r="L21" s="20">
        <f t="shared" si="1"/>
        <v>0</v>
      </c>
      <c r="M21" s="10">
        <f t="shared" si="2"/>
        <v>0</v>
      </c>
      <c r="N21" s="20">
        <f t="shared" si="3"/>
        <v>0</v>
      </c>
      <c r="O21" s="10"/>
      <c r="P21" s="10"/>
      <c r="Q21" s="20"/>
      <c r="R21" s="10"/>
      <c r="S21" s="20"/>
      <c r="T21" s="10"/>
      <c r="U21" s="20"/>
      <c r="V21" s="20"/>
      <c r="W21" s="43"/>
      <c r="X21" s="40"/>
      <c r="Y21" s="43"/>
    </row>
    <row r="22" spans="1:25" x14ac:dyDescent="0.25">
      <c r="A22" s="13" t="s">
        <v>8</v>
      </c>
      <c r="B22" s="14">
        <v>30302</v>
      </c>
      <c r="C22" s="14" t="s">
        <v>61</v>
      </c>
      <c r="D22" s="14" t="s">
        <v>20</v>
      </c>
      <c r="E22" s="14"/>
      <c r="F22" s="14"/>
      <c r="G22" s="14">
        <v>2013</v>
      </c>
      <c r="H22" s="10">
        <v>92318.86</v>
      </c>
      <c r="I22" s="10">
        <v>0</v>
      </c>
      <c r="J22" s="20">
        <f t="shared" si="0"/>
        <v>0</v>
      </c>
      <c r="K22" s="10">
        <v>0</v>
      </c>
      <c r="L22" s="20">
        <f t="shared" si="1"/>
        <v>0</v>
      </c>
      <c r="M22" s="10">
        <f t="shared" si="2"/>
        <v>0</v>
      </c>
      <c r="N22" s="20">
        <f t="shared" si="3"/>
        <v>0</v>
      </c>
      <c r="O22" s="10"/>
      <c r="P22" s="10"/>
      <c r="Q22" s="20"/>
      <c r="R22" s="10"/>
      <c r="S22" s="20"/>
      <c r="T22" s="10"/>
      <c r="U22" s="20"/>
      <c r="V22" s="20"/>
      <c r="W22" s="43"/>
      <c r="X22" s="40"/>
      <c r="Y22" s="43"/>
    </row>
    <row r="23" spans="1:25" x14ac:dyDescent="0.25">
      <c r="A23" s="13" t="s">
        <v>8</v>
      </c>
      <c r="B23" s="14">
        <v>30302</v>
      </c>
      <c r="C23" s="14" t="s">
        <v>61</v>
      </c>
      <c r="D23" s="14" t="s">
        <v>20</v>
      </c>
      <c r="E23" s="14"/>
      <c r="F23" s="14"/>
      <c r="G23" s="14">
        <v>2014</v>
      </c>
      <c r="H23" s="10">
        <v>0</v>
      </c>
      <c r="I23" s="10">
        <v>0</v>
      </c>
      <c r="J23" s="20">
        <f t="shared" si="0"/>
        <v>0</v>
      </c>
      <c r="K23" s="10">
        <v>0</v>
      </c>
      <c r="L23" s="20">
        <f t="shared" si="1"/>
        <v>0</v>
      </c>
      <c r="M23" s="10">
        <f t="shared" si="2"/>
        <v>0</v>
      </c>
      <c r="N23" s="20">
        <f t="shared" si="3"/>
        <v>0</v>
      </c>
      <c r="O23" s="10"/>
      <c r="P23" s="10"/>
      <c r="Q23" s="20"/>
      <c r="R23" s="10"/>
      <c r="S23" s="20"/>
      <c r="T23" s="10"/>
      <c r="U23" s="20"/>
      <c r="V23" s="20"/>
      <c r="W23" s="43"/>
      <c r="X23" s="40"/>
      <c r="Y23" s="43"/>
    </row>
    <row r="24" spans="1:25" x14ac:dyDescent="0.25">
      <c r="A24" s="13" t="s">
        <v>8</v>
      </c>
      <c r="B24" s="14">
        <v>30302</v>
      </c>
      <c r="C24" s="14" t="s">
        <v>61</v>
      </c>
      <c r="D24" s="14" t="s">
        <v>20</v>
      </c>
      <c r="E24" s="14"/>
      <c r="F24" s="14"/>
      <c r="G24" s="14">
        <v>2015</v>
      </c>
      <c r="H24" s="10">
        <v>0</v>
      </c>
      <c r="I24" s="10">
        <v>0</v>
      </c>
      <c r="J24" s="20">
        <f t="shared" si="0"/>
        <v>0</v>
      </c>
      <c r="K24" s="10">
        <v>0</v>
      </c>
      <c r="L24" s="20">
        <f t="shared" si="1"/>
        <v>0</v>
      </c>
      <c r="M24" s="10">
        <f t="shared" si="2"/>
        <v>0</v>
      </c>
      <c r="N24" s="20">
        <f t="shared" si="3"/>
        <v>0</v>
      </c>
      <c r="O24" s="29">
        <v>414068.76</v>
      </c>
      <c r="P24" s="29">
        <v>0</v>
      </c>
      <c r="Q24" s="79">
        <f>IF($O24=0,0,P24/$O24)*100</f>
        <v>0</v>
      </c>
      <c r="R24" s="29">
        <v>0</v>
      </c>
      <c r="S24" s="79">
        <f>IF($O24=0,0,R24/$O24)*100</f>
        <v>0</v>
      </c>
      <c r="T24" s="29">
        <f>P24+R24</f>
        <v>0</v>
      </c>
      <c r="U24" s="79">
        <f>IF($O24=0,0,T24/$O24)*100</f>
        <v>0</v>
      </c>
      <c r="V24" s="80">
        <f>IFERROR(VLOOKUP($B24,'Depr Rate % NS'!$A:$B,2,FALSE),0)</f>
        <v>0</v>
      </c>
      <c r="W24" s="81">
        <f>IFERROR(VLOOKUP($B24,'Depr Rate % NS'!D:E,2,FALSE),0)</f>
        <v>0</v>
      </c>
      <c r="X24" s="82">
        <f>IFERROR(VLOOKUP($B24,'Depr Rate % NS'!$L:$O,4,FALSE),0)</f>
        <v>0</v>
      </c>
      <c r="Y24" s="81">
        <f>W24*X24</f>
        <v>0</v>
      </c>
    </row>
    <row r="25" spans="1:25" x14ac:dyDescent="0.25">
      <c r="A25" s="13" t="s">
        <v>8</v>
      </c>
      <c r="B25" s="14">
        <v>30302</v>
      </c>
      <c r="C25" s="14" t="s">
        <v>61</v>
      </c>
      <c r="D25" s="14" t="s">
        <v>20</v>
      </c>
      <c r="E25" s="14"/>
      <c r="F25" s="14"/>
      <c r="G25" s="14">
        <v>2016</v>
      </c>
      <c r="H25" s="10">
        <v>0</v>
      </c>
      <c r="I25" s="10">
        <v>0</v>
      </c>
      <c r="J25" s="20">
        <f t="shared" si="0"/>
        <v>0</v>
      </c>
      <c r="K25" s="10">
        <v>0</v>
      </c>
      <c r="L25" s="20">
        <f t="shared" si="1"/>
        <v>0</v>
      </c>
      <c r="M25" s="10">
        <f t="shared" si="2"/>
        <v>0</v>
      </c>
      <c r="N25" s="20">
        <f t="shared" si="3"/>
        <v>0</v>
      </c>
      <c r="O25" s="29">
        <v>414068.76</v>
      </c>
      <c r="P25" s="29">
        <v>0</v>
      </c>
      <c r="Q25" s="79">
        <f>IF($O25=0,0,P25/$O25)*100</f>
        <v>0</v>
      </c>
      <c r="R25" s="29">
        <v>0</v>
      </c>
      <c r="S25" s="79">
        <f>IF($O25=0,0,R25/$O25)*100</f>
        <v>0</v>
      </c>
      <c r="T25" s="29">
        <f>P25+R25</f>
        <v>0</v>
      </c>
      <c r="U25" s="79">
        <f>IF($O25=0,0,T25/$O25)*100</f>
        <v>0</v>
      </c>
      <c r="V25" s="80">
        <f>IFERROR(VLOOKUP($B25,'Depr Rate % NS'!$A:$B,2,FALSE),0)</f>
        <v>0</v>
      </c>
      <c r="W25" s="81">
        <f>IFERROR(VLOOKUP($B25,'Depr Rate % NS'!D:E,2,FALSE),0)</f>
        <v>0</v>
      </c>
      <c r="X25" s="82">
        <f>IFERROR(VLOOKUP($B25,'Depr Rate % NS'!$L:$O,4,FALSE),0)</f>
        <v>0</v>
      </c>
      <c r="Y25" s="81">
        <f>W25*X25</f>
        <v>0</v>
      </c>
    </row>
    <row r="26" spans="1:25" x14ac:dyDescent="0.25">
      <c r="A26" s="13" t="s">
        <v>8</v>
      </c>
      <c r="B26" s="14">
        <v>30302</v>
      </c>
      <c r="C26" s="14" t="s">
        <v>61</v>
      </c>
      <c r="D26" s="14" t="s">
        <v>20</v>
      </c>
      <c r="E26" s="14"/>
      <c r="F26" s="14"/>
      <c r="G26" s="14">
        <v>2017</v>
      </c>
      <c r="H26" s="10">
        <v>0</v>
      </c>
      <c r="I26" s="10">
        <v>0</v>
      </c>
      <c r="J26" s="20">
        <f t="shared" si="0"/>
        <v>0</v>
      </c>
      <c r="K26" s="10">
        <v>0</v>
      </c>
      <c r="L26" s="20">
        <f t="shared" si="1"/>
        <v>0</v>
      </c>
      <c r="M26" s="10">
        <f t="shared" si="2"/>
        <v>0</v>
      </c>
      <c r="N26" s="20">
        <f t="shared" si="3"/>
        <v>0</v>
      </c>
      <c r="O26" s="29">
        <v>92318.86</v>
      </c>
      <c r="P26" s="29">
        <v>0</v>
      </c>
      <c r="Q26" s="79">
        <f>IF($O26=0,0,P26/$O26)*100</f>
        <v>0</v>
      </c>
      <c r="R26" s="29">
        <v>0</v>
      </c>
      <c r="S26" s="79">
        <f>IF($O26=0,0,R26/$O26)*100</f>
        <v>0</v>
      </c>
      <c r="T26" s="29">
        <f>P26+R26</f>
        <v>0</v>
      </c>
      <c r="U26" s="79">
        <f>IF($O26=0,0,T26/$O26)*100</f>
        <v>0</v>
      </c>
      <c r="V26" s="80">
        <f>IFERROR(VLOOKUP($B26,'Depr Rate % NS'!$A:$B,2,FALSE),0)</f>
        <v>0</v>
      </c>
      <c r="W26" s="81">
        <f>IFERROR(VLOOKUP($B26,'Depr Rate % NS'!D:E,2,FALSE),0)</f>
        <v>0</v>
      </c>
      <c r="X26" s="82">
        <f>IFERROR(VLOOKUP($B26,'Depr Rate % NS'!$L:$O,4,FALSE),0)</f>
        <v>0</v>
      </c>
      <c r="Y26" s="81">
        <f>W26*X26</f>
        <v>0</v>
      </c>
    </row>
    <row r="27" spans="1:25" x14ac:dyDescent="0.25">
      <c r="A27" s="13" t="s">
        <v>8</v>
      </c>
      <c r="B27" s="14">
        <v>30302</v>
      </c>
      <c r="C27" s="14" t="s">
        <v>61</v>
      </c>
      <c r="D27" s="14" t="s">
        <v>20</v>
      </c>
      <c r="E27" s="14"/>
      <c r="F27" s="14"/>
      <c r="G27" s="14">
        <v>2018</v>
      </c>
      <c r="H27" s="10">
        <v>0</v>
      </c>
      <c r="I27" s="10">
        <v>0</v>
      </c>
      <c r="J27" s="20">
        <f t="shared" si="0"/>
        <v>0</v>
      </c>
      <c r="K27" s="10">
        <v>0</v>
      </c>
      <c r="L27" s="20">
        <f t="shared" si="1"/>
        <v>0</v>
      </c>
      <c r="M27" s="10">
        <f t="shared" si="2"/>
        <v>0</v>
      </c>
      <c r="N27" s="20">
        <f t="shared" si="3"/>
        <v>0</v>
      </c>
      <c r="O27" s="29">
        <v>0</v>
      </c>
      <c r="P27" s="29">
        <v>0</v>
      </c>
      <c r="Q27" s="79">
        <f>IF($O27=0,0,P27/$O27)*100</f>
        <v>0</v>
      </c>
      <c r="R27" s="29">
        <v>0</v>
      </c>
      <c r="S27" s="79">
        <f>IF($O27=0,0,R27/$O27)*100</f>
        <v>0</v>
      </c>
      <c r="T27" s="29">
        <f>P27+R27</f>
        <v>0</v>
      </c>
      <c r="U27" s="79">
        <f>IF($O27=0,0,T27/$O27)*100</f>
        <v>0</v>
      </c>
      <c r="V27" s="80">
        <f>IFERROR(VLOOKUP($B27,'Depr Rate % NS'!$A:$B,2,FALSE),0)</f>
        <v>0</v>
      </c>
      <c r="W27" s="81">
        <f>IFERROR(VLOOKUP($B27,'Depr Rate % NS'!D:E,2,FALSE),0)</f>
        <v>0</v>
      </c>
      <c r="X27" s="82">
        <f>IFERROR(VLOOKUP($B27,'Depr Rate % NS'!$L:$O,4,FALSE),0)</f>
        <v>0</v>
      </c>
      <c r="Y27" s="81">
        <f>W27*X27</f>
        <v>0</v>
      </c>
    </row>
    <row r="28" spans="1:25" x14ac:dyDescent="0.25">
      <c r="A28" s="24" t="s">
        <v>8</v>
      </c>
      <c r="B28" s="14">
        <v>30302</v>
      </c>
      <c r="C28" s="14" t="s">
        <v>61</v>
      </c>
      <c r="D28" s="14" t="s">
        <v>20</v>
      </c>
      <c r="E28" s="14"/>
      <c r="F28" s="14"/>
      <c r="G28" s="14">
        <v>2019</v>
      </c>
      <c r="H28" s="10">
        <v>0</v>
      </c>
      <c r="I28" s="10">
        <v>0</v>
      </c>
      <c r="J28" s="20">
        <f t="shared" si="0"/>
        <v>0</v>
      </c>
      <c r="K28" s="10">
        <v>0</v>
      </c>
      <c r="L28" s="20">
        <f t="shared" si="1"/>
        <v>0</v>
      </c>
      <c r="M28" s="10">
        <f t="shared" si="2"/>
        <v>0</v>
      </c>
      <c r="N28" s="20">
        <f t="shared" si="3"/>
        <v>0</v>
      </c>
      <c r="O28" s="29">
        <v>0</v>
      </c>
      <c r="P28" s="29">
        <v>0</v>
      </c>
      <c r="Q28" s="79">
        <f>IF($O28=0,0,P28/$O28)*100</f>
        <v>0</v>
      </c>
      <c r="R28" s="29">
        <v>0</v>
      </c>
      <c r="S28" s="79">
        <f>IF($O28=0,0,R28/$O28)*100</f>
        <v>0</v>
      </c>
      <c r="T28" s="29">
        <f>P28+R28</f>
        <v>0</v>
      </c>
      <c r="U28" s="79">
        <f>IF($O28=0,0,T28/$O28)*100</f>
        <v>0</v>
      </c>
      <c r="V28" s="80">
        <f>IFERROR(VLOOKUP($B28,'Depr Rate % NS'!$A:$B,2,FALSE),0)</f>
        <v>0</v>
      </c>
      <c r="W28" s="81">
        <f>IFERROR(VLOOKUP($B28,'Depr Rate % NS'!D:E,2,FALSE),0)</f>
        <v>0</v>
      </c>
      <c r="X28" s="82">
        <f>IFERROR(VLOOKUP($B28,'Depr Rate % NS'!$L:$O,4,FALSE),0)</f>
        <v>0</v>
      </c>
      <c r="Y28" s="81">
        <f>W28*X28</f>
        <v>0</v>
      </c>
    </row>
    <row r="29" spans="1:25" x14ac:dyDescent="0.25">
      <c r="A29" s="13" t="s">
        <v>8</v>
      </c>
      <c r="B29" s="14">
        <v>30315</v>
      </c>
      <c r="C29" s="14" t="s">
        <v>61</v>
      </c>
      <c r="D29" s="14" t="s">
        <v>27</v>
      </c>
      <c r="E29" s="14"/>
      <c r="F29" s="14"/>
      <c r="G29" s="14">
        <v>2011</v>
      </c>
      <c r="H29" s="10">
        <v>0</v>
      </c>
      <c r="I29" s="10">
        <v>0</v>
      </c>
      <c r="J29" s="20">
        <f t="shared" si="0"/>
        <v>0</v>
      </c>
      <c r="K29" s="10">
        <v>0</v>
      </c>
      <c r="L29" s="20">
        <f t="shared" si="1"/>
        <v>0</v>
      </c>
      <c r="M29" s="10">
        <f t="shared" si="2"/>
        <v>0</v>
      </c>
      <c r="N29" s="20">
        <f t="shared" si="3"/>
        <v>0</v>
      </c>
      <c r="O29" s="10"/>
      <c r="P29" s="10"/>
      <c r="Q29" s="20"/>
      <c r="R29" s="10"/>
      <c r="S29" s="20"/>
      <c r="T29" s="10"/>
      <c r="U29" s="20"/>
      <c r="V29" s="20"/>
      <c r="W29" s="43"/>
      <c r="X29" s="40"/>
      <c r="Y29" s="43"/>
    </row>
    <row r="30" spans="1:25" x14ac:dyDescent="0.25">
      <c r="A30" s="13" t="s">
        <v>8</v>
      </c>
      <c r="B30" s="14">
        <v>30315</v>
      </c>
      <c r="C30" s="14" t="s">
        <v>61</v>
      </c>
      <c r="D30" s="14" t="s">
        <v>27</v>
      </c>
      <c r="E30" s="14"/>
      <c r="F30" s="14"/>
      <c r="G30" s="14">
        <v>2012</v>
      </c>
      <c r="H30" s="10">
        <v>0</v>
      </c>
      <c r="I30" s="10">
        <v>0</v>
      </c>
      <c r="J30" s="20">
        <f t="shared" si="0"/>
        <v>0</v>
      </c>
      <c r="K30" s="10">
        <v>0</v>
      </c>
      <c r="L30" s="20">
        <f t="shared" si="1"/>
        <v>0</v>
      </c>
      <c r="M30" s="10">
        <f t="shared" si="2"/>
        <v>0</v>
      </c>
      <c r="N30" s="20">
        <f t="shared" si="3"/>
        <v>0</v>
      </c>
      <c r="O30" s="10"/>
      <c r="P30" s="10"/>
      <c r="Q30" s="20"/>
      <c r="R30" s="10"/>
      <c r="S30" s="20"/>
      <c r="T30" s="10"/>
      <c r="U30" s="20"/>
      <c r="V30" s="20"/>
      <c r="W30" s="43"/>
      <c r="X30" s="40"/>
      <c r="Y30" s="43"/>
    </row>
    <row r="31" spans="1:25" x14ac:dyDescent="0.25">
      <c r="A31" s="13" t="s">
        <v>8</v>
      </c>
      <c r="B31" s="14">
        <v>30315</v>
      </c>
      <c r="C31" s="14" t="s">
        <v>61</v>
      </c>
      <c r="D31" s="14" t="s">
        <v>27</v>
      </c>
      <c r="E31" s="14"/>
      <c r="F31" s="14"/>
      <c r="G31" s="14">
        <v>2013</v>
      </c>
      <c r="H31" s="10">
        <v>0</v>
      </c>
      <c r="I31" s="10">
        <v>0</v>
      </c>
      <c r="J31" s="20">
        <f t="shared" si="0"/>
        <v>0</v>
      </c>
      <c r="K31" s="10">
        <v>0</v>
      </c>
      <c r="L31" s="20">
        <f t="shared" si="1"/>
        <v>0</v>
      </c>
      <c r="M31" s="10">
        <f t="shared" si="2"/>
        <v>0</v>
      </c>
      <c r="N31" s="20">
        <f t="shared" si="3"/>
        <v>0</v>
      </c>
      <c r="O31" s="10"/>
      <c r="P31" s="10"/>
      <c r="Q31" s="20"/>
      <c r="R31" s="10"/>
      <c r="S31" s="20"/>
      <c r="T31" s="10"/>
      <c r="U31" s="20"/>
      <c r="V31" s="20"/>
      <c r="W31" s="43"/>
      <c r="X31" s="40"/>
      <c r="Y31" s="43"/>
    </row>
    <row r="32" spans="1:25" x14ac:dyDescent="0.25">
      <c r="A32" s="13" t="s">
        <v>8</v>
      </c>
      <c r="B32" s="14">
        <v>30315</v>
      </c>
      <c r="C32" s="14" t="s">
        <v>61</v>
      </c>
      <c r="D32" s="14" t="s">
        <v>27</v>
      </c>
      <c r="E32" s="14"/>
      <c r="F32" s="14"/>
      <c r="G32" s="14">
        <v>2014</v>
      </c>
      <c r="H32" s="10">
        <v>0</v>
      </c>
      <c r="I32" s="10">
        <v>0</v>
      </c>
      <c r="J32" s="20">
        <f t="shared" si="0"/>
        <v>0</v>
      </c>
      <c r="K32" s="10">
        <v>0</v>
      </c>
      <c r="L32" s="20">
        <f t="shared" si="1"/>
        <v>0</v>
      </c>
      <c r="M32" s="10">
        <f t="shared" si="2"/>
        <v>0</v>
      </c>
      <c r="N32" s="20">
        <f t="shared" si="3"/>
        <v>0</v>
      </c>
      <c r="O32" s="10"/>
      <c r="P32" s="10"/>
      <c r="Q32" s="20"/>
      <c r="R32" s="10"/>
      <c r="S32" s="20"/>
      <c r="T32" s="10"/>
      <c r="U32" s="20"/>
      <c r="V32" s="20"/>
      <c r="W32" s="43"/>
      <c r="X32" s="40"/>
      <c r="Y32" s="43"/>
    </row>
    <row r="33" spans="1:25" x14ac:dyDescent="0.25">
      <c r="A33" s="13" t="s">
        <v>8</v>
      </c>
      <c r="B33" s="14">
        <v>30315</v>
      </c>
      <c r="C33" s="14" t="s">
        <v>61</v>
      </c>
      <c r="D33" s="14" t="s">
        <v>27</v>
      </c>
      <c r="E33" s="14"/>
      <c r="F33" s="14"/>
      <c r="G33" s="14">
        <v>2015</v>
      </c>
      <c r="H33" s="10">
        <v>0</v>
      </c>
      <c r="I33" s="10">
        <v>0</v>
      </c>
      <c r="J33" s="20">
        <f t="shared" si="0"/>
        <v>0</v>
      </c>
      <c r="K33" s="10">
        <v>0</v>
      </c>
      <c r="L33" s="20">
        <f t="shared" si="1"/>
        <v>0</v>
      </c>
      <c r="M33" s="10">
        <f t="shared" si="2"/>
        <v>0</v>
      </c>
      <c r="N33" s="20">
        <f t="shared" si="3"/>
        <v>0</v>
      </c>
      <c r="O33" s="29">
        <v>0</v>
      </c>
      <c r="P33" s="29">
        <v>0</v>
      </c>
      <c r="Q33" s="79">
        <f>IF($O33=0,0,P33/$O33)*100</f>
        <v>0</v>
      </c>
      <c r="R33" s="29">
        <v>0</v>
      </c>
      <c r="S33" s="79">
        <f>IF($O33=0,0,R33/$O33)*100</f>
        <v>0</v>
      </c>
      <c r="T33" s="29">
        <f>P33+R33</f>
        <v>0</v>
      </c>
      <c r="U33" s="79">
        <f>IF($O33=0,0,T33/$O33)*100</f>
        <v>0</v>
      </c>
      <c r="V33" s="80">
        <f>IFERROR(VLOOKUP($B33,'Depr Rate % NS'!$A:$B,2,FALSE),0)</f>
        <v>0</v>
      </c>
      <c r="W33" s="81">
        <f>IFERROR(VLOOKUP($B33,'Depr Rate % NS'!D:E,2,FALSE),0)</f>
        <v>234398796.92999995</v>
      </c>
      <c r="X33" s="82">
        <f>IFERROR(VLOOKUP($B33,'Depr Rate % NS'!$L:$O,4,FALSE),0)</f>
        <v>0</v>
      </c>
      <c r="Y33" s="81">
        <f>W33*X33</f>
        <v>0</v>
      </c>
    </row>
    <row r="34" spans="1:25" x14ac:dyDescent="0.25">
      <c r="A34" s="13" t="s">
        <v>8</v>
      </c>
      <c r="B34" s="14">
        <v>30315</v>
      </c>
      <c r="C34" s="14" t="s">
        <v>61</v>
      </c>
      <c r="D34" s="14" t="s">
        <v>27</v>
      </c>
      <c r="E34" s="14"/>
      <c r="F34" s="14"/>
      <c r="G34" s="14">
        <v>2016</v>
      </c>
      <c r="H34" s="10">
        <v>0</v>
      </c>
      <c r="I34" s="10">
        <v>0</v>
      </c>
      <c r="J34" s="20">
        <f t="shared" si="0"/>
        <v>0</v>
      </c>
      <c r="K34" s="10">
        <v>0</v>
      </c>
      <c r="L34" s="20">
        <f t="shared" si="1"/>
        <v>0</v>
      </c>
      <c r="M34" s="10">
        <f t="shared" si="2"/>
        <v>0</v>
      </c>
      <c r="N34" s="20">
        <f t="shared" si="3"/>
        <v>0</v>
      </c>
      <c r="O34" s="29">
        <v>0</v>
      </c>
      <c r="P34" s="29">
        <v>0</v>
      </c>
      <c r="Q34" s="79">
        <f>IF($O34=0,0,P34/$O34)*100</f>
        <v>0</v>
      </c>
      <c r="R34" s="29">
        <v>0</v>
      </c>
      <c r="S34" s="79">
        <f>IF($O34=0,0,R34/$O34)*100</f>
        <v>0</v>
      </c>
      <c r="T34" s="29">
        <f>P34+R34</f>
        <v>0</v>
      </c>
      <c r="U34" s="79">
        <f>IF($O34=0,0,T34/$O34)*100</f>
        <v>0</v>
      </c>
      <c r="V34" s="80">
        <f>IFERROR(VLOOKUP($B34,'Depr Rate % NS'!$A:$B,2,FALSE),0)</f>
        <v>0</v>
      </c>
      <c r="W34" s="81">
        <f>IFERROR(VLOOKUP($B34,'Depr Rate % NS'!D:E,2,FALSE),0)</f>
        <v>234398796.92999995</v>
      </c>
      <c r="X34" s="82">
        <f>IFERROR(VLOOKUP($B34,'Depr Rate % NS'!$L:$O,4,FALSE),0)</f>
        <v>0</v>
      </c>
      <c r="Y34" s="81">
        <f>W34*X34</f>
        <v>0</v>
      </c>
    </row>
    <row r="35" spans="1:25" x14ac:dyDescent="0.25">
      <c r="A35" s="13" t="s">
        <v>8</v>
      </c>
      <c r="B35" s="14">
        <v>30315</v>
      </c>
      <c r="C35" s="14" t="s">
        <v>61</v>
      </c>
      <c r="D35" s="14" t="s">
        <v>27</v>
      </c>
      <c r="E35" s="14"/>
      <c r="F35" s="14"/>
      <c r="G35" s="14">
        <v>2017</v>
      </c>
      <c r="H35" s="10">
        <v>0</v>
      </c>
      <c r="I35" s="10">
        <v>0</v>
      </c>
      <c r="J35" s="20">
        <f t="shared" si="0"/>
        <v>0</v>
      </c>
      <c r="K35" s="10">
        <v>0</v>
      </c>
      <c r="L35" s="20">
        <f t="shared" si="1"/>
        <v>0</v>
      </c>
      <c r="M35" s="10">
        <f t="shared" si="2"/>
        <v>0</v>
      </c>
      <c r="N35" s="20">
        <f t="shared" si="3"/>
        <v>0</v>
      </c>
      <c r="O35" s="29">
        <v>0</v>
      </c>
      <c r="P35" s="29">
        <v>0</v>
      </c>
      <c r="Q35" s="79">
        <f>IF($O35=0,0,P35/$O35)*100</f>
        <v>0</v>
      </c>
      <c r="R35" s="29">
        <v>0</v>
      </c>
      <c r="S35" s="79">
        <f>IF($O35=0,0,R35/$O35)*100</f>
        <v>0</v>
      </c>
      <c r="T35" s="29">
        <f>P35+R35</f>
        <v>0</v>
      </c>
      <c r="U35" s="79">
        <f>IF($O35=0,0,T35/$O35)*100</f>
        <v>0</v>
      </c>
      <c r="V35" s="80">
        <f>IFERROR(VLOOKUP($B35,'Depr Rate % NS'!$A:$B,2,FALSE),0)</f>
        <v>0</v>
      </c>
      <c r="W35" s="81">
        <f>IFERROR(VLOOKUP($B35,'Depr Rate % NS'!D:E,2,FALSE),0)</f>
        <v>234398796.92999995</v>
      </c>
      <c r="X35" s="82">
        <f>IFERROR(VLOOKUP($B35,'Depr Rate % NS'!$L:$O,4,FALSE),0)</f>
        <v>0</v>
      </c>
      <c r="Y35" s="81">
        <f>W35*X35</f>
        <v>0</v>
      </c>
    </row>
    <row r="36" spans="1:25" x14ac:dyDescent="0.25">
      <c r="A36" s="24" t="s">
        <v>8</v>
      </c>
      <c r="B36" s="14">
        <v>30315</v>
      </c>
      <c r="C36" s="14" t="s">
        <v>61</v>
      </c>
      <c r="D36" s="14" t="s">
        <v>27</v>
      </c>
      <c r="E36" s="14"/>
      <c r="F36" s="14"/>
      <c r="G36" s="14">
        <v>2018</v>
      </c>
      <c r="H36" s="10">
        <v>0</v>
      </c>
      <c r="I36" s="10">
        <v>0</v>
      </c>
      <c r="J36" s="20">
        <f t="shared" si="0"/>
        <v>0</v>
      </c>
      <c r="K36" s="10">
        <v>0</v>
      </c>
      <c r="L36" s="20">
        <f t="shared" si="1"/>
        <v>0</v>
      </c>
      <c r="M36" s="10">
        <f t="shared" si="2"/>
        <v>0</v>
      </c>
      <c r="N36" s="20">
        <f t="shared" si="3"/>
        <v>0</v>
      </c>
      <c r="O36" s="29">
        <v>0</v>
      </c>
      <c r="P36" s="29">
        <v>0</v>
      </c>
      <c r="Q36" s="79">
        <f>IF($O36=0,0,P36/$O36)*100</f>
        <v>0</v>
      </c>
      <c r="R36" s="29">
        <v>0</v>
      </c>
      <c r="S36" s="79">
        <f>IF($O36=0,0,R36/$O36)*100</f>
        <v>0</v>
      </c>
      <c r="T36" s="29">
        <f>P36+R36</f>
        <v>0</v>
      </c>
      <c r="U36" s="79">
        <f>IF($O36=0,0,T36/$O36)*100</f>
        <v>0</v>
      </c>
      <c r="V36" s="80">
        <f>IFERROR(VLOOKUP($B36,'Depr Rate % NS'!$A:$B,2,FALSE),0)</f>
        <v>0</v>
      </c>
      <c r="W36" s="81">
        <f>IFERROR(VLOOKUP($B36,'Depr Rate % NS'!D:E,2,FALSE),0)</f>
        <v>234398796.92999995</v>
      </c>
      <c r="X36" s="82">
        <f>IFERROR(VLOOKUP($B36,'Depr Rate % NS'!$L:$O,4,FALSE),0)</f>
        <v>0</v>
      </c>
      <c r="Y36" s="81">
        <f>W36*X36</f>
        <v>0</v>
      </c>
    </row>
    <row r="37" spans="1:25" x14ac:dyDescent="0.25">
      <c r="A37" s="24" t="s">
        <v>8</v>
      </c>
      <c r="B37" s="14">
        <v>30315</v>
      </c>
      <c r="C37" s="14" t="s">
        <v>61</v>
      </c>
      <c r="D37" s="14" t="s">
        <v>27</v>
      </c>
      <c r="E37" s="14"/>
      <c r="F37" s="14"/>
      <c r="G37" s="14">
        <v>2019</v>
      </c>
      <c r="H37" s="10">
        <v>0</v>
      </c>
      <c r="I37" s="10">
        <v>0</v>
      </c>
      <c r="J37" s="20">
        <f t="shared" si="0"/>
        <v>0</v>
      </c>
      <c r="K37" s="10">
        <v>0</v>
      </c>
      <c r="L37" s="20">
        <f t="shared" si="1"/>
        <v>0</v>
      </c>
      <c r="M37" s="10">
        <f t="shared" si="2"/>
        <v>0</v>
      </c>
      <c r="N37" s="20">
        <f t="shared" si="3"/>
        <v>0</v>
      </c>
      <c r="O37" s="29">
        <v>0</v>
      </c>
      <c r="P37" s="29">
        <v>0</v>
      </c>
      <c r="Q37" s="79">
        <f>IF($O37=0,0,P37/$O37)*100</f>
        <v>0</v>
      </c>
      <c r="R37" s="29">
        <v>0</v>
      </c>
      <c r="S37" s="79">
        <f>IF($O37=0,0,R37/$O37)*100</f>
        <v>0</v>
      </c>
      <c r="T37" s="29">
        <f>P37+R37</f>
        <v>0</v>
      </c>
      <c r="U37" s="79">
        <f>IF($O37=0,0,T37/$O37)*100</f>
        <v>0</v>
      </c>
      <c r="V37" s="80">
        <f>IFERROR(VLOOKUP($B37,'Depr Rate % NS'!$A:$B,2,FALSE),0)</f>
        <v>0</v>
      </c>
      <c r="W37" s="81">
        <f>IFERROR(VLOOKUP($B37,'Depr Rate % NS'!D:E,2,FALSE),0)</f>
        <v>234398796.92999995</v>
      </c>
      <c r="X37" s="82">
        <f>IFERROR(VLOOKUP($B37,'Depr Rate % NS'!$L:$O,4,FALSE),0)</f>
        <v>0</v>
      </c>
      <c r="Y37" s="81">
        <f>W37*X37</f>
        <v>0</v>
      </c>
    </row>
    <row r="38" spans="1:25" x14ac:dyDescent="0.25">
      <c r="A38" s="24" t="s">
        <v>8</v>
      </c>
      <c r="B38" s="14">
        <v>30399</v>
      </c>
      <c r="C38" s="14" t="s">
        <v>61</v>
      </c>
      <c r="D38" s="14" t="s">
        <v>60</v>
      </c>
      <c r="E38" s="14"/>
      <c r="F38" s="14"/>
      <c r="G38" s="14">
        <v>2011</v>
      </c>
      <c r="H38" s="10">
        <v>0</v>
      </c>
      <c r="I38" s="10">
        <v>0</v>
      </c>
      <c r="J38" s="20">
        <f t="shared" si="0"/>
        <v>0</v>
      </c>
      <c r="K38" s="10">
        <v>0</v>
      </c>
      <c r="L38" s="20">
        <f t="shared" si="1"/>
        <v>0</v>
      </c>
      <c r="M38" s="10">
        <f t="shared" si="2"/>
        <v>0</v>
      </c>
      <c r="N38" s="20">
        <f t="shared" si="3"/>
        <v>0</v>
      </c>
      <c r="O38" s="10"/>
      <c r="P38" s="10"/>
      <c r="Q38" s="20"/>
      <c r="R38" s="10"/>
      <c r="S38" s="20"/>
      <c r="T38" s="10"/>
      <c r="U38" s="20"/>
      <c r="V38" s="20"/>
      <c r="W38" s="43"/>
      <c r="X38" s="40"/>
      <c r="Y38" s="43"/>
    </row>
    <row r="39" spans="1:25" x14ac:dyDescent="0.25">
      <c r="A39" s="13" t="s">
        <v>8</v>
      </c>
      <c r="B39" s="14">
        <v>30399</v>
      </c>
      <c r="C39" s="14" t="s">
        <v>61</v>
      </c>
      <c r="D39" s="14" t="s">
        <v>60</v>
      </c>
      <c r="E39" s="14"/>
      <c r="F39" s="14"/>
      <c r="G39" s="14">
        <v>2012</v>
      </c>
      <c r="H39" s="10">
        <v>0</v>
      </c>
      <c r="I39" s="10">
        <v>0</v>
      </c>
      <c r="J39" s="20">
        <f t="shared" si="0"/>
        <v>0</v>
      </c>
      <c r="K39" s="10">
        <v>0</v>
      </c>
      <c r="L39" s="20">
        <f t="shared" si="1"/>
        <v>0</v>
      </c>
      <c r="M39" s="10">
        <f t="shared" si="2"/>
        <v>0</v>
      </c>
      <c r="N39" s="20">
        <f t="shared" si="3"/>
        <v>0</v>
      </c>
      <c r="O39" s="10"/>
      <c r="P39" s="10"/>
      <c r="Q39" s="20"/>
      <c r="R39" s="10"/>
      <c r="S39" s="20"/>
      <c r="T39" s="10"/>
      <c r="U39" s="20"/>
      <c r="V39" s="20"/>
      <c r="W39" s="43"/>
      <c r="X39" s="40"/>
      <c r="Y39" s="43"/>
    </row>
    <row r="40" spans="1:25" x14ac:dyDescent="0.25">
      <c r="A40" s="13" t="s">
        <v>8</v>
      </c>
      <c r="B40" s="14">
        <v>30399</v>
      </c>
      <c r="C40" s="14" t="s">
        <v>61</v>
      </c>
      <c r="D40" s="14" t="s">
        <v>60</v>
      </c>
      <c r="E40" s="14"/>
      <c r="F40" s="14"/>
      <c r="G40" s="14">
        <v>2013</v>
      </c>
      <c r="H40" s="10">
        <v>0</v>
      </c>
      <c r="I40" s="10">
        <v>0</v>
      </c>
      <c r="J40" s="20">
        <f t="shared" si="0"/>
        <v>0</v>
      </c>
      <c r="K40" s="10">
        <v>0</v>
      </c>
      <c r="L40" s="20">
        <f t="shared" si="1"/>
        <v>0</v>
      </c>
      <c r="M40" s="10">
        <f t="shared" si="2"/>
        <v>0</v>
      </c>
      <c r="N40" s="20">
        <f t="shared" si="3"/>
        <v>0</v>
      </c>
      <c r="O40" s="10"/>
      <c r="P40" s="10"/>
      <c r="Q40" s="20"/>
      <c r="R40" s="10"/>
      <c r="S40" s="20"/>
      <c r="T40" s="10"/>
      <c r="U40" s="20"/>
      <c r="V40" s="20"/>
      <c r="W40" s="43"/>
      <c r="X40" s="40"/>
      <c r="Y40" s="43"/>
    </row>
    <row r="41" spans="1:25" x14ac:dyDescent="0.25">
      <c r="A41" s="13" t="s">
        <v>8</v>
      </c>
      <c r="B41" s="14">
        <v>30399</v>
      </c>
      <c r="C41" s="14" t="s">
        <v>61</v>
      </c>
      <c r="D41" s="14" t="s">
        <v>60</v>
      </c>
      <c r="E41" s="14"/>
      <c r="F41" s="14"/>
      <c r="G41" s="14">
        <v>2014</v>
      </c>
      <c r="H41" s="10">
        <v>0</v>
      </c>
      <c r="I41" s="10">
        <v>0</v>
      </c>
      <c r="J41" s="20">
        <f t="shared" si="0"/>
        <v>0</v>
      </c>
      <c r="K41" s="10">
        <v>0</v>
      </c>
      <c r="L41" s="20">
        <f t="shared" si="1"/>
        <v>0</v>
      </c>
      <c r="M41" s="10">
        <f t="shared" si="2"/>
        <v>0</v>
      </c>
      <c r="N41" s="20">
        <f t="shared" si="3"/>
        <v>0</v>
      </c>
      <c r="O41" s="10"/>
      <c r="P41" s="10"/>
      <c r="Q41" s="20"/>
      <c r="R41" s="10"/>
      <c r="S41" s="20"/>
      <c r="T41" s="10"/>
      <c r="U41" s="20"/>
      <c r="V41" s="20"/>
      <c r="W41" s="43"/>
      <c r="X41" s="40"/>
      <c r="Y41" s="43"/>
    </row>
    <row r="42" spans="1:25" x14ac:dyDescent="0.25">
      <c r="A42" s="13" t="s">
        <v>8</v>
      </c>
      <c r="B42" s="14">
        <v>30399</v>
      </c>
      <c r="C42" s="14" t="s">
        <v>61</v>
      </c>
      <c r="D42" s="14" t="s">
        <v>60</v>
      </c>
      <c r="E42" s="14"/>
      <c r="F42" s="14"/>
      <c r="G42" s="14">
        <v>2015</v>
      </c>
      <c r="H42" s="10">
        <v>0</v>
      </c>
      <c r="I42" s="10">
        <v>0</v>
      </c>
      <c r="J42" s="20">
        <f t="shared" si="0"/>
        <v>0</v>
      </c>
      <c r="K42" s="10">
        <v>0</v>
      </c>
      <c r="L42" s="20">
        <f t="shared" si="1"/>
        <v>0</v>
      </c>
      <c r="M42" s="10">
        <f t="shared" si="2"/>
        <v>0</v>
      </c>
      <c r="N42" s="20">
        <f t="shared" si="3"/>
        <v>0</v>
      </c>
      <c r="O42" s="29">
        <v>0</v>
      </c>
      <c r="P42" s="29">
        <v>0</v>
      </c>
      <c r="Q42" s="79">
        <f>IF($O42=0,0,P42/$O42)*100</f>
        <v>0</v>
      </c>
      <c r="R42" s="29">
        <v>0</v>
      </c>
      <c r="S42" s="79">
        <f>IF($O42=0,0,R42/$O42)*100</f>
        <v>0</v>
      </c>
      <c r="T42" s="29">
        <f>P42+R42</f>
        <v>0</v>
      </c>
      <c r="U42" s="79">
        <f>IF($O42=0,0,T42/$O42)*100</f>
        <v>0</v>
      </c>
      <c r="V42" s="80">
        <f>IFERROR(VLOOKUP($B42,'Depr Rate % NS'!$A:$B,2,FALSE),0)</f>
        <v>0</v>
      </c>
      <c r="W42" s="81">
        <f>IFERROR(VLOOKUP($B42,'Depr Rate % NS'!D:E,2,FALSE),0)</f>
        <v>415159.12</v>
      </c>
      <c r="X42" s="82">
        <f>IFERROR(VLOOKUP($B42,'Depr Rate % NS'!$L:$O,4,FALSE),0)</f>
        <v>0</v>
      </c>
      <c r="Y42" s="81">
        <f>W42*X42</f>
        <v>0</v>
      </c>
    </row>
    <row r="43" spans="1:25" x14ac:dyDescent="0.25">
      <c r="A43" s="13" t="s">
        <v>8</v>
      </c>
      <c r="B43" s="14">
        <v>30399</v>
      </c>
      <c r="C43" s="14" t="s">
        <v>61</v>
      </c>
      <c r="D43" s="14" t="s">
        <v>60</v>
      </c>
      <c r="E43" s="14"/>
      <c r="F43" s="14"/>
      <c r="G43" s="14">
        <v>2016</v>
      </c>
      <c r="H43" s="10">
        <v>0</v>
      </c>
      <c r="I43" s="10">
        <v>0</v>
      </c>
      <c r="J43" s="20">
        <f t="shared" si="0"/>
        <v>0</v>
      </c>
      <c r="K43" s="10">
        <v>0</v>
      </c>
      <c r="L43" s="20">
        <f t="shared" si="1"/>
        <v>0</v>
      </c>
      <c r="M43" s="10">
        <f t="shared" si="2"/>
        <v>0</v>
      </c>
      <c r="N43" s="20">
        <f t="shared" si="3"/>
        <v>0</v>
      </c>
      <c r="O43" s="29">
        <v>0</v>
      </c>
      <c r="P43" s="29">
        <v>0</v>
      </c>
      <c r="Q43" s="79">
        <f>IF($O43=0,0,P43/$O43)*100</f>
        <v>0</v>
      </c>
      <c r="R43" s="29">
        <v>0</v>
      </c>
      <c r="S43" s="79">
        <f>IF($O43=0,0,R43/$O43)*100</f>
        <v>0</v>
      </c>
      <c r="T43" s="29">
        <f>P43+R43</f>
        <v>0</v>
      </c>
      <c r="U43" s="79">
        <f>IF($O43=0,0,T43/$O43)*100</f>
        <v>0</v>
      </c>
      <c r="V43" s="80">
        <f>IFERROR(VLOOKUP($B43,'Depr Rate % NS'!$A:$B,2,FALSE),0)</f>
        <v>0</v>
      </c>
      <c r="W43" s="81">
        <f>IFERROR(VLOOKUP($B43,'Depr Rate % NS'!D:E,2,FALSE),0)</f>
        <v>415159.12</v>
      </c>
      <c r="X43" s="82">
        <f>IFERROR(VLOOKUP($B43,'Depr Rate % NS'!$L:$O,4,FALSE),0)</f>
        <v>0</v>
      </c>
      <c r="Y43" s="81">
        <f>W43*X43</f>
        <v>0</v>
      </c>
    </row>
    <row r="44" spans="1:25" x14ac:dyDescent="0.25">
      <c r="A44" s="13" t="s">
        <v>8</v>
      </c>
      <c r="B44" s="14">
        <v>30399</v>
      </c>
      <c r="C44" s="14" t="s">
        <v>61</v>
      </c>
      <c r="D44" s="14" t="s">
        <v>60</v>
      </c>
      <c r="E44" s="14"/>
      <c r="F44" s="14"/>
      <c r="G44" s="14">
        <v>2017</v>
      </c>
      <c r="H44" s="10">
        <v>0</v>
      </c>
      <c r="I44" s="10">
        <v>0</v>
      </c>
      <c r="J44" s="20">
        <f t="shared" si="0"/>
        <v>0</v>
      </c>
      <c r="K44" s="10">
        <v>0</v>
      </c>
      <c r="L44" s="20">
        <f t="shared" si="1"/>
        <v>0</v>
      </c>
      <c r="M44" s="10">
        <f t="shared" si="2"/>
        <v>0</v>
      </c>
      <c r="N44" s="20">
        <f t="shared" si="3"/>
        <v>0</v>
      </c>
      <c r="O44" s="29">
        <v>0</v>
      </c>
      <c r="P44" s="29">
        <v>0</v>
      </c>
      <c r="Q44" s="79">
        <f>IF($O44=0,0,P44/$O44)*100</f>
        <v>0</v>
      </c>
      <c r="R44" s="29">
        <v>0</v>
      </c>
      <c r="S44" s="79">
        <f>IF($O44=0,0,R44/$O44)*100</f>
        <v>0</v>
      </c>
      <c r="T44" s="29">
        <f>P44+R44</f>
        <v>0</v>
      </c>
      <c r="U44" s="79">
        <f>IF($O44=0,0,T44/$O44)*100</f>
        <v>0</v>
      </c>
      <c r="V44" s="80">
        <f>IFERROR(VLOOKUP($B44,'Depr Rate % NS'!$A:$B,2,FALSE),0)</f>
        <v>0</v>
      </c>
      <c r="W44" s="81">
        <f>IFERROR(VLOOKUP($B44,'Depr Rate % NS'!D:E,2,FALSE),0)</f>
        <v>415159.12</v>
      </c>
      <c r="X44" s="82">
        <f>IFERROR(VLOOKUP($B44,'Depr Rate % NS'!$L:$O,4,FALSE),0)</f>
        <v>0</v>
      </c>
      <c r="Y44" s="81">
        <f>W44*X44</f>
        <v>0</v>
      </c>
    </row>
    <row r="45" spans="1:25" x14ac:dyDescent="0.25">
      <c r="A45" s="13" t="s">
        <v>8</v>
      </c>
      <c r="B45" s="14">
        <v>30399</v>
      </c>
      <c r="C45" s="14" t="s">
        <v>61</v>
      </c>
      <c r="D45" s="14" t="s">
        <v>60</v>
      </c>
      <c r="E45" s="14"/>
      <c r="F45" s="14"/>
      <c r="G45" s="14">
        <v>2018</v>
      </c>
      <c r="H45" s="10">
        <v>0</v>
      </c>
      <c r="I45" s="10">
        <v>0</v>
      </c>
      <c r="J45" s="20">
        <f t="shared" si="0"/>
        <v>0</v>
      </c>
      <c r="K45" s="10">
        <v>0</v>
      </c>
      <c r="L45" s="20">
        <f t="shared" si="1"/>
        <v>0</v>
      </c>
      <c r="M45" s="10">
        <f t="shared" si="2"/>
        <v>0</v>
      </c>
      <c r="N45" s="20">
        <f t="shared" si="3"/>
        <v>0</v>
      </c>
      <c r="O45" s="29">
        <v>0</v>
      </c>
      <c r="P45" s="29">
        <v>0</v>
      </c>
      <c r="Q45" s="79">
        <f>IF($O45=0,0,P45/$O45)*100</f>
        <v>0</v>
      </c>
      <c r="R45" s="29">
        <v>0</v>
      </c>
      <c r="S45" s="79">
        <f>IF($O45=0,0,R45/$O45)*100</f>
        <v>0</v>
      </c>
      <c r="T45" s="29">
        <f>P45+R45</f>
        <v>0</v>
      </c>
      <c r="U45" s="79">
        <f>IF($O45=0,0,T45/$O45)*100</f>
        <v>0</v>
      </c>
      <c r="V45" s="80">
        <f>IFERROR(VLOOKUP($B45,'Depr Rate % NS'!$A:$B,2,FALSE),0)</f>
        <v>0</v>
      </c>
      <c r="W45" s="81">
        <f>IFERROR(VLOOKUP($B45,'Depr Rate % NS'!D:E,2,FALSE),0)</f>
        <v>415159.12</v>
      </c>
      <c r="X45" s="82">
        <f>IFERROR(VLOOKUP($B45,'Depr Rate % NS'!$L:$O,4,FALSE),0)</f>
        <v>0</v>
      </c>
      <c r="Y45" s="81">
        <f>W45*X45</f>
        <v>0</v>
      </c>
    </row>
    <row r="46" spans="1:25" x14ac:dyDescent="0.25">
      <c r="A46" s="24" t="s">
        <v>8</v>
      </c>
      <c r="B46" s="14">
        <v>30399</v>
      </c>
      <c r="C46" s="14" t="s">
        <v>61</v>
      </c>
      <c r="D46" s="14" t="s">
        <v>60</v>
      </c>
      <c r="E46" s="14"/>
      <c r="F46" s="14"/>
      <c r="G46" s="14">
        <v>2019</v>
      </c>
      <c r="H46" s="10">
        <v>0</v>
      </c>
      <c r="I46" s="10">
        <v>0</v>
      </c>
      <c r="J46" s="20">
        <f t="shared" si="0"/>
        <v>0</v>
      </c>
      <c r="K46" s="10">
        <v>0</v>
      </c>
      <c r="L46" s="20">
        <f t="shared" si="1"/>
        <v>0</v>
      </c>
      <c r="M46" s="10">
        <f t="shared" si="2"/>
        <v>0</v>
      </c>
      <c r="N46" s="20">
        <f t="shared" si="3"/>
        <v>0</v>
      </c>
      <c r="O46" s="29">
        <v>0</v>
      </c>
      <c r="P46" s="29">
        <v>0</v>
      </c>
      <c r="Q46" s="79">
        <f>IF($O46=0,0,P46/$O46)*100</f>
        <v>0</v>
      </c>
      <c r="R46" s="29">
        <v>0</v>
      </c>
      <c r="S46" s="79">
        <f>IF($O46=0,0,R46/$O46)*100</f>
        <v>0</v>
      </c>
      <c r="T46" s="29">
        <f>P46+R46</f>
        <v>0</v>
      </c>
      <c r="U46" s="79">
        <f>IF($O46=0,0,T46/$O46)*100</f>
        <v>0</v>
      </c>
      <c r="V46" s="80">
        <f>IFERROR(VLOOKUP($B46,'Depr Rate % NS'!$A:$B,2,FALSE),0)</f>
        <v>0</v>
      </c>
      <c r="W46" s="81">
        <f>IFERROR(VLOOKUP($B46,'Depr Rate % NS'!D:E,2,FALSE),0)</f>
        <v>415159.12</v>
      </c>
      <c r="X46" s="82">
        <f>IFERROR(VLOOKUP($B46,'Depr Rate % NS'!$L:$O,4,FALSE),0)</f>
        <v>0</v>
      </c>
      <c r="Y46" s="81">
        <f>W46*X46</f>
        <v>0</v>
      </c>
    </row>
    <row r="47" spans="1:25" x14ac:dyDescent="0.25">
      <c r="A47" s="13" t="s">
        <v>9</v>
      </c>
      <c r="B47" s="14">
        <v>31100</v>
      </c>
      <c r="C47" s="14" t="s">
        <v>62</v>
      </c>
      <c r="D47" s="14" t="s">
        <v>18</v>
      </c>
      <c r="E47" s="14"/>
      <c r="F47" s="14"/>
      <c r="G47" s="14">
        <v>2011</v>
      </c>
      <c r="H47" s="10">
        <v>0</v>
      </c>
      <c r="I47" s="10">
        <v>0</v>
      </c>
      <c r="J47" s="20">
        <f t="shared" si="0"/>
        <v>0</v>
      </c>
      <c r="K47" s="10">
        <v>0</v>
      </c>
      <c r="L47" s="20">
        <f t="shared" si="1"/>
        <v>0</v>
      </c>
      <c r="M47" s="10">
        <f t="shared" si="2"/>
        <v>0</v>
      </c>
      <c r="N47" s="20">
        <f t="shared" si="3"/>
        <v>0</v>
      </c>
      <c r="O47" s="10"/>
      <c r="P47" s="10"/>
      <c r="Q47" s="20"/>
      <c r="R47" s="10"/>
      <c r="S47" s="20"/>
      <c r="T47" s="10"/>
      <c r="U47" s="20"/>
      <c r="V47" s="20"/>
      <c r="W47" s="43"/>
      <c r="X47" s="40"/>
      <c r="Y47" s="43"/>
    </row>
    <row r="48" spans="1:25" x14ac:dyDescent="0.25">
      <c r="A48" s="24" t="s">
        <v>9</v>
      </c>
      <c r="B48" s="14">
        <v>31100</v>
      </c>
      <c r="C48" s="14" t="s">
        <v>62</v>
      </c>
      <c r="D48" s="14" t="s">
        <v>18</v>
      </c>
      <c r="E48" s="14"/>
      <c r="F48" s="14"/>
      <c r="G48" s="14">
        <v>2012</v>
      </c>
      <c r="H48" s="10">
        <v>0</v>
      </c>
      <c r="I48" s="10">
        <v>0</v>
      </c>
      <c r="J48" s="20">
        <f t="shared" si="0"/>
        <v>0</v>
      </c>
      <c r="K48" s="10">
        <v>0</v>
      </c>
      <c r="L48" s="20">
        <f t="shared" si="1"/>
        <v>0</v>
      </c>
      <c r="M48" s="10">
        <f t="shared" si="2"/>
        <v>0</v>
      </c>
      <c r="N48" s="20">
        <f t="shared" si="3"/>
        <v>0</v>
      </c>
      <c r="O48" s="10"/>
      <c r="P48" s="10"/>
      <c r="Q48" s="20"/>
      <c r="R48" s="10"/>
      <c r="S48" s="20"/>
      <c r="T48" s="10"/>
      <c r="U48" s="20"/>
      <c r="V48" s="20"/>
      <c r="W48" s="43"/>
      <c r="X48" s="40"/>
      <c r="Y48" s="43"/>
    </row>
    <row r="49" spans="1:25" x14ac:dyDescent="0.25">
      <c r="A49" s="13" t="s">
        <v>9</v>
      </c>
      <c r="B49" s="14">
        <v>31100</v>
      </c>
      <c r="C49" s="14" t="s">
        <v>62</v>
      </c>
      <c r="D49" s="14" t="s">
        <v>18</v>
      </c>
      <c r="E49" s="14"/>
      <c r="F49" s="14"/>
      <c r="G49" s="14">
        <v>2013</v>
      </c>
      <c r="H49" s="10">
        <v>0</v>
      </c>
      <c r="I49" s="10">
        <v>0</v>
      </c>
      <c r="J49" s="20">
        <f t="shared" si="0"/>
        <v>0</v>
      </c>
      <c r="K49" s="10">
        <v>0</v>
      </c>
      <c r="L49" s="20">
        <f t="shared" si="1"/>
        <v>0</v>
      </c>
      <c r="M49" s="10">
        <f t="shared" si="2"/>
        <v>0</v>
      </c>
      <c r="N49" s="20">
        <f t="shared" si="3"/>
        <v>0</v>
      </c>
      <c r="O49" s="10"/>
      <c r="P49" s="10"/>
      <c r="Q49" s="20"/>
      <c r="R49" s="10"/>
      <c r="S49" s="20"/>
      <c r="T49" s="10"/>
      <c r="U49" s="20"/>
      <c r="V49" s="20"/>
      <c r="W49" s="43"/>
      <c r="X49" s="40"/>
      <c r="Y49" s="43"/>
    </row>
    <row r="50" spans="1:25" x14ac:dyDescent="0.25">
      <c r="A50" s="13" t="s">
        <v>9</v>
      </c>
      <c r="B50" s="14">
        <v>31100</v>
      </c>
      <c r="C50" s="14" t="s">
        <v>62</v>
      </c>
      <c r="D50" s="14" t="s">
        <v>18</v>
      </c>
      <c r="E50" s="14"/>
      <c r="F50" s="14"/>
      <c r="G50" s="14">
        <v>2014</v>
      </c>
      <c r="H50" s="10">
        <v>0</v>
      </c>
      <c r="I50" s="10">
        <v>0</v>
      </c>
      <c r="J50" s="20">
        <f t="shared" si="0"/>
        <v>0</v>
      </c>
      <c r="K50" s="10">
        <v>0</v>
      </c>
      <c r="L50" s="20">
        <f t="shared" si="1"/>
        <v>0</v>
      </c>
      <c r="M50" s="10">
        <f t="shared" si="2"/>
        <v>0</v>
      </c>
      <c r="N50" s="20">
        <f t="shared" si="3"/>
        <v>0</v>
      </c>
      <c r="O50" s="10"/>
      <c r="P50" s="10"/>
      <c r="Q50" s="20"/>
      <c r="R50" s="10"/>
      <c r="S50" s="20"/>
      <c r="T50" s="10"/>
      <c r="U50" s="20"/>
      <c r="V50" s="20"/>
      <c r="W50" s="43"/>
      <c r="X50" s="40"/>
      <c r="Y50" s="43"/>
    </row>
    <row r="51" spans="1:25" x14ac:dyDescent="0.25">
      <c r="A51" s="13" t="s">
        <v>9</v>
      </c>
      <c r="B51" s="14">
        <v>31100</v>
      </c>
      <c r="C51" s="14" t="s">
        <v>62</v>
      </c>
      <c r="D51" s="14" t="s">
        <v>18</v>
      </c>
      <c r="E51" s="14"/>
      <c r="F51" s="14"/>
      <c r="G51" s="14">
        <v>2015</v>
      </c>
      <c r="H51" s="10">
        <v>0</v>
      </c>
      <c r="I51" s="10">
        <v>0</v>
      </c>
      <c r="J51" s="20">
        <f t="shared" si="0"/>
        <v>0</v>
      </c>
      <c r="K51" s="10">
        <v>0</v>
      </c>
      <c r="L51" s="20">
        <f t="shared" si="1"/>
        <v>0</v>
      </c>
      <c r="M51" s="10">
        <f t="shared" si="2"/>
        <v>0</v>
      </c>
      <c r="N51" s="20">
        <f t="shared" si="3"/>
        <v>0</v>
      </c>
      <c r="O51" s="29">
        <v>0</v>
      </c>
      <c r="P51" s="29">
        <v>0</v>
      </c>
      <c r="Q51" s="79">
        <f>IF($O51=0,0,P51/$O51)*100</f>
        <v>0</v>
      </c>
      <c r="R51" s="29">
        <v>0</v>
      </c>
      <c r="S51" s="79">
        <f>IF($O51=0,0,R51/$O51)*100</f>
        <v>0</v>
      </c>
      <c r="T51" s="29">
        <f>P51+R51</f>
        <v>0</v>
      </c>
      <c r="U51" s="79">
        <f>IF($O51=0,0,T51/$O51)*100</f>
        <v>0</v>
      </c>
      <c r="V51" s="80">
        <f>IFERROR(VLOOKUP($B51,'Depr Rate % NS'!$A:$B,2,FALSE),0)</f>
        <v>0</v>
      </c>
      <c r="W51" s="81">
        <f>IFERROR(VLOOKUP($B51,'Depr Rate % NS'!D:E,2,FALSE),0)</f>
        <v>0</v>
      </c>
      <c r="X51" s="82">
        <f>IFERROR(VLOOKUP($B51,'Depr Rate % NS'!$L:$O,4,FALSE),0)</f>
        <v>0</v>
      </c>
      <c r="Y51" s="81">
        <f>W51*X51</f>
        <v>0</v>
      </c>
    </row>
    <row r="52" spans="1:25" x14ac:dyDescent="0.25">
      <c r="A52" s="13" t="s">
        <v>9</v>
      </c>
      <c r="B52" s="14">
        <v>31100</v>
      </c>
      <c r="C52" s="14" t="s">
        <v>62</v>
      </c>
      <c r="D52" s="14" t="s">
        <v>18</v>
      </c>
      <c r="E52" s="14"/>
      <c r="F52" s="14"/>
      <c r="G52" s="14">
        <v>2016</v>
      </c>
      <c r="H52" s="10">
        <v>0</v>
      </c>
      <c r="I52" s="10">
        <v>0</v>
      </c>
      <c r="J52" s="20">
        <f t="shared" si="0"/>
        <v>0</v>
      </c>
      <c r="K52" s="10">
        <v>0</v>
      </c>
      <c r="L52" s="20">
        <f t="shared" si="1"/>
        <v>0</v>
      </c>
      <c r="M52" s="10">
        <f t="shared" si="2"/>
        <v>0</v>
      </c>
      <c r="N52" s="20">
        <f t="shared" si="3"/>
        <v>0</v>
      </c>
      <c r="O52" s="29">
        <v>0</v>
      </c>
      <c r="P52" s="29">
        <v>0</v>
      </c>
      <c r="Q52" s="79">
        <f>IF($O52=0,0,P52/$O52)*100</f>
        <v>0</v>
      </c>
      <c r="R52" s="29">
        <v>0</v>
      </c>
      <c r="S52" s="79">
        <f>IF($O52=0,0,R52/$O52)*100</f>
        <v>0</v>
      </c>
      <c r="T52" s="29">
        <f>P52+R52</f>
        <v>0</v>
      </c>
      <c r="U52" s="79">
        <f>IF($O52=0,0,T52/$O52)*100</f>
        <v>0</v>
      </c>
      <c r="V52" s="80">
        <f>IFERROR(VLOOKUP($B52,'Depr Rate % NS'!$A:$B,2,FALSE),0)</f>
        <v>0</v>
      </c>
      <c r="W52" s="81">
        <f>IFERROR(VLOOKUP($B52,'Depr Rate % NS'!D:E,2,FALSE),0)</f>
        <v>0</v>
      </c>
      <c r="X52" s="82">
        <f>IFERROR(VLOOKUP($B52,'Depr Rate % NS'!$L:$O,4,FALSE),0)</f>
        <v>0</v>
      </c>
      <c r="Y52" s="81">
        <f>W52*X52</f>
        <v>0</v>
      </c>
    </row>
    <row r="53" spans="1:25" x14ac:dyDescent="0.25">
      <c r="A53" s="13" t="s">
        <v>9</v>
      </c>
      <c r="B53" s="14">
        <v>31100</v>
      </c>
      <c r="C53" s="14" t="s">
        <v>62</v>
      </c>
      <c r="D53" s="14" t="s">
        <v>18</v>
      </c>
      <c r="E53" s="14"/>
      <c r="F53" s="14"/>
      <c r="G53" s="14">
        <v>2017</v>
      </c>
      <c r="H53" s="10">
        <v>0</v>
      </c>
      <c r="I53" s="10">
        <v>0</v>
      </c>
      <c r="J53" s="20">
        <f t="shared" si="0"/>
        <v>0</v>
      </c>
      <c r="K53" s="10">
        <v>0</v>
      </c>
      <c r="L53" s="20">
        <f t="shared" si="1"/>
        <v>0</v>
      </c>
      <c r="M53" s="10">
        <f t="shared" si="2"/>
        <v>0</v>
      </c>
      <c r="N53" s="20">
        <f t="shared" si="3"/>
        <v>0</v>
      </c>
      <c r="O53" s="29">
        <v>0</v>
      </c>
      <c r="P53" s="29">
        <v>0</v>
      </c>
      <c r="Q53" s="79">
        <f>IF($O53=0,0,P53/$O53)*100</f>
        <v>0</v>
      </c>
      <c r="R53" s="29">
        <v>0</v>
      </c>
      <c r="S53" s="79">
        <f>IF($O53=0,0,R53/$O53)*100</f>
        <v>0</v>
      </c>
      <c r="T53" s="29">
        <f>P53+R53</f>
        <v>0</v>
      </c>
      <c r="U53" s="79">
        <f>IF($O53=0,0,T53/$O53)*100</f>
        <v>0</v>
      </c>
      <c r="V53" s="80">
        <f>IFERROR(VLOOKUP($B53,'Depr Rate % NS'!$A:$B,2,FALSE),0)</f>
        <v>0</v>
      </c>
      <c r="W53" s="81">
        <f>IFERROR(VLOOKUP($B53,'Depr Rate % NS'!D:E,2,FALSE),0)</f>
        <v>0</v>
      </c>
      <c r="X53" s="82">
        <f>IFERROR(VLOOKUP($B53,'Depr Rate % NS'!$L:$O,4,FALSE),0)</f>
        <v>0</v>
      </c>
      <c r="Y53" s="81">
        <f>W53*X53</f>
        <v>0</v>
      </c>
    </row>
    <row r="54" spans="1:25" x14ac:dyDescent="0.25">
      <c r="A54" s="13" t="s">
        <v>9</v>
      </c>
      <c r="B54" s="14">
        <v>31100</v>
      </c>
      <c r="C54" s="14" t="s">
        <v>62</v>
      </c>
      <c r="D54" s="14" t="s">
        <v>18</v>
      </c>
      <c r="E54" s="14"/>
      <c r="F54" s="14"/>
      <c r="G54" s="14">
        <v>2018</v>
      </c>
      <c r="H54" s="10">
        <v>0</v>
      </c>
      <c r="I54" s="10">
        <v>0</v>
      </c>
      <c r="J54" s="20">
        <f t="shared" si="0"/>
        <v>0</v>
      </c>
      <c r="K54" s="10">
        <v>0</v>
      </c>
      <c r="L54" s="20">
        <f t="shared" si="1"/>
        <v>0</v>
      </c>
      <c r="M54" s="10">
        <f t="shared" si="2"/>
        <v>0</v>
      </c>
      <c r="N54" s="20">
        <f t="shared" si="3"/>
        <v>0</v>
      </c>
      <c r="O54" s="29">
        <v>0</v>
      </c>
      <c r="P54" s="29">
        <v>0</v>
      </c>
      <c r="Q54" s="79">
        <f>IF($O54=0,0,P54/$O54)*100</f>
        <v>0</v>
      </c>
      <c r="R54" s="29">
        <v>0</v>
      </c>
      <c r="S54" s="79">
        <f>IF($O54=0,0,R54/$O54)*100</f>
        <v>0</v>
      </c>
      <c r="T54" s="29">
        <f>P54+R54</f>
        <v>0</v>
      </c>
      <c r="U54" s="79">
        <f>IF($O54=0,0,T54/$O54)*100</f>
        <v>0</v>
      </c>
      <c r="V54" s="80">
        <f>IFERROR(VLOOKUP($B54,'Depr Rate % NS'!$A:$B,2,FALSE),0)</f>
        <v>0</v>
      </c>
      <c r="W54" s="81">
        <f>IFERROR(VLOOKUP($B54,'Depr Rate % NS'!D:E,2,FALSE),0)</f>
        <v>0</v>
      </c>
      <c r="X54" s="82">
        <f>IFERROR(VLOOKUP($B54,'Depr Rate % NS'!$L:$O,4,FALSE),0)</f>
        <v>0</v>
      </c>
      <c r="Y54" s="81">
        <f>W54*X54</f>
        <v>0</v>
      </c>
    </row>
    <row r="55" spans="1:25" x14ac:dyDescent="0.25">
      <c r="A55" s="13" t="s">
        <v>9</v>
      </c>
      <c r="B55" s="14">
        <v>31100</v>
      </c>
      <c r="C55" s="14" t="s">
        <v>62</v>
      </c>
      <c r="D55" s="14" t="s">
        <v>18</v>
      </c>
      <c r="E55" s="14"/>
      <c r="F55" s="14"/>
      <c r="G55" s="14">
        <v>2019</v>
      </c>
      <c r="H55" s="10">
        <v>0</v>
      </c>
      <c r="I55" s="10">
        <v>0</v>
      </c>
      <c r="J55" s="20">
        <f t="shared" si="0"/>
        <v>0</v>
      </c>
      <c r="K55" s="10">
        <v>0</v>
      </c>
      <c r="L55" s="20">
        <f t="shared" si="1"/>
        <v>0</v>
      </c>
      <c r="M55" s="10">
        <f t="shared" si="2"/>
        <v>0</v>
      </c>
      <c r="N55" s="20">
        <f t="shared" si="3"/>
        <v>0</v>
      </c>
      <c r="O55" s="29">
        <v>0</v>
      </c>
      <c r="P55" s="29">
        <v>0</v>
      </c>
      <c r="Q55" s="79">
        <f>IF($O55=0,0,P55/$O55)*100</f>
        <v>0</v>
      </c>
      <c r="R55" s="29">
        <v>0</v>
      </c>
      <c r="S55" s="79">
        <f>IF($O55=0,0,R55/$O55)*100</f>
        <v>0</v>
      </c>
      <c r="T55" s="29">
        <f>P55+R55</f>
        <v>0</v>
      </c>
      <c r="U55" s="79">
        <f>IF($O55=0,0,T55/$O55)*100</f>
        <v>0</v>
      </c>
      <c r="V55" s="80">
        <f>IFERROR(VLOOKUP($B55,'Depr Rate % NS'!$A:$B,2,FALSE),0)</f>
        <v>0</v>
      </c>
      <c r="W55" s="81">
        <f>IFERROR(VLOOKUP($B55,'Depr Rate % NS'!D:E,2,FALSE),0)</f>
        <v>0</v>
      </c>
      <c r="X55" s="82">
        <f>IFERROR(VLOOKUP($B55,'Depr Rate % NS'!$L:$O,4,FALSE),0)</f>
        <v>0</v>
      </c>
      <c r="Y55" s="81">
        <f>W55*X55</f>
        <v>0</v>
      </c>
    </row>
    <row r="56" spans="1:25" x14ac:dyDescent="0.25">
      <c r="A56" s="13" t="s">
        <v>9</v>
      </c>
      <c r="B56" s="14">
        <v>31101</v>
      </c>
      <c r="C56" s="14" t="s">
        <v>62</v>
      </c>
      <c r="D56" s="14" t="s">
        <v>19</v>
      </c>
      <c r="E56" s="14"/>
      <c r="F56" s="14"/>
      <c r="G56" s="14">
        <v>2011</v>
      </c>
      <c r="H56" s="10">
        <v>0</v>
      </c>
      <c r="I56" s="10">
        <v>0</v>
      </c>
      <c r="J56" s="20">
        <f t="shared" si="0"/>
        <v>0</v>
      </c>
      <c r="K56" s="10">
        <v>0</v>
      </c>
      <c r="L56" s="20">
        <f t="shared" si="1"/>
        <v>0</v>
      </c>
      <c r="M56" s="10">
        <f t="shared" si="2"/>
        <v>0</v>
      </c>
      <c r="N56" s="20">
        <f t="shared" si="3"/>
        <v>0</v>
      </c>
      <c r="O56" s="10"/>
      <c r="P56" s="10"/>
      <c r="Q56" s="20"/>
      <c r="R56" s="10"/>
      <c r="S56" s="20"/>
      <c r="T56" s="10"/>
      <c r="U56" s="20"/>
      <c r="V56" s="20"/>
      <c r="W56" s="43"/>
      <c r="X56" s="40"/>
      <c r="Y56" s="43"/>
    </row>
    <row r="57" spans="1:25" x14ac:dyDescent="0.25">
      <c r="A57" s="13" t="s">
        <v>9</v>
      </c>
      <c r="B57" s="14">
        <v>31101</v>
      </c>
      <c r="C57" s="14" t="s">
        <v>62</v>
      </c>
      <c r="D57" s="14" t="s">
        <v>19</v>
      </c>
      <c r="E57" s="14"/>
      <c r="F57" s="14"/>
      <c r="G57" s="14">
        <v>2012</v>
      </c>
      <c r="H57" s="10">
        <v>0</v>
      </c>
      <c r="I57" s="10">
        <v>0</v>
      </c>
      <c r="J57" s="20">
        <f t="shared" si="0"/>
        <v>0</v>
      </c>
      <c r="K57" s="10">
        <v>0</v>
      </c>
      <c r="L57" s="20">
        <f t="shared" si="1"/>
        <v>0</v>
      </c>
      <c r="M57" s="10">
        <f t="shared" si="2"/>
        <v>0</v>
      </c>
      <c r="N57" s="20">
        <f t="shared" si="3"/>
        <v>0</v>
      </c>
      <c r="O57" s="10"/>
      <c r="P57" s="10"/>
      <c r="Q57" s="20"/>
      <c r="R57" s="10"/>
      <c r="S57" s="20"/>
      <c r="T57" s="10"/>
      <c r="U57" s="20"/>
      <c r="V57" s="20"/>
      <c r="W57" s="43"/>
      <c r="X57" s="40"/>
      <c r="Y57" s="43"/>
    </row>
    <row r="58" spans="1:25" x14ac:dyDescent="0.25">
      <c r="A58" s="13" t="s">
        <v>9</v>
      </c>
      <c r="B58" s="14">
        <v>31101</v>
      </c>
      <c r="C58" s="14" t="s">
        <v>62</v>
      </c>
      <c r="D58" s="14" t="s">
        <v>19</v>
      </c>
      <c r="E58" s="14"/>
      <c r="F58" s="14"/>
      <c r="G58" s="14">
        <v>2013</v>
      </c>
      <c r="H58" s="10">
        <v>0</v>
      </c>
      <c r="I58" s="10">
        <v>0</v>
      </c>
      <c r="J58" s="20">
        <f t="shared" si="0"/>
        <v>0</v>
      </c>
      <c r="K58" s="10">
        <v>0</v>
      </c>
      <c r="L58" s="20">
        <f t="shared" si="1"/>
        <v>0</v>
      </c>
      <c r="M58" s="10">
        <f t="shared" si="2"/>
        <v>0</v>
      </c>
      <c r="N58" s="20">
        <f t="shared" si="3"/>
        <v>0</v>
      </c>
      <c r="O58" s="10"/>
      <c r="P58" s="10"/>
      <c r="Q58" s="20"/>
      <c r="R58" s="10"/>
      <c r="S58" s="20"/>
      <c r="T58" s="10"/>
      <c r="U58" s="20"/>
      <c r="V58" s="20"/>
      <c r="W58" s="43"/>
      <c r="X58" s="40"/>
      <c r="Y58" s="43"/>
    </row>
    <row r="59" spans="1:25" x14ac:dyDescent="0.25">
      <c r="A59" s="13" t="s">
        <v>9</v>
      </c>
      <c r="B59" s="14">
        <v>31101</v>
      </c>
      <c r="C59" s="14" t="s">
        <v>62</v>
      </c>
      <c r="D59" s="14" t="s">
        <v>19</v>
      </c>
      <c r="E59" s="14"/>
      <c r="F59" s="14"/>
      <c r="G59" s="14">
        <v>2014</v>
      </c>
      <c r="H59" s="10">
        <v>0</v>
      </c>
      <c r="I59" s="10">
        <v>0</v>
      </c>
      <c r="J59" s="20">
        <f t="shared" si="0"/>
        <v>0</v>
      </c>
      <c r="K59" s="10">
        <v>0</v>
      </c>
      <c r="L59" s="20">
        <f t="shared" si="1"/>
        <v>0</v>
      </c>
      <c r="M59" s="10">
        <f t="shared" si="2"/>
        <v>0</v>
      </c>
      <c r="N59" s="20">
        <f t="shared" si="3"/>
        <v>0</v>
      </c>
      <c r="O59" s="10"/>
      <c r="P59" s="10"/>
      <c r="Q59" s="20"/>
      <c r="R59" s="10"/>
      <c r="S59" s="20"/>
      <c r="T59" s="10"/>
      <c r="U59" s="20"/>
      <c r="V59" s="20"/>
      <c r="W59" s="43"/>
      <c r="X59" s="40"/>
      <c r="Y59" s="43"/>
    </row>
    <row r="60" spans="1:25" x14ac:dyDescent="0.25">
      <c r="A60" s="13" t="s">
        <v>9</v>
      </c>
      <c r="B60" s="14">
        <v>31101</v>
      </c>
      <c r="C60" s="14" t="s">
        <v>62</v>
      </c>
      <c r="D60" s="14" t="s">
        <v>19</v>
      </c>
      <c r="E60" s="14"/>
      <c r="F60" s="14"/>
      <c r="G60" s="14">
        <v>2015</v>
      </c>
      <c r="H60" s="10">
        <v>0</v>
      </c>
      <c r="I60" s="10">
        <v>0</v>
      </c>
      <c r="J60" s="20">
        <f t="shared" si="0"/>
        <v>0</v>
      </c>
      <c r="K60" s="10">
        <v>0</v>
      </c>
      <c r="L60" s="20">
        <f t="shared" si="1"/>
        <v>0</v>
      </c>
      <c r="M60" s="10">
        <f t="shared" si="2"/>
        <v>0</v>
      </c>
      <c r="N60" s="20">
        <f t="shared" si="3"/>
        <v>0</v>
      </c>
      <c r="O60" s="29">
        <v>0</v>
      </c>
      <c r="P60" s="29">
        <v>0</v>
      </c>
      <c r="Q60" s="79">
        <f>IF($O60=0,0,P60/$O60)*100</f>
        <v>0</v>
      </c>
      <c r="R60" s="29">
        <v>0</v>
      </c>
      <c r="S60" s="79">
        <f>IF($O60=0,0,R60/$O60)*100</f>
        <v>0</v>
      </c>
      <c r="T60" s="29">
        <f>P60+R60</f>
        <v>0</v>
      </c>
      <c r="U60" s="79">
        <f>IF($O60=0,0,T60/$O60)*100</f>
        <v>0</v>
      </c>
      <c r="V60" s="80">
        <f>IFERROR(VLOOKUP($B60,'Depr Rate % NS'!$A:$B,2,FALSE),0)</f>
        <v>0</v>
      </c>
      <c r="W60" s="81">
        <f>IFERROR(VLOOKUP($B60,'Depr Rate % NS'!D:E,2,FALSE),0)</f>
        <v>0</v>
      </c>
      <c r="X60" s="82">
        <f>IFERROR(VLOOKUP($B60,'Depr Rate % NS'!$L:$O,4,FALSE),0)</f>
        <v>0</v>
      </c>
      <c r="Y60" s="81">
        <f>W60*X60</f>
        <v>0</v>
      </c>
    </row>
    <row r="61" spans="1:25" x14ac:dyDescent="0.25">
      <c r="A61" s="13" t="s">
        <v>9</v>
      </c>
      <c r="B61" s="14">
        <v>31101</v>
      </c>
      <c r="C61" s="14" t="s">
        <v>62</v>
      </c>
      <c r="D61" s="14" t="s">
        <v>19</v>
      </c>
      <c r="E61" s="14"/>
      <c r="F61" s="14"/>
      <c r="G61" s="14">
        <v>2016</v>
      </c>
      <c r="H61" s="10">
        <v>0</v>
      </c>
      <c r="I61" s="10">
        <v>0</v>
      </c>
      <c r="J61" s="20">
        <f t="shared" si="0"/>
        <v>0</v>
      </c>
      <c r="K61" s="10">
        <v>0</v>
      </c>
      <c r="L61" s="20">
        <f t="shared" si="1"/>
        <v>0</v>
      </c>
      <c r="M61" s="10">
        <f t="shared" si="2"/>
        <v>0</v>
      </c>
      <c r="N61" s="20">
        <f t="shared" si="3"/>
        <v>0</v>
      </c>
      <c r="O61" s="29">
        <v>0</v>
      </c>
      <c r="P61" s="29">
        <v>0</v>
      </c>
      <c r="Q61" s="79">
        <f>IF($O61=0,0,P61/$O61)*100</f>
        <v>0</v>
      </c>
      <c r="R61" s="29">
        <v>0</v>
      </c>
      <c r="S61" s="79">
        <f>IF($O61=0,0,R61/$O61)*100</f>
        <v>0</v>
      </c>
      <c r="T61" s="29">
        <f>P61+R61</f>
        <v>0</v>
      </c>
      <c r="U61" s="79">
        <f>IF($O61=0,0,T61/$O61)*100</f>
        <v>0</v>
      </c>
      <c r="V61" s="80">
        <f>IFERROR(VLOOKUP($B61,'Depr Rate % NS'!$A:$B,2,FALSE),0)</f>
        <v>0</v>
      </c>
      <c r="W61" s="81">
        <f>IFERROR(VLOOKUP($B61,'Depr Rate % NS'!D:E,2,FALSE),0)</f>
        <v>0</v>
      </c>
      <c r="X61" s="82">
        <f>IFERROR(VLOOKUP($B61,'Depr Rate % NS'!$L:$O,4,FALSE),0)</f>
        <v>0</v>
      </c>
      <c r="Y61" s="81">
        <f>W61*X61</f>
        <v>0</v>
      </c>
    </row>
    <row r="62" spans="1:25" x14ac:dyDescent="0.25">
      <c r="A62" s="13" t="s">
        <v>9</v>
      </c>
      <c r="B62" s="14">
        <v>31101</v>
      </c>
      <c r="C62" s="14" t="s">
        <v>62</v>
      </c>
      <c r="D62" s="14" t="s">
        <v>19</v>
      </c>
      <c r="E62" s="14"/>
      <c r="F62" s="14"/>
      <c r="G62" s="14">
        <v>2017</v>
      </c>
      <c r="H62" s="10">
        <v>0</v>
      </c>
      <c r="I62" s="10">
        <v>0</v>
      </c>
      <c r="J62" s="20">
        <f t="shared" si="0"/>
        <v>0</v>
      </c>
      <c r="K62" s="10">
        <v>0</v>
      </c>
      <c r="L62" s="20">
        <f t="shared" si="1"/>
        <v>0</v>
      </c>
      <c r="M62" s="10">
        <f t="shared" si="2"/>
        <v>0</v>
      </c>
      <c r="N62" s="20">
        <f t="shared" si="3"/>
        <v>0</v>
      </c>
      <c r="O62" s="29">
        <v>0</v>
      </c>
      <c r="P62" s="29">
        <v>0</v>
      </c>
      <c r="Q62" s="79">
        <f>IF($O62=0,0,P62/$O62)*100</f>
        <v>0</v>
      </c>
      <c r="R62" s="29">
        <v>0</v>
      </c>
      <c r="S62" s="79">
        <f>IF($O62=0,0,R62/$O62)*100</f>
        <v>0</v>
      </c>
      <c r="T62" s="29">
        <f>P62+R62</f>
        <v>0</v>
      </c>
      <c r="U62" s="79">
        <f>IF($O62=0,0,T62/$O62)*100</f>
        <v>0</v>
      </c>
      <c r="V62" s="80">
        <f>IFERROR(VLOOKUP($B62,'Depr Rate % NS'!$A:$B,2,FALSE),0)</f>
        <v>0</v>
      </c>
      <c r="W62" s="81">
        <f>IFERROR(VLOOKUP($B62,'Depr Rate % NS'!D:E,2,FALSE),0)</f>
        <v>0</v>
      </c>
      <c r="X62" s="82">
        <f>IFERROR(VLOOKUP($B62,'Depr Rate % NS'!$L:$O,4,FALSE),0)</f>
        <v>0</v>
      </c>
      <c r="Y62" s="81">
        <f>W62*X62</f>
        <v>0</v>
      </c>
    </row>
    <row r="63" spans="1:25" x14ac:dyDescent="0.25">
      <c r="A63" s="13" t="s">
        <v>9</v>
      </c>
      <c r="B63" s="14">
        <v>31101</v>
      </c>
      <c r="C63" s="14" t="s">
        <v>62</v>
      </c>
      <c r="D63" s="14" t="s">
        <v>19</v>
      </c>
      <c r="E63" s="14"/>
      <c r="F63" s="14"/>
      <c r="G63" s="14">
        <v>2018</v>
      </c>
      <c r="H63" s="10">
        <v>0</v>
      </c>
      <c r="I63" s="10">
        <v>0</v>
      </c>
      <c r="J63" s="20">
        <f t="shared" si="0"/>
        <v>0</v>
      </c>
      <c r="K63" s="10">
        <v>0</v>
      </c>
      <c r="L63" s="20">
        <f t="shared" si="1"/>
        <v>0</v>
      </c>
      <c r="M63" s="10">
        <f t="shared" si="2"/>
        <v>0</v>
      </c>
      <c r="N63" s="20">
        <f t="shared" si="3"/>
        <v>0</v>
      </c>
      <c r="O63" s="29">
        <v>0</v>
      </c>
      <c r="P63" s="29">
        <v>0</v>
      </c>
      <c r="Q63" s="79">
        <f>IF($O63=0,0,P63/$O63)*100</f>
        <v>0</v>
      </c>
      <c r="R63" s="29">
        <v>0</v>
      </c>
      <c r="S63" s="79">
        <f>IF($O63=0,0,R63/$O63)*100</f>
        <v>0</v>
      </c>
      <c r="T63" s="29">
        <f>P63+R63</f>
        <v>0</v>
      </c>
      <c r="U63" s="79">
        <f>IF($O63=0,0,T63/$O63)*100</f>
        <v>0</v>
      </c>
      <c r="V63" s="80">
        <f>IFERROR(VLOOKUP($B63,'Depr Rate % NS'!$A:$B,2,FALSE),0)</f>
        <v>0</v>
      </c>
      <c r="W63" s="81">
        <f>IFERROR(VLOOKUP($B63,'Depr Rate % NS'!D:E,2,FALSE),0)</f>
        <v>0</v>
      </c>
      <c r="X63" s="82">
        <f>IFERROR(VLOOKUP($B63,'Depr Rate % NS'!$L:$O,4,FALSE),0)</f>
        <v>0</v>
      </c>
      <c r="Y63" s="81">
        <f>W63*X63</f>
        <v>0</v>
      </c>
    </row>
    <row r="64" spans="1:25" x14ac:dyDescent="0.25">
      <c r="A64" s="24" t="s">
        <v>9</v>
      </c>
      <c r="B64" s="14">
        <v>31101</v>
      </c>
      <c r="C64" s="14" t="s">
        <v>62</v>
      </c>
      <c r="D64" s="14" t="s">
        <v>19</v>
      </c>
      <c r="E64" s="14"/>
      <c r="F64" s="14"/>
      <c r="G64" s="14">
        <v>2019</v>
      </c>
      <c r="H64" s="10">
        <v>0</v>
      </c>
      <c r="I64" s="10">
        <v>0</v>
      </c>
      <c r="J64" s="20">
        <f t="shared" si="0"/>
        <v>0</v>
      </c>
      <c r="K64" s="10">
        <v>0</v>
      </c>
      <c r="L64" s="20">
        <f t="shared" si="1"/>
        <v>0</v>
      </c>
      <c r="M64" s="10">
        <f t="shared" si="2"/>
        <v>0</v>
      </c>
      <c r="N64" s="20">
        <f t="shared" si="3"/>
        <v>0</v>
      </c>
      <c r="O64" s="29">
        <v>0</v>
      </c>
      <c r="P64" s="29">
        <v>0</v>
      </c>
      <c r="Q64" s="79">
        <f>IF($O64=0,0,P64/$O64)*100</f>
        <v>0</v>
      </c>
      <c r="R64" s="29">
        <v>0</v>
      </c>
      <c r="S64" s="79">
        <f>IF($O64=0,0,R64/$O64)*100</f>
        <v>0</v>
      </c>
      <c r="T64" s="29">
        <f>P64+R64</f>
        <v>0</v>
      </c>
      <c r="U64" s="79">
        <f>IF($O64=0,0,T64/$O64)*100</f>
        <v>0</v>
      </c>
      <c r="V64" s="80">
        <f>IFERROR(VLOOKUP($B64,'Depr Rate % NS'!$A:$B,2,FALSE),0)</f>
        <v>0</v>
      </c>
      <c r="W64" s="81">
        <f>IFERROR(VLOOKUP($B64,'Depr Rate % NS'!D:E,2,FALSE),0)</f>
        <v>0</v>
      </c>
      <c r="X64" s="82">
        <f>IFERROR(VLOOKUP($B64,'Depr Rate % NS'!$L:$O,4,FALSE),0)</f>
        <v>0</v>
      </c>
      <c r="Y64" s="81">
        <f>W64*X64</f>
        <v>0</v>
      </c>
    </row>
    <row r="65" spans="1:25" x14ac:dyDescent="0.25">
      <c r="A65" s="13" t="s">
        <v>9</v>
      </c>
      <c r="B65" s="14">
        <v>31130</v>
      </c>
      <c r="C65" s="14" t="s">
        <v>62</v>
      </c>
      <c r="D65" s="14" t="s">
        <v>31</v>
      </c>
      <c r="E65" s="14"/>
      <c r="F65" s="14"/>
      <c r="G65" s="14">
        <v>2011</v>
      </c>
      <c r="H65" s="10">
        <v>0</v>
      </c>
      <c r="I65" s="10">
        <v>0</v>
      </c>
      <c r="J65" s="20">
        <f t="shared" si="0"/>
        <v>0</v>
      </c>
      <c r="K65" s="10">
        <v>0</v>
      </c>
      <c r="L65" s="20">
        <f t="shared" si="1"/>
        <v>0</v>
      </c>
      <c r="M65" s="10">
        <f t="shared" si="2"/>
        <v>0</v>
      </c>
      <c r="N65" s="20">
        <f t="shared" si="3"/>
        <v>0</v>
      </c>
      <c r="O65" s="10"/>
      <c r="P65" s="10"/>
      <c r="Q65" s="20"/>
      <c r="R65" s="10"/>
      <c r="S65" s="20"/>
      <c r="T65" s="10"/>
      <c r="U65" s="20"/>
      <c r="V65" s="20"/>
      <c r="W65" s="43"/>
      <c r="X65" s="40"/>
      <c r="Y65" s="43"/>
    </row>
    <row r="66" spans="1:25" x14ac:dyDescent="0.25">
      <c r="A66" s="13" t="s">
        <v>9</v>
      </c>
      <c r="B66" s="14">
        <v>31130</v>
      </c>
      <c r="C66" s="14" t="s">
        <v>62</v>
      </c>
      <c r="D66" s="14" t="s">
        <v>31</v>
      </c>
      <c r="E66" s="14"/>
      <c r="F66" s="14"/>
      <c r="G66" s="14">
        <v>2012</v>
      </c>
      <c r="H66" s="10">
        <v>0</v>
      </c>
      <c r="I66" s="10">
        <v>0</v>
      </c>
      <c r="J66" s="20">
        <f t="shared" ref="J66:J129" si="4">IF($H66=0,0,I66/$H66)*100</f>
        <v>0</v>
      </c>
      <c r="K66" s="10">
        <v>0</v>
      </c>
      <c r="L66" s="20">
        <f t="shared" ref="L66:L129" si="5">IF($H66=0,0,K66/$H66)*100</f>
        <v>0</v>
      </c>
      <c r="M66" s="10">
        <f t="shared" ref="M66:M129" si="6">I66+K66</f>
        <v>0</v>
      </c>
      <c r="N66" s="20">
        <f t="shared" ref="N66:N129" si="7">IF($H66=0,0,M66/$H66)*100</f>
        <v>0</v>
      </c>
      <c r="O66" s="10"/>
      <c r="P66" s="10"/>
      <c r="Q66" s="20"/>
      <c r="R66" s="10"/>
      <c r="S66" s="20"/>
      <c r="T66" s="10"/>
      <c r="U66" s="20"/>
      <c r="V66" s="20"/>
      <c r="W66" s="43"/>
      <c r="X66" s="40"/>
      <c r="Y66" s="43"/>
    </row>
    <row r="67" spans="1:25" x14ac:dyDescent="0.25">
      <c r="A67" s="13" t="s">
        <v>9</v>
      </c>
      <c r="B67" s="14">
        <v>31130</v>
      </c>
      <c r="C67" s="14" t="s">
        <v>62</v>
      </c>
      <c r="D67" s="14" t="s">
        <v>31</v>
      </c>
      <c r="E67" s="14"/>
      <c r="F67" s="14"/>
      <c r="G67" s="14">
        <v>2013</v>
      </c>
      <c r="H67" s="10">
        <v>0</v>
      </c>
      <c r="I67" s="10">
        <v>0</v>
      </c>
      <c r="J67" s="20">
        <f t="shared" si="4"/>
        <v>0</v>
      </c>
      <c r="K67" s="10">
        <v>0</v>
      </c>
      <c r="L67" s="20">
        <f t="shared" si="5"/>
        <v>0</v>
      </c>
      <c r="M67" s="10">
        <f t="shared" si="6"/>
        <v>0</v>
      </c>
      <c r="N67" s="20">
        <f t="shared" si="7"/>
        <v>0</v>
      </c>
      <c r="O67" s="10"/>
      <c r="P67" s="10"/>
      <c r="Q67" s="20"/>
      <c r="R67" s="10"/>
      <c r="S67" s="20"/>
      <c r="T67" s="10"/>
      <c r="U67" s="20"/>
      <c r="V67" s="20"/>
      <c r="W67" s="43"/>
      <c r="X67" s="40"/>
      <c r="Y67" s="43"/>
    </row>
    <row r="68" spans="1:25" x14ac:dyDescent="0.25">
      <c r="A68" s="13" t="s">
        <v>9</v>
      </c>
      <c r="B68" s="14">
        <v>31130</v>
      </c>
      <c r="C68" s="14" t="s">
        <v>62</v>
      </c>
      <c r="D68" s="14" t="s">
        <v>31</v>
      </c>
      <c r="E68" s="14"/>
      <c r="F68" s="14"/>
      <c r="G68" s="14">
        <v>2014</v>
      </c>
      <c r="H68" s="10">
        <v>0</v>
      </c>
      <c r="I68" s="10">
        <v>0</v>
      </c>
      <c r="J68" s="20">
        <f t="shared" si="4"/>
        <v>0</v>
      </c>
      <c r="K68" s="10">
        <v>0</v>
      </c>
      <c r="L68" s="20">
        <f t="shared" si="5"/>
        <v>0</v>
      </c>
      <c r="M68" s="10">
        <f t="shared" si="6"/>
        <v>0</v>
      </c>
      <c r="N68" s="20">
        <f t="shared" si="7"/>
        <v>0</v>
      </c>
      <c r="O68" s="10"/>
      <c r="P68" s="10"/>
      <c r="Q68" s="20"/>
      <c r="R68" s="10"/>
      <c r="S68" s="20"/>
      <c r="T68" s="10"/>
      <c r="U68" s="20"/>
      <c r="V68" s="20"/>
      <c r="W68" s="43"/>
      <c r="X68" s="40"/>
      <c r="Y68" s="43"/>
    </row>
    <row r="69" spans="1:25" x14ac:dyDescent="0.25">
      <c r="A69" s="13" t="s">
        <v>9</v>
      </c>
      <c r="B69" s="14">
        <v>31130</v>
      </c>
      <c r="C69" s="14" t="s">
        <v>62</v>
      </c>
      <c r="D69" s="14" t="s">
        <v>31</v>
      </c>
      <c r="E69" s="14"/>
      <c r="F69" s="14"/>
      <c r="G69" s="14">
        <v>2015</v>
      </c>
      <c r="H69" s="10">
        <v>0</v>
      </c>
      <c r="I69" s="10">
        <v>0</v>
      </c>
      <c r="J69" s="20">
        <f t="shared" si="4"/>
        <v>0</v>
      </c>
      <c r="K69" s="10">
        <v>0</v>
      </c>
      <c r="L69" s="20">
        <f t="shared" si="5"/>
        <v>0</v>
      </c>
      <c r="M69" s="10">
        <f t="shared" si="6"/>
        <v>0</v>
      </c>
      <c r="N69" s="20">
        <f t="shared" si="7"/>
        <v>0</v>
      </c>
      <c r="O69" s="29">
        <v>0</v>
      </c>
      <c r="P69" s="29">
        <v>0</v>
      </c>
      <c r="Q69" s="79">
        <f>IF($O69=0,0,P69/$O69)*100</f>
        <v>0</v>
      </c>
      <c r="R69" s="29">
        <v>0</v>
      </c>
      <c r="S69" s="79">
        <f>IF($O69=0,0,R69/$O69)*100</f>
        <v>0</v>
      </c>
      <c r="T69" s="29">
        <f>P69+R69</f>
        <v>0</v>
      </c>
      <c r="U69" s="79">
        <f>IF($O69=0,0,T69/$O69)*100</f>
        <v>0</v>
      </c>
      <c r="V69" s="80">
        <f>IFERROR(VLOOKUP($B69,'Depr Rate % NS'!$A:$B,2,FALSE),0)</f>
        <v>0</v>
      </c>
      <c r="W69" s="81">
        <f>IFERROR(VLOOKUP($B69,'Depr Rate % NS'!D:E,2,FALSE),0)</f>
        <v>0</v>
      </c>
      <c r="X69" s="82">
        <f>IFERROR(VLOOKUP($B69,'Depr Rate % NS'!$L:$O,4,FALSE),0)</f>
        <v>0</v>
      </c>
      <c r="Y69" s="81">
        <f>W69*X69</f>
        <v>0</v>
      </c>
    </row>
    <row r="70" spans="1:25" x14ac:dyDescent="0.25">
      <c r="A70" s="13" t="s">
        <v>9</v>
      </c>
      <c r="B70" s="14">
        <v>31130</v>
      </c>
      <c r="C70" s="14" t="s">
        <v>62</v>
      </c>
      <c r="D70" s="14" t="s">
        <v>31</v>
      </c>
      <c r="E70" s="14"/>
      <c r="F70" s="14"/>
      <c r="G70" s="14">
        <v>2016</v>
      </c>
      <c r="H70" s="10">
        <v>0</v>
      </c>
      <c r="I70" s="10">
        <v>0</v>
      </c>
      <c r="J70" s="20">
        <f t="shared" si="4"/>
        <v>0</v>
      </c>
      <c r="K70" s="10">
        <v>0</v>
      </c>
      <c r="L70" s="20">
        <f t="shared" si="5"/>
        <v>0</v>
      </c>
      <c r="M70" s="10">
        <f t="shared" si="6"/>
        <v>0</v>
      </c>
      <c r="N70" s="20">
        <f t="shared" si="7"/>
        <v>0</v>
      </c>
      <c r="O70" s="29">
        <v>0</v>
      </c>
      <c r="P70" s="29">
        <v>0</v>
      </c>
      <c r="Q70" s="79">
        <f>IF($O70=0,0,P70/$O70)*100</f>
        <v>0</v>
      </c>
      <c r="R70" s="29">
        <v>0</v>
      </c>
      <c r="S70" s="79">
        <f>IF($O70=0,0,R70/$O70)*100</f>
        <v>0</v>
      </c>
      <c r="T70" s="29">
        <f>P70+R70</f>
        <v>0</v>
      </c>
      <c r="U70" s="79">
        <f>IF($O70=0,0,T70/$O70)*100</f>
        <v>0</v>
      </c>
      <c r="V70" s="80">
        <f>IFERROR(VLOOKUP($B70,'Depr Rate % NS'!$A:$B,2,FALSE),0)</f>
        <v>0</v>
      </c>
      <c r="W70" s="81">
        <f>IFERROR(VLOOKUP($B70,'Depr Rate % NS'!D:E,2,FALSE),0)</f>
        <v>0</v>
      </c>
      <c r="X70" s="82">
        <f>IFERROR(VLOOKUP($B70,'Depr Rate % NS'!$L:$O,4,FALSE),0)</f>
        <v>0</v>
      </c>
      <c r="Y70" s="81">
        <f>W70*X70</f>
        <v>0</v>
      </c>
    </row>
    <row r="71" spans="1:25" x14ac:dyDescent="0.25">
      <c r="A71" s="13" t="s">
        <v>9</v>
      </c>
      <c r="B71" s="14">
        <v>31130</v>
      </c>
      <c r="C71" s="14" t="s">
        <v>62</v>
      </c>
      <c r="D71" s="14" t="s">
        <v>31</v>
      </c>
      <c r="E71" s="14"/>
      <c r="F71" s="14"/>
      <c r="G71" s="14">
        <v>2017</v>
      </c>
      <c r="H71" s="10">
        <v>0</v>
      </c>
      <c r="I71" s="10">
        <v>0</v>
      </c>
      <c r="J71" s="20">
        <f t="shared" si="4"/>
        <v>0</v>
      </c>
      <c r="K71" s="10">
        <v>0</v>
      </c>
      <c r="L71" s="20">
        <f t="shared" si="5"/>
        <v>0</v>
      </c>
      <c r="M71" s="10">
        <f t="shared" si="6"/>
        <v>0</v>
      </c>
      <c r="N71" s="20">
        <f t="shared" si="7"/>
        <v>0</v>
      </c>
      <c r="O71" s="29">
        <v>0</v>
      </c>
      <c r="P71" s="29">
        <v>0</v>
      </c>
      <c r="Q71" s="79">
        <f>IF($O71=0,0,P71/$O71)*100</f>
        <v>0</v>
      </c>
      <c r="R71" s="29">
        <v>0</v>
      </c>
      <c r="S71" s="79">
        <f>IF($O71=0,0,R71/$O71)*100</f>
        <v>0</v>
      </c>
      <c r="T71" s="29">
        <f>P71+R71</f>
        <v>0</v>
      </c>
      <c r="U71" s="79">
        <f>IF($O71=0,0,T71/$O71)*100</f>
        <v>0</v>
      </c>
      <c r="V71" s="80">
        <f>IFERROR(VLOOKUP($B71,'Depr Rate % NS'!$A:$B,2,FALSE),0)</f>
        <v>0</v>
      </c>
      <c r="W71" s="81">
        <f>IFERROR(VLOOKUP($B71,'Depr Rate % NS'!D:E,2,FALSE),0)</f>
        <v>0</v>
      </c>
      <c r="X71" s="82">
        <f>IFERROR(VLOOKUP($B71,'Depr Rate % NS'!$L:$O,4,FALSE),0)</f>
        <v>0</v>
      </c>
      <c r="Y71" s="81">
        <f>W71*X71</f>
        <v>0</v>
      </c>
    </row>
    <row r="72" spans="1:25" x14ac:dyDescent="0.25">
      <c r="A72" s="13" t="s">
        <v>9</v>
      </c>
      <c r="B72" s="14">
        <v>31130</v>
      </c>
      <c r="C72" s="14" t="s">
        <v>62</v>
      </c>
      <c r="D72" s="14" t="s">
        <v>31</v>
      </c>
      <c r="E72" s="14"/>
      <c r="F72" s="14"/>
      <c r="G72" s="14">
        <v>2018</v>
      </c>
      <c r="H72" s="10">
        <v>0</v>
      </c>
      <c r="I72" s="10">
        <v>0</v>
      </c>
      <c r="J72" s="20">
        <f t="shared" si="4"/>
        <v>0</v>
      </c>
      <c r="K72" s="10">
        <v>0</v>
      </c>
      <c r="L72" s="20">
        <f t="shared" si="5"/>
        <v>0</v>
      </c>
      <c r="M72" s="10">
        <f t="shared" si="6"/>
        <v>0</v>
      </c>
      <c r="N72" s="20">
        <f t="shared" si="7"/>
        <v>0</v>
      </c>
      <c r="O72" s="29">
        <v>0</v>
      </c>
      <c r="P72" s="29">
        <v>0</v>
      </c>
      <c r="Q72" s="79">
        <f>IF($O72=0,0,P72/$O72)*100</f>
        <v>0</v>
      </c>
      <c r="R72" s="29">
        <v>0</v>
      </c>
      <c r="S72" s="79">
        <f>IF($O72=0,0,R72/$O72)*100</f>
        <v>0</v>
      </c>
      <c r="T72" s="29">
        <f>P72+R72</f>
        <v>0</v>
      </c>
      <c r="U72" s="79">
        <f>IF($O72=0,0,T72/$O72)*100</f>
        <v>0</v>
      </c>
      <c r="V72" s="80">
        <f>IFERROR(VLOOKUP($B72,'Depr Rate % NS'!$A:$B,2,FALSE),0)</f>
        <v>0</v>
      </c>
      <c r="W72" s="81">
        <f>IFERROR(VLOOKUP($B72,'Depr Rate % NS'!D:E,2,FALSE),0)</f>
        <v>0</v>
      </c>
      <c r="X72" s="82">
        <f>IFERROR(VLOOKUP($B72,'Depr Rate % NS'!$L:$O,4,FALSE),0)</f>
        <v>0</v>
      </c>
      <c r="Y72" s="81">
        <f>W72*X72</f>
        <v>0</v>
      </c>
    </row>
    <row r="73" spans="1:25" x14ac:dyDescent="0.25">
      <c r="A73" s="13" t="s">
        <v>9</v>
      </c>
      <c r="B73" s="14">
        <v>31130</v>
      </c>
      <c r="C73" s="14" t="s">
        <v>62</v>
      </c>
      <c r="D73" s="14" t="s">
        <v>31</v>
      </c>
      <c r="E73" s="14"/>
      <c r="F73" s="14"/>
      <c r="G73" s="14">
        <v>2019</v>
      </c>
      <c r="H73" s="10">
        <v>0</v>
      </c>
      <c r="I73" s="10">
        <v>0</v>
      </c>
      <c r="J73" s="20">
        <f t="shared" si="4"/>
        <v>0</v>
      </c>
      <c r="K73" s="10">
        <v>0</v>
      </c>
      <c r="L73" s="20">
        <f t="shared" si="5"/>
        <v>0</v>
      </c>
      <c r="M73" s="10">
        <f t="shared" si="6"/>
        <v>0</v>
      </c>
      <c r="N73" s="20">
        <f t="shared" si="7"/>
        <v>0</v>
      </c>
      <c r="O73" s="29">
        <v>0</v>
      </c>
      <c r="P73" s="29">
        <v>0</v>
      </c>
      <c r="Q73" s="79">
        <f>IF($O73=0,0,P73/$O73)*100</f>
        <v>0</v>
      </c>
      <c r="R73" s="29">
        <v>0</v>
      </c>
      <c r="S73" s="79">
        <f>IF($O73=0,0,R73/$O73)*100</f>
        <v>0</v>
      </c>
      <c r="T73" s="29">
        <f>P73+R73</f>
        <v>0</v>
      </c>
      <c r="U73" s="79">
        <f>IF($O73=0,0,T73/$O73)*100</f>
        <v>0</v>
      </c>
      <c r="V73" s="80">
        <f>IFERROR(VLOOKUP($B73,'Depr Rate % NS'!$A:$B,2,FALSE),0)</f>
        <v>0</v>
      </c>
      <c r="W73" s="81">
        <f>IFERROR(VLOOKUP($B73,'Depr Rate % NS'!D:E,2,FALSE),0)</f>
        <v>0</v>
      </c>
      <c r="X73" s="82">
        <f>IFERROR(VLOOKUP($B73,'Depr Rate % NS'!$L:$O,4,FALSE),0)</f>
        <v>0</v>
      </c>
      <c r="Y73" s="81">
        <f>W73*X73</f>
        <v>0</v>
      </c>
    </row>
    <row r="74" spans="1:25" x14ac:dyDescent="0.25">
      <c r="A74" s="13" t="s">
        <v>9</v>
      </c>
      <c r="B74" s="14">
        <v>31140</v>
      </c>
      <c r="C74" s="14" t="s">
        <v>62</v>
      </c>
      <c r="D74" s="14" t="s">
        <v>39</v>
      </c>
      <c r="E74" s="14" t="s">
        <v>141</v>
      </c>
      <c r="F74" s="14" t="s">
        <v>133</v>
      </c>
      <c r="G74" s="14">
        <v>2011</v>
      </c>
      <c r="H74" s="10">
        <v>1095906.31</v>
      </c>
      <c r="I74" s="10">
        <v>-143344.31</v>
      </c>
      <c r="J74" s="20">
        <f t="shared" si="4"/>
        <v>-13.07997852480656</v>
      </c>
      <c r="K74" s="10">
        <v>0</v>
      </c>
      <c r="L74" s="20">
        <f t="shared" si="5"/>
        <v>0</v>
      </c>
      <c r="M74" s="10">
        <f t="shared" si="6"/>
        <v>-143344.31</v>
      </c>
      <c r="N74" s="20">
        <f t="shared" si="7"/>
        <v>-13.07997852480656</v>
      </c>
      <c r="O74" s="10"/>
      <c r="P74" s="10"/>
      <c r="Q74" s="20"/>
      <c r="R74" s="10"/>
      <c r="S74" s="20"/>
      <c r="T74" s="10"/>
      <c r="U74" s="20"/>
      <c r="V74" s="20"/>
      <c r="W74" s="43"/>
      <c r="X74" s="40"/>
      <c r="Y74" s="43"/>
    </row>
    <row r="75" spans="1:25" x14ac:dyDescent="0.25">
      <c r="A75" s="13" t="s">
        <v>9</v>
      </c>
      <c r="B75" s="14">
        <v>31140</v>
      </c>
      <c r="C75" s="14" t="s">
        <v>62</v>
      </c>
      <c r="D75" s="14" t="s">
        <v>39</v>
      </c>
      <c r="E75" s="14" t="s">
        <v>141</v>
      </c>
      <c r="F75" s="14" t="s">
        <v>133</v>
      </c>
      <c r="G75" s="14">
        <v>2012</v>
      </c>
      <c r="H75" s="10">
        <v>1461046.5099999998</v>
      </c>
      <c r="I75" s="10">
        <v>-117019.21999999999</v>
      </c>
      <c r="J75" s="20">
        <f t="shared" si="4"/>
        <v>-8.0092741195487349</v>
      </c>
      <c r="K75" s="10">
        <v>4725.47</v>
      </c>
      <c r="L75" s="20">
        <f t="shared" si="5"/>
        <v>0.32343049777381838</v>
      </c>
      <c r="M75" s="10">
        <f t="shared" si="6"/>
        <v>-112293.74999999999</v>
      </c>
      <c r="N75" s="20">
        <f t="shared" si="7"/>
        <v>-7.6858436217749153</v>
      </c>
      <c r="O75" s="10"/>
      <c r="P75" s="10"/>
      <c r="Q75" s="20"/>
      <c r="R75" s="10"/>
      <c r="S75" s="20"/>
      <c r="T75" s="10"/>
      <c r="U75" s="20"/>
      <c r="V75" s="20"/>
      <c r="W75" s="43"/>
      <c r="X75" s="40"/>
      <c r="Y75" s="43"/>
    </row>
    <row r="76" spans="1:25" x14ac:dyDescent="0.25">
      <c r="A76" s="13" t="s">
        <v>9</v>
      </c>
      <c r="B76" s="14">
        <v>31140</v>
      </c>
      <c r="C76" s="14" t="s">
        <v>62</v>
      </c>
      <c r="D76" s="14" t="s">
        <v>39</v>
      </c>
      <c r="E76" s="14" t="s">
        <v>141</v>
      </c>
      <c r="F76" s="14" t="s">
        <v>133</v>
      </c>
      <c r="G76" s="14">
        <v>2013</v>
      </c>
      <c r="H76" s="10">
        <v>817351.13</v>
      </c>
      <c r="I76" s="10">
        <v>-373665.79</v>
      </c>
      <c r="J76" s="20">
        <f t="shared" si="4"/>
        <v>-45.716678705760152</v>
      </c>
      <c r="K76" s="10">
        <v>6667.12</v>
      </c>
      <c r="L76" s="20">
        <f t="shared" si="5"/>
        <v>0.81569838901427838</v>
      </c>
      <c r="M76" s="10">
        <f t="shared" si="6"/>
        <v>-366998.67</v>
      </c>
      <c r="N76" s="20">
        <f t="shared" si="7"/>
        <v>-44.900980316745873</v>
      </c>
      <c r="O76" s="10"/>
      <c r="P76" s="10"/>
      <c r="Q76" s="20"/>
      <c r="R76" s="10"/>
      <c r="S76" s="20"/>
      <c r="T76" s="10"/>
      <c r="U76" s="20"/>
      <c r="V76" s="20"/>
      <c r="W76" s="43"/>
      <c r="X76" s="40"/>
      <c r="Y76" s="43"/>
    </row>
    <row r="77" spans="1:25" x14ac:dyDescent="0.25">
      <c r="A77" s="13" t="s">
        <v>9</v>
      </c>
      <c r="B77" s="14">
        <v>31140</v>
      </c>
      <c r="C77" s="14" t="s">
        <v>62</v>
      </c>
      <c r="D77" s="14" t="s">
        <v>39</v>
      </c>
      <c r="E77" s="14" t="s">
        <v>141</v>
      </c>
      <c r="F77" s="14" t="s">
        <v>133</v>
      </c>
      <c r="G77" s="14">
        <v>2014</v>
      </c>
      <c r="H77" s="10">
        <v>2827383.51</v>
      </c>
      <c r="I77" s="10">
        <v>-180824.38</v>
      </c>
      <c r="J77" s="20">
        <f t="shared" si="4"/>
        <v>-6.3954670231489059</v>
      </c>
      <c r="K77" s="10">
        <v>0</v>
      </c>
      <c r="L77" s="20">
        <f t="shared" si="5"/>
        <v>0</v>
      </c>
      <c r="M77" s="10">
        <f t="shared" si="6"/>
        <v>-180824.38</v>
      </c>
      <c r="N77" s="20">
        <f t="shared" si="7"/>
        <v>-6.3954670231489059</v>
      </c>
      <c r="O77" s="10"/>
      <c r="P77" s="10"/>
      <c r="Q77" s="20"/>
      <c r="R77" s="10"/>
      <c r="S77" s="20"/>
      <c r="T77" s="10"/>
      <c r="U77" s="20"/>
      <c r="V77" s="20"/>
      <c r="W77" s="43"/>
      <c r="X77" s="40"/>
      <c r="Y77" s="43"/>
    </row>
    <row r="78" spans="1:25" x14ac:dyDescent="0.25">
      <c r="A78" s="13" t="s">
        <v>9</v>
      </c>
      <c r="B78" s="14">
        <v>31140</v>
      </c>
      <c r="C78" s="14" t="s">
        <v>62</v>
      </c>
      <c r="D78" s="14" t="s">
        <v>39</v>
      </c>
      <c r="E78" s="14" t="s">
        <v>141</v>
      </c>
      <c r="F78" s="14" t="s">
        <v>133</v>
      </c>
      <c r="G78" s="14">
        <v>2015</v>
      </c>
      <c r="H78" s="10">
        <v>4443052.5299999993</v>
      </c>
      <c r="I78" s="10">
        <v>-172813</v>
      </c>
      <c r="J78" s="20">
        <f t="shared" si="4"/>
        <v>-3.8895106198530591</v>
      </c>
      <c r="K78" s="10">
        <v>124903.45</v>
      </c>
      <c r="L78" s="20">
        <f t="shared" si="5"/>
        <v>2.8112080412427627</v>
      </c>
      <c r="M78" s="10">
        <f t="shared" si="6"/>
        <v>-47909.55</v>
      </c>
      <c r="N78" s="20">
        <f t="shared" si="7"/>
        <v>-1.0783025786102964</v>
      </c>
      <c r="O78" s="29">
        <v>10644739.99</v>
      </c>
      <c r="P78" s="29">
        <v>-987666.7</v>
      </c>
      <c r="Q78" s="79">
        <f>IF($O78=0,0,P78/$O78)*100</f>
        <v>-9.2784483315500879</v>
      </c>
      <c r="R78" s="29">
        <v>136296.04</v>
      </c>
      <c r="S78" s="79">
        <f>IF($O78=0,0,R78/$O78)*100</f>
        <v>1.2804074136901489</v>
      </c>
      <c r="T78" s="29">
        <f>P78+R78</f>
        <v>-851370.65999999992</v>
      </c>
      <c r="U78" s="79">
        <f>IF($O78=0,0,T78/$O78)*100</f>
        <v>-7.9980409178599388</v>
      </c>
      <c r="V78" s="80">
        <f>IFERROR(VLOOKUP($B78,'Depr Rate % NS'!$A:$B,2,FALSE),0)</f>
        <v>-5</v>
      </c>
      <c r="W78" s="81">
        <f>IFERROR(VLOOKUP($B78,'Depr Rate % NS'!D:E,2,FALSE),0)</f>
        <v>224241619.99000013</v>
      </c>
      <c r="X78" s="82">
        <f>IFERROR(VLOOKUP($B78,'Depr Rate % NS'!$L:$O,4,FALSE),0)</f>
        <v>1.1999999999999999E-3</v>
      </c>
      <c r="Y78" s="81">
        <f>W78*X78</f>
        <v>269089.94398800016</v>
      </c>
    </row>
    <row r="79" spans="1:25" x14ac:dyDescent="0.25">
      <c r="A79" s="13" t="s">
        <v>9</v>
      </c>
      <c r="B79" s="14">
        <v>31140</v>
      </c>
      <c r="C79" s="14" t="s">
        <v>62</v>
      </c>
      <c r="D79" s="14" t="s">
        <v>39</v>
      </c>
      <c r="E79" s="14" t="s">
        <v>141</v>
      </c>
      <c r="F79" s="14" t="s">
        <v>133</v>
      </c>
      <c r="G79" s="14">
        <v>2016</v>
      </c>
      <c r="H79" s="10">
        <v>1123042.8</v>
      </c>
      <c r="I79" s="10">
        <v>-2098062.62</v>
      </c>
      <c r="J79" s="20">
        <f t="shared" si="4"/>
        <v>-186.81947117242547</v>
      </c>
      <c r="K79" s="10">
        <v>0</v>
      </c>
      <c r="L79" s="20">
        <f t="shared" si="5"/>
        <v>0</v>
      </c>
      <c r="M79" s="10">
        <f t="shared" si="6"/>
        <v>-2098062.62</v>
      </c>
      <c r="N79" s="20">
        <f t="shared" si="7"/>
        <v>-186.81947117242547</v>
      </c>
      <c r="O79" s="29">
        <v>10671876.48</v>
      </c>
      <c r="P79" s="29">
        <v>-2942385.0100000002</v>
      </c>
      <c r="Q79" s="79">
        <f>IF($O79=0,0,P79/$O79)*100</f>
        <v>-27.571393048957027</v>
      </c>
      <c r="R79" s="29">
        <v>136296.04</v>
      </c>
      <c r="S79" s="79">
        <f>IF($O79=0,0,R79/$O79)*100</f>
        <v>1.2771515886210858</v>
      </c>
      <c r="T79" s="29">
        <f>P79+R79</f>
        <v>-2806088.97</v>
      </c>
      <c r="U79" s="79">
        <f>IF($O79=0,0,T79/$O79)*100</f>
        <v>-26.294241460335943</v>
      </c>
      <c r="V79" s="80">
        <f>IFERROR(VLOOKUP($B79,'Depr Rate % NS'!$A:$B,2,FALSE),0)</f>
        <v>-5</v>
      </c>
      <c r="W79" s="81">
        <f>IFERROR(VLOOKUP($B79,'Depr Rate % NS'!D:E,2,FALSE),0)</f>
        <v>224241619.99000013</v>
      </c>
      <c r="X79" s="82">
        <f>IFERROR(VLOOKUP($B79,'Depr Rate % NS'!$L:$O,4,FALSE),0)</f>
        <v>1.1999999999999999E-3</v>
      </c>
      <c r="Y79" s="81">
        <f>W79*X79</f>
        <v>269089.94398800016</v>
      </c>
    </row>
    <row r="80" spans="1:25" x14ac:dyDescent="0.25">
      <c r="A80" s="13" t="s">
        <v>9</v>
      </c>
      <c r="B80" s="14">
        <v>31140</v>
      </c>
      <c r="C80" s="14" t="s">
        <v>62</v>
      </c>
      <c r="D80" s="14" t="s">
        <v>39</v>
      </c>
      <c r="E80" s="14" t="s">
        <v>141</v>
      </c>
      <c r="F80" s="14" t="s">
        <v>133</v>
      </c>
      <c r="G80" s="14">
        <v>2017</v>
      </c>
      <c r="H80" s="10">
        <v>524638.85</v>
      </c>
      <c r="I80" s="10">
        <v>-558521.66999999993</v>
      </c>
      <c r="J80" s="20">
        <f t="shared" si="4"/>
        <v>-106.45831318058126</v>
      </c>
      <c r="K80" s="10">
        <v>0</v>
      </c>
      <c r="L80" s="20">
        <f t="shared" si="5"/>
        <v>0</v>
      </c>
      <c r="M80" s="10">
        <f t="shared" si="6"/>
        <v>-558521.66999999993</v>
      </c>
      <c r="N80" s="20">
        <f t="shared" si="7"/>
        <v>-106.45831318058126</v>
      </c>
      <c r="O80" s="29">
        <v>9735468.8200000003</v>
      </c>
      <c r="P80" s="29">
        <v>-3383887.46</v>
      </c>
      <c r="Q80" s="79">
        <f>IF($O80=0,0,P80/$O80)*100</f>
        <v>-34.758341098564578</v>
      </c>
      <c r="R80" s="29">
        <v>131570.57</v>
      </c>
      <c r="S80" s="79">
        <f>IF($O80=0,0,R80/$O80)*100</f>
        <v>1.3514559230029972</v>
      </c>
      <c r="T80" s="29">
        <f>P80+R80</f>
        <v>-3252316.89</v>
      </c>
      <c r="U80" s="79">
        <f>IF($O80=0,0,T80/$O80)*100</f>
        <v>-33.406885175561577</v>
      </c>
      <c r="V80" s="80">
        <f>IFERROR(VLOOKUP($B80,'Depr Rate % NS'!$A:$B,2,FALSE),0)</f>
        <v>-5</v>
      </c>
      <c r="W80" s="81">
        <f>IFERROR(VLOOKUP($B80,'Depr Rate % NS'!D:E,2,FALSE),0)</f>
        <v>224241619.99000013</v>
      </c>
      <c r="X80" s="82">
        <f>IFERROR(VLOOKUP($B80,'Depr Rate % NS'!$L:$O,4,FALSE),0)</f>
        <v>1.1999999999999999E-3</v>
      </c>
      <c r="Y80" s="81">
        <f>W80*X80</f>
        <v>269089.94398800016</v>
      </c>
    </row>
    <row r="81" spans="1:25" x14ac:dyDescent="0.25">
      <c r="A81" s="13" t="s">
        <v>9</v>
      </c>
      <c r="B81" s="14">
        <v>31140</v>
      </c>
      <c r="C81" s="14" t="s">
        <v>62</v>
      </c>
      <c r="D81" s="14" t="s">
        <v>39</v>
      </c>
      <c r="E81" s="14" t="s">
        <v>141</v>
      </c>
      <c r="F81" s="14" t="s">
        <v>133</v>
      </c>
      <c r="G81" s="14">
        <v>2018</v>
      </c>
      <c r="H81" s="10">
        <v>760093.61000000092</v>
      </c>
      <c r="I81" s="10">
        <v>-307874.07999999996</v>
      </c>
      <c r="J81" s="20">
        <f t="shared" si="4"/>
        <v>-40.504758354697863</v>
      </c>
      <c r="K81" s="10">
        <v>0</v>
      </c>
      <c r="L81" s="20">
        <f t="shared" si="5"/>
        <v>0</v>
      </c>
      <c r="M81" s="10">
        <f t="shared" si="6"/>
        <v>-307874.07999999996</v>
      </c>
      <c r="N81" s="20">
        <f t="shared" si="7"/>
        <v>-40.504758354697863</v>
      </c>
      <c r="O81" s="29">
        <v>9678211.3000000007</v>
      </c>
      <c r="P81" s="29">
        <v>-3318095.75</v>
      </c>
      <c r="Q81" s="79">
        <f>IF($O81=0,0,P81/$O81)*100</f>
        <v>-34.284183793342059</v>
      </c>
      <c r="R81" s="29">
        <v>124903.45</v>
      </c>
      <c r="S81" s="79">
        <f>IF($O81=0,0,R81/$O81)*100</f>
        <v>1.290563370940248</v>
      </c>
      <c r="T81" s="29">
        <f>P81+R81</f>
        <v>-3193192.3</v>
      </c>
      <c r="U81" s="79">
        <f>IF($O81=0,0,T81/$O81)*100</f>
        <v>-32.993620422401811</v>
      </c>
      <c r="V81" s="80">
        <f>IFERROR(VLOOKUP($B81,'Depr Rate % NS'!$A:$B,2,FALSE),0)</f>
        <v>-5</v>
      </c>
      <c r="W81" s="81">
        <f>IFERROR(VLOOKUP($B81,'Depr Rate % NS'!D:E,2,FALSE),0)</f>
        <v>224241619.99000013</v>
      </c>
      <c r="X81" s="82">
        <f>IFERROR(VLOOKUP($B81,'Depr Rate % NS'!$L:$O,4,FALSE),0)</f>
        <v>1.1999999999999999E-3</v>
      </c>
      <c r="Y81" s="81">
        <f>W81*X81</f>
        <v>269089.94398800016</v>
      </c>
    </row>
    <row r="82" spans="1:25" x14ac:dyDescent="0.25">
      <c r="A82" s="13" t="s">
        <v>9</v>
      </c>
      <c r="B82" s="14">
        <v>31140</v>
      </c>
      <c r="C82" s="14" t="s">
        <v>62</v>
      </c>
      <c r="D82" s="14" t="s">
        <v>39</v>
      </c>
      <c r="E82" s="14" t="s">
        <v>141</v>
      </c>
      <c r="F82" s="14" t="s">
        <v>133</v>
      </c>
      <c r="G82" s="14">
        <v>2019</v>
      </c>
      <c r="H82" s="10">
        <v>1455001.3800000001</v>
      </c>
      <c r="I82" s="10">
        <v>-122427.84</v>
      </c>
      <c r="J82" s="20">
        <f t="shared" si="4"/>
        <v>-8.4142765555315133</v>
      </c>
      <c r="K82" s="10">
        <v>0</v>
      </c>
      <c r="L82" s="20">
        <f t="shared" si="5"/>
        <v>0</v>
      </c>
      <c r="M82" s="10">
        <f t="shared" si="6"/>
        <v>-122427.84</v>
      </c>
      <c r="N82" s="20">
        <f t="shared" si="7"/>
        <v>-8.4142765555315133</v>
      </c>
      <c r="O82" s="29">
        <v>8305829.1700000009</v>
      </c>
      <c r="P82" s="29">
        <v>-3259699.21</v>
      </c>
      <c r="Q82" s="79">
        <f>IF($O82=0,0,P82/$O82)*100</f>
        <v>-39.245921668769398</v>
      </c>
      <c r="R82" s="29">
        <v>124903.45</v>
      </c>
      <c r="S82" s="79">
        <f>IF($O82=0,0,R82/$O82)*100</f>
        <v>1.5038047068333815</v>
      </c>
      <c r="T82" s="29">
        <f>P82+R82</f>
        <v>-3134795.76</v>
      </c>
      <c r="U82" s="79">
        <f>IF($O82=0,0,T82/$O82)*100</f>
        <v>-37.74211696193602</v>
      </c>
      <c r="V82" s="80">
        <f>IFERROR(VLOOKUP($B82,'Depr Rate % NS'!$A:$B,2,FALSE),0)</f>
        <v>-5</v>
      </c>
      <c r="W82" s="81">
        <f>IFERROR(VLOOKUP($B82,'Depr Rate % NS'!D:E,2,FALSE),0)</f>
        <v>224241619.99000013</v>
      </c>
      <c r="X82" s="82">
        <f>IFERROR(VLOOKUP($B82,'Depr Rate % NS'!$L:$O,4,FALSE),0)</f>
        <v>1.1999999999999999E-3</v>
      </c>
      <c r="Y82" s="81">
        <f>W82*X82</f>
        <v>269089.94398800016</v>
      </c>
    </row>
    <row r="83" spans="1:25" x14ac:dyDescent="0.25">
      <c r="A83" s="13" t="s">
        <v>9</v>
      </c>
      <c r="B83" s="14">
        <v>31141</v>
      </c>
      <c r="C83" s="14" t="s">
        <v>62</v>
      </c>
      <c r="D83" s="14" t="s">
        <v>40</v>
      </c>
      <c r="E83" s="14" t="s">
        <v>141</v>
      </c>
      <c r="F83" s="27" t="s">
        <v>134</v>
      </c>
      <c r="G83" s="14">
        <v>2011</v>
      </c>
      <c r="H83" s="10">
        <v>22528.85</v>
      </c>
      <c r="I83" s="10">
        <v>-186198.06</v>
      </c>
      <c r="J83" s="20">
        <f t="shared" si="4"/>
        <v>-826.48719308797388</v>
      </c>
      <c r="K83" s="10">
        <v>0</v>
      </c>
      <c r="L83" s="20">
        <f t="shared" si="5"/>
        <v>0</v>
      </c>
      <c r="M83" s="10">
        <f t="shared" si="6"/>
        <v>-186198.06</v>
      </c>
      <c r="N83" s="20">
        <f t="shared" si="7"/>
        <v>-826.48719308797388</v>
      </c>
      <c r="O83" s="10"/>
      <c r="P83" s="10"/>
      <c r="Q83" s="20"/>
      <c r="R83" s="10"/>
      <c r="S83" s="20"/>
      <c r="T83" s="10"/>
      <c r="U83" s="20"/>
      <c r="V83" s="20"/>
      <c r="W83" s="43"/>
      <c r="X83" s="40"/>
      <c r="Y83" s="43"/>
    </row>
    <row r="84" spans="1:25" x14ac:dyDescent="0.25">
      <c r="A84" s="13" t="s">
        <v>9</v>
      </c>
      <c r="B84" s="14">
        <v>31141</v>
      </c>
      <c r="C84" s="14" t="s">
        <v>62</v>
      </c>
      <c r="D84" s="14" t="s">
        <v>40</v>
      </c>
      <c r="E84" s="14" t="s">
        <v>141</v>
      </c>
      <c r="F84" s="27" t="s">
        <v>134</v>
      </c>
      <c r="G84" s="14">
        <v>2012</v>
      </c>
      <c r="H84" s="10">
        <v>0</v>
      </c>
      <c r="I84" s="10">
        <v>-34666.32</v>
      </c>
      <c r="J84" s="20">
        <f t="shared" si="4"/>
        <v>0</v>
      </c>
      <c r="K84" s="10">
        <v>0</v>
      </c>
      <c r="L84" s="20">
        <f t="shared" si="5"/>
        <v>0</v>
      </c>
      <c r="M84" s="10">
        <f t="shared" si="6"/>
        <v>-34666.32</v>
      </c>
      <c r="N84" s="20">
        <f t="shared" si="7"/>
        <v>0</v>
      </c>
      <c r="O84" s="10"/>
      <c r="P84" s="10"/>
      <c r="Q84" s="20"/>
      <c r="R84" s="10"/>
      <c r="S84" s="20"/>
      <c r="T84" s="10"/>
      <c r="U84" s="20"/>
      <c r="V84" s="20"/>
      <c r="W84" s="43"/>
      <c r="X84" s="40"/>
      <c r="Y84" s="43"/>
    </row>
    <row r="85" spans="1:25" x14ac:dyDescent="0.25">
      <c r="A85" s="13" t="s">
        <v>9</v>
      </c>
      <c r="B85" s="14">
        <v>31141</v>
      </c>
      <c r="C85" s="14" t="s">
        <v>62</v>
      </c>
      <c r="D85" s="14" t="s">
        <v>40</v>
      </c>
      <c r="E85" s="14" t="s">
        <v>141</v>
      </c>
      <c r="F85" s="27" t="s">
        <v>134</v>
      </c>
      <c r="G85" s="14">
        <v>2013</v>
      </c>
      <c r="H85" s="10">
        <v>348579.27</v>
      </c>
      <c r="I85" s="10">
        <v>-37238.729999999996</v>
      </c>
      <c r="J85" s="20">
        <f t="shared" si="4"/>
        <v>-10.683001889355037</v>
      </c>
      <c r="K85" s="10">
        <v>0</v>
      </c>
      <c r="L85" s="20">
        <f t="shared" si="5"/>
        <v>0</v>
      </c>
      <c r="M85" s="10">
        <f t="shared" si="6"/>
        <v>-37238.729999999996</v>
      </c>
      <c r="N85" s="20">
        <f t="shared" si="7"/>
        <v>-10.683001889355037</v>
      </c>
      <c r="O85" s="10"/>
      <c r="P85" s="10"/>
      <c r="Q85" s="20"/>
      <c r="R85" s="10"/>
      <c r="S85" s="20"/>
      <c r="T85" s="10"/>
      <c r="U85" s="20"/>
      <c r="V85" s="20"/>
      <c r="W85" s="43"/>
      <c r="X85" s="40"/>
      <c r="Y85" s="43"/>
    </row>
    <row r="86" spans="1:25" x14ac:dyDescent="0.25">
      <c r="A86" s="13" t="s">
        <v>9</v>
      </c>
      <c r="B86" s="14">
        <v>31141</v>
      </c>
      <c r="C86" s="14" t="s">
        <v>62</v>
      </c>
      <c r="D86" s="14" t="s">
        <v>40</v>
      </c>
      <c r="E86" s="14" t="s">
        <v>141</v>
      </c>
      <c r="F86" s="27" t="s">
        <v>134</v>
      </c>
      <c r="G86" s="14">
        <v>2014</v>
      </c>
      <c r="H86" s="10">
        <v>46353</v>
      </c>
      <c r="I86" s="10">
        <v>0</v>
      </c>
      <c r="J86" s="20">
        <f t="shared" si="4"/>
        <v>0</v>
      </c>
      <c r="K86" s="10">
        <v>0</v>
      </c>
      <c r="L86" s="20">
        <f t="shared" si="5"/>
        <v>0</v>
      </c>
      <c r="M86" s="10">
        <f t="shared" si="6"/>
        <v>0</v>
      </c>
      <c r="N86" s="20">
        <f t="shared" si="7"/>
        <v>0</v>
      </c>
      <c r="O86" s="10"/>
      <c r="P86" s="10"/>
      <c r="Q86" s="20"/>
      <c r="R86" s="10"/>
      <c r="S86" s="20"/>
      <c r="T86" s="10"/>
      <c r="U86" s="20"/>
      <c r="V86" s="20"/>
      <c r="W86" s="43"/>
      <c r="X86" s="40"/>
      <c r="Y86" s="43"/>
    </row>
    <row r="87" spans="1:25" x14ac:dyDescent="0.25">
      <c r="A87" s="13" t="s">
        <v>9</v>
      </c>
      <c r="B87" s="14">
        <v>31141</v>
      </c>
      <c r="C87" s="14" t="s">
        <v>62</v>
      </c>
      <c r="D87" s="14" t="s">
        <v>40</v>
      </c>
      <c r="E87" s="14" t="s">
        <v>141</v>
      </c>
      <c r="F87" s="27" t="s">
        <v>134</v>
      </c>
      <c r="G87" s="14">
        <v>2015</v>
      </c>
      <c r="H87" s="10">
        <v>452368.86</v>
      </c>
      <c r="I87" s="10">
        <v>-19828.919999999998</v>
      </c>
      <c r="J87" s="20">
        <f t="shared" si="4"/>
        <v>-4.3833521166775267</v>
      </c>
      <c r="K87" s="10">
        <v>0</v>
      </c>
      <c r="L87" s="20">
        <f t="shared" si="5"/>
        <v>0</v>
      </c>
      <c r="M87" s="10">
        <f t="shared" si="6"/>
        <v>-19828.919999999998</v>
      </c>
      <c r="N87" s="20">
        <f t="shared" si="7"/>
        <v>-4.3833521166775267</v>
      </c>
      <c r="O87" s="29">
        <v>869829.98</v>
      </c>
      <c r="P87" s="29">
        <v>-277932.03000000003</v>
      </c>
      <c r="Q87" s="79">
        <f>IF($O87=0,0,P87/$O87)*100</f>
        <v>-31.952454662461744</v>
      </c>
      <c r="R87" s="29">
        <v>0</v>
      </c>
      <c r="S87" s="79">
        <f>IF($O87=0,0,R87/$O87)*100</f>
        <v>0</v>
      </c>
      <c r="T87" s="29">
        <f>P87+R87</f>
        <v>-277932.03000000003</v>
      </c>
      <c r="U87" s="79">
        <f>IF($O87=0,0,T87/$O87)*100</f>
        <v>-31.952454662461744</v>
      </c>
      <c r="V87" s="80">
        <f>IFERROR(VLOOKUP($B87,'Depr Rate % NS'!$A:$B,2,FALSE),0)</f>
        <v>-1</v>
      </c>
      <c r="W87" s="81">
        <f>IFERROR(VLOOKUP($B87,'Depr Rate % NS'!D:E,2,FALSE),0)</f>
        <v>7287126.2399999993</v>
      </c>
      <c r="X87" s="82">
        <f>IFERROR(VLOOKUP($B87,'Depr Rate % NS'!$L:$O,4,FALSE),0)</f>
        <v>1E-4</v>
      </c>
      <c r="Y87" s="81">
        <f>W87*X87</f>
        <v>728.71262400000001</v>
      </c>
    </row>
    <row r="88" spans="1:25" x14ac:dyDescent="0.25">
      <c r="A88" s="13" t="s">
        <v>9</v>
      </c>
      <c r="B88" s="14">
        <v>31141</v>
      </c>
      <c r="C88" s="14" t="s">
        <v>62</v>
      </c>
      <c r="D88" s="14" t="s">
        <v>40</v>
      </c>
      <c r="E88" s="14" t="s">
        <v>141</v>
      </c>
      <c r="F88" s="27" t="s">
        <v>134</v>
      </c>
      <c r="G88" s="14">
        <v>2016</v>
      </c>
      <c r="H88" s="10">
        <v>0</v>
      </c>
      <c r="I88" s="10">
        <v>0</v>
      </c>
      <c r="J88" s="20">
        <f t="shared" si="4"/>
        <v>0</v>
      </c>
      <c r="K88" s="10">
        <v>0</v>
      </c>
      <c r="L88" s="20">
        <f t="shared" si="5"/>
        <v>0</v>
      </c>
      <c r="M88" s="10">
        <f t="shared" si="6"/>
        <v>0</v>
      </c>
      <c r="N88" s="20">
        <f t="shared" si="7"/>
        <v>0</v>
      </c>
      <c r="O88" s="29">
        <v>847301.13</v>
      </c>
      <c r="P88" s="29">
        <v>-91733.97</v>
      </c>
      <c r="Q88" s="79">
        <f>IF($O88=0,0,P88/$O88)*100</f>
        <v>-10.826607772846945</v>
      </c>
      <c r="R88" s="29">
        <v>0</v>
      </c>
      <c r="S88" s="79">
        <f>IF($O88=0,0,R88/$O88)*100</f>
        <v>0</v>
      </c>
      <c r="T88" s="29">
        <f>P88+R88</f>
        <v>-91733.97</v>
      </c>
      <c r="U88" s="79">
        <f>IF($O88=0,0,T88/$O88)*100</f>
        <v>-10.826607772846945</v>
      </c>
      <c r="V88" s="80">
        <f>IFERROR(VLOOKUP($B88,'Depr Rate % NS'!$A:$B,2,FALSE),0)</f>
        <v>-1</v>
      </c>
      <c r="W88" s="81">
        <f>IFERROR(VLOOKUP($B88,'Depr Rate % NS'!D:E,2,FALSE),0)</f>
        <v>7287126.2399999993</v>
      </c>
      <c r="X88" s="82">
        <f>IFERROR(VLOOKUP($B88,'Depr Rate % NS'!$L:$O,4,FALSE),0)</f>
        <v>1E-4</v>
      </c>
      <c r="Y88" s="81">
        <f>W88*X88</f>
        <v>728.71262400000001</v>
      </c>
    </row>
    <row r="89" spans="1:25" x14ac:dyDescent="0.25">
      <c r="A89" s="13" t="s">
        <v>9</v>
      </c>
      <c r="B89" s="14">
        <v>31141</v>
      </c>
      <c r="C89" s="14" t="s">
        <v>62</v>
      </c>
      <c r="D89" s="14" t="s">
        <v>40</v>
      </c>
      <c r="E89" s="14" t="s">
        <v>141</v>
      </c>
      <c r="F89" s="27" t="s">
        <v>134</v>
      </c>
      <c r="G89" s="14">
        <v>2017</v>
      </c>
      <c r="H89" s="10">
        <v>0</v>
      </c>
      <c r="I89" s="10">
        <v>0</v>
      </c>
      <c r="J89" s="20">
        <f t="shared" si="4"/>
        <v>0</v>
      </c>
      <c r="K89" s="10">
        <v>0</v>
      </c>
      <c r="L89" s="20">
        <f t="shared" si="5"/>
        <v>0</v>
      </c>
      <c r="M89" s="10">
        <f t="shared" si="6"/>
        <v>0</v>
      </c>
      <c r="N89" s="20">
        <f t="shared" si="7"/>
        <v>0</v>
      </c>
      <c r="O89" s="29">
        <v>847301.13</v>
      </c>
      <c r="P89" s="29">
        <v>-57067.649999999994</v>
      </c>
      <c r="Q89" s="79">
        <f>IF($O89=0,0,P89/$O89)*100</f>
        <v>-6.7352264713726973</v>
      </c>
      <c r="R89" s="29">
        <v>0</v>
      </c>
      <c r="S89" s="79">
        <f>IF($O89=0,0,R89/$O89)*100</f>
        <v>0</v>
      </c>
      <c r="T89" s="29">
        <f>P89+R89</f>
        <v>-57067.649999999994</v>
      </c>
      <c r="U89" s="79">
        <f>IF($O89=0,0,T89/$O89)*100</f>
        <v>-6.7352264713726973</v>
      </c>
      <c r="V89" s="80">
        <f>IFERROR(VLOOKUP($B89,'Depr Rate % NS'!$A:$B,2,FALSE),0)</f>
        <v>-1</v>
      </c>
      <c r="W89" s="81">
        <f>IFERROR(VLOOKUP($B89,'Depr Rate % NS'!D:E,2,FALSE),0)</f>
        <v>7287126.2399999993</v>
      </c>
      <c r="X89" s="82">
        <f>IFERROR(VLOOKUP($B89,'Depr Rate % NS'!$L:$O,4,FALSE),0)</f>
        <v>1E-4</v>
      </c>
      <c r="Y89" s="81">
        <f>W89*X89</f>
        <v>728.71262400000001</v>
      </c>
    </row>
    <row r="90" spans="1:25" x14ac:dyDescent="0.25">
      <c r="A90" s="24" t="s">
        <v>9</v>
      </c>
      <c r="B90" s="14">
        <v>31141</v>
      </c>
      <c r="C90" s="14" t="s">
        <v>62</v>
      </c>
      <c r="D90" s="14" t="s">
        <v>40</v>
      </c>
      <c r="E90" s="14" t="s">
        <v>141</v>
      </c>
      <c r="F90" s="27" t="s">
        <v>134</v>
      </c>
      <c r="G90" s="14">
        <v>2018</v>
      </c>
      <c r="H90" s="10">
        <v>7640.33</v>
      </c>
      <c r="I90" s="10">
        <v>-552.21</v>
      </c>
      <c r="J90" s="20">
        <f t="shared" si="4"/>
        <v>-7.2275673956491415</v>
      </c>
      <c r="K90" s="10">
        <v>0</v>
      </c>
      <c r="L90" s="20">
        <f t="shared" si="5"/>
        <v>0</v>
      </c>
      <c r="M90" s="10">
        <f t="shared" si="6"/>
        <v>-552.21</v>
      </c>
      <c r="N90" s="20">
        <f t="shared" si="7"/>
        <v>-7.2275673956491415</v>
      </c>
      <c r="O90" s="29">
        <v>506362.19</v>
      </c>
      <c r="P90" s="29">
        <v>-20381.129999999997</v>
      </c>
      <c r="Q90" s="79">
        <f>IF($O90=0,0,P90/$O90)*100</f>
        <v>-4.0250102401998058</v>
      </c>
      <c r="R90" s="29">
        <v>0</v>
      </c>
      <c r="S90" s="79">
        <f>IF($O90=0,0,R90/$O90)*100</f>
        <v>0</v>
      </c>
      <c r="T90" s="29">
        <f>P90+R90</f>
        <v>-20381.129999999997</v>
      </c>
      <c r="U90" s="79">
        <f>IF($O90=0,0,T90/$O90)*100</f>
        <v>-4.0250102401998058</v>
      </c>
      <c r="V90" s="80">
        <f>IFERROR(VLOOKUP($B90,'Depr Rate % NS'!$A:$B,2,FALSE),0)</f>
        <v>-1</v>
      </c>
      <c r="W90" s="81">
        <f>IFERROR(VLOOKUP($B90,'Depr Rate % NS'!D:E,2,FALSE),0)</f>
        <v>7287126.2399999993</v>
      </c>
      <c r="X90" s="82">
        <f>IFERROR(VLOOKUP($B90,'Depr Rate % NS'!$L:$O,4,FALSE),0)</f>
        <v>1E-4</v>
      </c>
      <c r="Y90" s="81">
        <f>W90*X90</f>
        <v>728.71262400000001</v>
      </c>
    </row>
    <row r="91" spans="1:25" x14ac:dyDescent="0.25">
      <c r="A91" s="13" t="s">
        <v>9</v>
      </c>
      <c r="B91" s="14">
        <v>31141</v>
      </c>
      <c r="C91" s="14" t="s">
        <v>62</v>
      </c>
      <c r="D91" s="14" t="s">
        <v>40</v>
      </c>
      <c r="E91" s="14" t="s">
        <v>141</v>
      </c>
      <c r="F91" s="27" t="s">
        <v>134</v>
      </c>
      <c r="G91" s="14">
        <v>2019</v>
      </c>
      <c r="H91" s="10">
        <v>0</v>
      </c>
      <c r="I91" s="10">
        <v>0</v>
      </c>
      <c r="J91" s="20">
        <f t="shared" si="4"/>
        <v>0</v>
      </c>
      <c r="K91" s="10">
        <v>0</v>
      </c>
      <c r="L91" s="20">
        <f t="shared" si="5"/>
        <v>0</v>
      </c>
      <c r="M91" s="10">
        <f t="shared" si="6"/>
        <v>0</v>
      </c>
      <c r="N91" s="20">
        <f t="shared" si="7"/>
        <v>0</v>
      </c>
      <c r="O91" s="29">
        <v>460009.19</v>
      </c>
      <c r="P91" s="29">
        <v>-20381.129999999997</v>
      </c>
      <c r="Q91" s="79">
        <f>IF($O91=0,0,P91/$O91)*100</f>
        <v>-4.4305919192614382</v>
      </c>
      <c r="R91" s="29">
        <v>0</v>
      </c>
      <c r="S91" s="79">
        <f>IF($O91=0,0,R91/$O91)*100</f>
        <v>0</v>
      </c>
      <c r="T91" s="29">
        <f>P91+R91</f>
        <v>-20381.129999999997</v>
      </c>
      <c r="U91" s="79">
        <f>IF($O91=0,0,T91/$O91)*100</f>
        <v>-4.4305919192614382</v>
      </c>
      <c r="V91" s="80">
        <f>IFERROR(VLOOKUP($B91,'Depr Rate % NS'!$A:$B,2,FALSE),0)</f>
        <v>-1</v>
      </c>
      <c r="W91" s="81">
        <f>IFERROR(VLOOKUP($B91,'Depr Rate % NS'!D:E,2,FALSE),0)</f>
        <v>7287126.2399999993</v>
      </c>
      <c r="X91" s="82">
        <f>IFERROR(VLOOKUP($B91,'Depr Rate % NS'!$L:$O,4,FALSE),0)</f>
        <v>1E-4</v>
      </c>
      <c r="Y91" s="81">
        <f>W91*X91</f>
        <v>728.71262400000001</v>
      </c>
    </row>
    <row r="92" spans="1:25" x14ac:dyDescent="0.25">
      <c r="A92" s="13" t="s">
        <v>9</v>
      </c>
      <c r="B92" s="14">
        <v>31142</v>
      </c>
      <c r="C92" s="14" t="s">
        <v>62</v>
      </c>
      <c r="D92" s="14" t="s">
        <v>41</v>
      </c>
      <c r="E92" s="14" t="s">
        <v>141</v>
      </c>
      <c r="F92" s="27" t="s">
        <v>136</v>
      </c>
      <c r="G92" s="14">
        <v>2011</v>
      </c>
      <c r="H92" s="10">
        <v>170702.65</v>
      </c>
      <c r="I92" s="10">
        <v>-13157.24</v>
      </c>
      <c r="J92" s="20">
        <f t="shared" si="4"/>
        <v>-7.7076952232434586</v>
      </c>
      <c r="K92" s="10">
        <v>19698.009999999998</v>
      </c>
      <c r="L92" s="20">
        <f t="shared" si="5"/>
        <v>11.539369775454569</v>
      </c>
      <c r="M92" s="10">
        <f t="shared" si="6"/>
        <v>6540.7699999999986</v>
      </c>
      <c r="N92" s="20">
        <f t="shared" si="7"/>
        <v>3.8316745522111102</v>
      </c>
      <c r="O92" s="10"/>
      <c r="P92" s="10"/>
      <c r="Q92" s="20"/>
      <c r="R92" s="10"/>
      <c r="S92" s="20"/>
      <c r="T92" s="10"/>
      <c r="U92" s="20"/>
      <c r="V92" s="20"/>
      <c r="W92" s="43"/>
      <c r="X92" s="40"/>
      <c r="Y92" s="43"/>
    </row>
    <row r="93" spans="1:25" x14ac:dyDescent="0.25">
      <c r="A93" s="13" t="s">
        <v>9</v>
      </c>
      <c r="B93" s="14">
        <v>31142</v>
      </c>
      <c r="C93" s="14" t="s">
        <v>62</v>
      </c>
      <c r="D93" s="14" t="s">
        <v>41</v>
      </c>
      <c r="E93" s="14" t="s">
        <v>141</v>
      </c>
      <c r="F93" s="27" t="s">
        <v>136</v>
      </c>
      <c r="G93" s="14">
        <v>2012</v>
      </c>
      <c r="H93" s="10">
        <v>1309.0899999999999</v>
      </c>
      <c r="I93" s="10">
        <v>0</v>
      </c>
      <c r="J93" s="20">
        <f t="shared" si="4"/>
        <v>0</v>
      </c>
      <c r="K93" s="10">
        <v>0</v>
      </c>
      <c r="L93" s="20">
        <f t="shared" si="5"/>
        <v>0</v>
      </c>
      <c r="M93" s="10">
        <f t="shared" si="6"/>
        <v>0</v>
      </c>
      <c r="N93" s="20">
        <f t="shared" si="7"/>
        <v>0</v>
      </c>
      <c r="O93" s="10"/>
      <c r="P93" s="10"/>
      <c r="Q93" s="20"/>
      <c r="R93" s="10"/>
      <c r="S93" s="20"/>
      <c r="T93" s="10"/>
      <c r="U93" s="20"/>
      <c r="V93" s="20"/>
      <c r="W93" s="43"/>
      <c r="X93" s="40"/>
      <c r="Y93" s="43"/>
    </row>
    <row r="94" spans="1:25" x14ac:dyDescent="0.25">
      <c r="A94" s="13" t="s">
        <v>9</v>
      </c>
      <c r="B94" s="14">
        <v>31142</v>
      </c>
      <c r="C94" s="14" t="s">
        <v>62</v>
      </c>
      <c r="D94" s="14" t="s">
        <v>41</v>
      </c>
      <c r="E94" s="14" t="s">
        <v>141</v>
      </c>
      <c r="F94" s="27" t="s">
        <v>136</v>
      </c>
      <c r="G94" s="14">
        <v>2013</v>
      </c>
      <c r="H94" s="10">
        <v>0</v>
      </c>
      <c r="I94" s="10">
        <v>0</v>
      </c>
      <c r="J94" s="20">
        <f t="shared" si="4"/>
        <v>0</v>
      </c>
      <c r="K94" s="10">
        <v>0</v>
      </c>
      <c r="L94" s="20">
        <f t="shared" si="5"/>
        <v>0</v>
      </c>
      <c r="M94" s="10">
        <f t="shared" si="6"/>
        <v>0</v>
      </c>
      <c r="N94" s="20">
        <f t="shared" si="7"/>
        <v>0</v>
      </c>
      <c r="O94" s="10"/>
      <c r="P94" s="10"/>
      <c r="Q94" s="20"/>
      <c r="R94" s="10"/>
      <c r="S94" s="20"/>
      <c r="T94" s="10"/>
      <c r="U94" s="20"/>
      <c r="V94" s="20"/>
      <c r="W94" s="43"/>
      <c r="X94" s="40"/>
      <c r="Y94" s="43"/>
    </row>
    <row r="95" spans="1:25" x14ac:dyDescent="0.25">
      <c r="A95" s="13" t="s">
        <v>9</v>
      </c>
      <c r="B95" s="14">
        <v>31142</v>
      </c>
      <c r="C95" s="14" t="s">
        <v>62</v>
      </c>
      <c r="D95" s="14" t="s">
        <v>41</v>
      </c>
      <c r="E95" s="14" t="s">
        <v>141</v>
      </c>
      <c r="F95" s="27" t="s">
        <v>136</v>
      </c>
      <c r="G95" s="14">
        <v>2014</v>
      </c>
      <c r="H95" s="10">
        <v>333640.24000000005</v>
      </c>
      <c r="I95" s="10">
        <v>-7562.56</v>
      </c>
      <c r="J95" s="20">
        <f t="shared" si="4"/>
        <v>-2.2666810214499304</v>
      </c>
      <c r="K95" s="10">
        <v>0</v>
      </c>
      <c r="L95" s="20">
        <f t="shared" si="5"/>
        <v>0</v>
      </c>
      <c r="M95" s="10">
        <f t="shared" si="6"/>
        <v>-7562.56</v>
      </c>
      <c r="N95" s="20">
        <f t="shared" si="7"/>
        <v>-2.2666810214499304</v>
      </c>
      <c r="O95" s="10"/>
      <c r="P95" s="10"/>
      <c r="Q95" s="20"/>
      <c r="R95" s="10"/>
      <c r="S95" s="20"/>
      <c r="T95" s="10"/>
      <c r="U95" s="20"/>
      <c r="V95" s="20"/>
      <c r="W95" s="43"/>
      <c r="X95" s="40"/>
      <c r="Y95" s="43"/>
    </row>
    <row r="96" spans="1:25" x14ac:dyDescent="0.25">
      <c r="A96" s="13" t="s">
        <v>9</v>
      </c>
      <c r="B96" s="14">
        <v>31142</v>
      </c>
      <c r="C96" s="14" t="s">
        <v>62</v>
      </c>
      <c r="D96" s="14" t="s">
        <v>41</v>
      </c>
      <c r="E96" s="14" t="s">
        <v>141</v>
      </c>
      <c r="F96" s="27" t="s">
        <v>136</v>
      </c>
      <c r="G96" s="14">
        <v>2015</v>
      </c>
      <c r="H96" s="10">
        <v>0</v>
      </c>
      <c r="I96" s="10">
        <v>0</v>
      </c>
      <c r="J96" s="20">
        <f t="shared" si="4"/>
        <v>0</v>
      </c>
      <c r="K96" s="10">
        <v>0</v>
      </c>
      <c r="L96" s="20">
        <f t="shared" si="5"/>
        <v>0</v>
      </c>
      <c r="M96" s="10">
        <f t="shared" si="6"/>
        <v>0</v>
      </c>
      <c r="N96" s="20">
        <f t="shared" si="7"/>
        <v>0</v>
      </c>
      <c r="O96" s="29">
        <v>505651.9800000001</v>
      </c>
      <c r="P96" s="29">
        <v>-20719.8</v>
      </c>
      <c r="Q96" s="79">
        <f>IF($O96=0,0,P96/$O96)*100</f>
        <v>-4.0976404364124104</v>
      </c>
      <c r="R96" s="29">
        <v>19698.009999999998</v>
      </c>
      <c r="S96" s="79">
        <f>IF($O96=0,0,R96/$O96)*100</f>
        <v>3.8955666701829177</v>
      </c>
      <c r="T96" s="29">
        <f>P96+R96</f>
        <v>-1021.7900000000009</v>
      </c>
      <c r="U96" s="79">
        <f>IF($O96=0,0,T96/$O96)*100</f>
        <v>-0.20207376622949258</v>
      </c>
      <c r="V96" s="80">
        <f>IFERROR(VLOOKUP($B96,'Depr Rate % NS'!$A:$B,2,FALSE),0)</f>
        <v>-1</v>
      </c>
      <c r="W96" s="81">
        <f>IFERROR(VLOOKUP($B96,'Depr Rate % NS'!D:E,2,FALSE),0)</f>
        <v>7047809.8900000006</v>
      </c>
      <c r="X96" s="82">
        <f>IFERROR(VLOOKUP($B96,'Depr Rate % NS'!$L:$O,4,FALSE),0)</f>
        <v>1E-4</v>
      </c>
      <c r="Y96" s="81">
        <f>W96*X96</f>
        <v>704.78098900000009</v>
      </c>
    </row>
    <row r="97" spans="1:25" x14ac:dyDescent="0.25">
      <c r="A97" s="13" t="s">
        <v>9</v>
      </c>
      <c r="B97" s="14">
        <v>31142</v>
      </c>
      <c r="C97" s="14" t="s">
        <v>62</v>
      </c>
      <c r="D97" s="14" t="s">
        <v>41</v>
      </c>
      <c r="E97" s="14" t="s">
        <v>141</v>
      </c>
      <c r="F97" s="27" t="s">
        <v>136</v>
      </c>
      <c r="G97" s="14">
        <v>2016</v>
      </c>
      <c r="H97" s="10">
        <v>615358.57999999996</v>
      </c>
      <c r="I97" s="10">
        <v>0</v>
      </c>
      <c r="J97" s="20">
        <f t="shared" si="4"/>
        <v>0</v>
      </c>
      <c r="K97" s="10">
        <v>0</v>
      </c>
      <c r="L97" s="20">
        <f t="shared" si="5"/>
        <v>0</v>
      </c>
      <c r="M97" s="10">
        <f t="shared" si="6"/>
        <v>0</v>
      </c>
      <c r="N97" s="20">
        <f t="shared" si="7"/>
        <v>0</v>
      </c>
      <c r="O97" s="29">
        <v>950307.91</v>
      </c>
      <c r="P97" s="29">
        <v>-7562.56</v>
      </c>
      <c r="Q97" s="79">
        <f>IF($O97=0,0,P97/$O97)*100</f>
        <v>-0.79580101569395545</v>
      </c>
      <c r="R97" s="29">
        <v>0</v>
      </c>
      <c r="S97" s="79">
        <f>IF($O97=0,0,R97/$O97)*100</f>
        <v>0</v>
      </c>
      <c r="T97" s="29">
        <f>P97+R97</f>
        <v>-7562.56</v>
      </c>
      <c r="U97" s="79">
        <f>IF($O97=0,0,T97/$O97)*100</f>
        <v>-0.79580101569395545</v>
      </c>
      <c r="V97" s="80">
        <f>IFERROR(VLOOKUP($B97,'Depr Rate % NS'!$A:$B,2,FALSE),0)</f>
        <v>-1</v>
      </c>
      <c r="W97" s="81">
        <f>IFERROR(VLOOKUP($B97,'Depr Rate % NS'!D:E,2,FALSE),0)</f>
        <v>7047809.8900000006</v>
      </c>
      <c r="X97" s="82">
        <f>IFERROR(VLOOKUP($B97,'Depr Rate % NS'!$L:$O,4,FALSE),0)</f>
        <v>1E-4</v>
      </c>
      <c r="Y97" s="81">
        <f>W97*X97</f>
        <v>704.78098900000009</v>
      </c>
    </row>
    <row r="98" spans="1:25" x14ac:dyDescent="0.25">
      <c r="A98" s="13" t="s">
        <v>9</v>
      </c>
      <c r="B98" s="14">
        <v>31142</v>
      </c>
      <c r="C98" s="14" t="s">
        <v>62</v>
      </c>
      <c r="D98" s="14" t="s">
        <v>41</v>
      </c>
      <c r="E98" s="14" t="s">
        <v>141</v>
      </c>
      <c r="F98" s="27" t="s">
        <v>136</v>
      </c>
      <c r="G98" s="14">
        <v>2017</v>
      </c>
      <c r="H98" s="10">
        <v>0</v>
      </c>
      <c r="I98" s="10">
        <v>-56337.02</v>
      </c>
      <c r="J98" s="20">
        <f t="shared" si="4"/>
        <v>0</v>
      </c>
      <c r="K98" s="10">
        <v>0</v>
      </c>
      <c r="L98" s="20">
        <f t="shared" si="5"/>
        <v>0</v>
      </c>
      <c r="M98" s="10">
        <f t="shared" si="6"/>
        <v>-56337.02</v>
      </c>
      <c r="N98" s="20">
        <f t="shared" si="7"/>
        <v>0</v>
      </c>
      <c r="O98" s="29">
        <v>948998.82000000007</v>
      </c>
      <c r="P98" s="29">
        <v>-63899.579999999994</v>
      </c>
      <c r="Q98" s="79">
        <f>IF($O98=0,0,P98/$O98)*100</f>
        <v>-6.7333676979703716</v>
      </c>
      <c r="R98" s="29">
        <v>0</v>
      </c>
      <c r="S98" s="79">
        <f>IF($O98=0,0,R98/$O98)*100</f>
        <v>0</v>
      </c>
      <c r="T98" s="29">
        <f>P98+R98</f>
        <v>-63899.579999999994</v>
      </c>
      <c r="U98" s="79">
        <f>IF($O98=0,0,T98/$O98)*100</f>
        <v>-6.7333676979703716</v>
      </c>
      <c r="V98" s="80">
        <f>IFERROR(VLOOKUP($B98,'Depr Rate % NS'!$A:$B,2,FALSE),0)</f>
        <v>-1</v>
      </c>
      <c r="W98" s="81">
        <f>IFERROR(VLOOKUP($B98,'Depr Rate % NS'!D:E,2,FALSE),0)</f>
        <v>7047809.8900000006</v>
      </c>
      <c r="X98" s="82">
        <f>IFERROR(VLOOKUP($B98,'Depr Rate % NS'!$L:$O,4,FALSE),0)</f>
        <v>1E-4</v>
      </c>
      <c r="Y98" s="81">
        <f>W98*X98</f>
        <v>704.78098900000009</v>
      </c>
    </row>
    <row r="99" spans="1:25" x14ac:dyDescent="0.25">
      <c r="A99" s="13" t="s">
        <v>9</v>
      </c>
      <c r="B99" s="14">
        <v>31142</v>
      </c>
      <c r="C99" s="14" t="s">
        <v>62</v>
      </c>
      <c r="D99" s="14" t="s">
        <v>41</v>
      </c>
      <c r="E99" s="14" t="s">
        <v>141</v>
      </c>
      <c r="F99" s="27" t="s">
        <v>136</v>
      </c>
      <c r="G99" s="14">
        <v>2018</v>
      </c>
      <c r="H99" s="10">
        <v>4276.3</v>
      </c>
      <c r="I99" s="10">
        <v>-992.41</v>
      </c>
      <c r="J99" s="20">
        <f t="shared" si="4"/>
        <v>-23.207211842012953</v>
      </c>
      <c r="K99" s="10">
        <v>0</v>
      </c>
      <c r="L99" s="20">
        <f t="shared" si="5"/>
        <v>0</v>
      </c>
      <c r="M99" s="10">
        <f t="shared" si="6"/>
        <v>-992.41</v>
      </c>
      <c r="N99" s="20">
        <f t="shared" si="7"/>
        <v>-23.207211842012953</v>
      </c>
      <c r="O99" s="29">
        <v>953275.12000000011</v>
      </c>
      <c r="P99" s="29">
        <v>-64891.99</v>
      </c>
      <c r="Q99" s="79">
        <f>IF($O99=0,0,P99/$O99)*100</f>
        <v>-6.8072677696654873</v>
      </c>
      <c r="R99" s="29">
        <v>0</v>
      </c>
      <c r="S99" s="79">
        <f>IF($O99=0,0,R99/$O99)*100</f>
        <v>0</v>
      </c>
      <c r="T99" s="29">
        <f>P99+R99</f>
        <v>-64891.99</v>
      </c>
      <c r="U99" s="79">
        <f>IF($O99=0,0,T99/$O99)*100</f>
        <v>-6.8072677696654873</v>
      </c>
      <c r="V99" s="80">
        <f>IFERROR(VLOOKUP($B99,'Depr Rate % NS'!$A:$B,2,FALSE),0)</f>
        <v>-1</v>
      </c>
      <c r="W99" s="81">
        <f>IFERROR(VLOOKUP($B99,'Depr Rate % NS'!D:E,2,FALSE),0)</f>
        <v>7047809.8900000006</v>
      </c>
      <c r="X99" s="82">
        <f>IFERROR(VLOOKUP($B99,'Depr Rate % NS'!$L:$O,4,FALSE),0)</f>
        <v>1E-4</v>
      </c>
      <c r="Y99" s="81">
        <f>W99*X99</f>
        <v>704.78098900000009</v>
      </c>
    </row>
    <row r="100" spans="1:25" x14ac:dyDescent="0.25">
      <c r="A100" s="13" t="s">
        <v>9</v>
      </c>
      <c r="B100" s="14">
        <v>31142</v>
      </c>
      <c r="C100" s="14" t="s">
        <v>62</v>
      </c>
      <c r="D100" s="14" t="s">
        <v>41</v>
      </c>
      <c r="E100" s="14" t="s">
        <v>141</v>
      </c>
      <c r="F100" s="27" t="s">
        <v>136</v>
      </c>
      <c r="G100" s="14">
        <v>2019</v>
      </c>
      <c r="H100" s="10">
        <v>89874.53</v>
      </c>
      <c r="I100" s="10">
        <v>0</v>
      </c>
      <c r="J100" s="20">
        <f t="shared" si="4"/>
        <v>0</v>
      </c>
      <c r="K100" s="10">
        <v>0</v>
      </c>
      <c r="L100" s="20">
        <f t="shared" si="5"/>
        <v>0</v>
      </c>
      <c r="M100" s="10">
        <f t="shared" si="6"/>
        <v>0</v>
      </c>
      <c r="N100" s="20">
        <f t="shared" si="7"/>
        <v>0</v>
      </c>
      <c r="O100" s="29">
        <v>709509.40999999992</v>
      </c>
      <c r="P100" s="29">
        <v>-57329.43</v>
      </c>
      <c r="Q100" s="79">
        <f>IF($O100=0,0,P100/$O100)*100</f>
        <v>-8.0801507622006046</v>
      </c>
      <c r="R100" s="29">
        <v>0</v>
      </c>
      <c r="S100" s="79">
        <f>IF($O100=0,0,R100/$O100)*100</f>
        <v>0</v>
      </c>
      <c r="T100" s="29">
        <f>P100+R100</f>
        <v>-57329.43</v>
      </c>
      <c r="U100" s="79">
        <f>IF($O100=0,0,T100/$O100)*100</f>
        <v>-8.0801507622006046</v>
      </c>
      <c r="V100" s="80">
        <f>IFERROR(VLOOKUP($B100,'Depr Rate % NS'!$A:$B,2,FALSE),0)</f>
        <v>-1</v>
      </c>
      <c r="W100" s="81">
        <f>IFERROR(VLOOKUP($B100,'Depr Rate % NS'!D:E,2,FALSE),0)</f>
        <v>7047809.8900000006</v>
      </c>
      <c r="X100" s="82">
        <f>IFERROR(VLOOKUP($B100,'Depr Rate % NS'!$L:$O,4,FALSE),0)</f>
        <v>1E-4</v>
      </c>
      <c r="Y100" s="81">
        <f>W100*X100</f>
        <v>704.78098900000009</v>
      </c>
    </row>
    <row r="101" spans="1:25" x14ac:dyDescent="0.25">
      <c r="A101" s="13" t="s">
        <v>9</v>
      </c>
      <c r="B101" s="14">
        <v>31143</v>
      </c>
      <c r="C101" s="14" t="s">
        <v>62</v>
      </c>
      <c r="D101" s="14" t="s">
        <v>42</v>
      </c>
      <c r="E101" s="14" t="s">
        <v>141</v>
      </c>
      <c r="F101" s="27" t="s">
        <v>137</v>
      </c>
      <c r="G101" s="14">
        <v>2011</v>
      </c>
      <c r="H101" s="10">
        <v>0</v>
      </c>
      <c r="I101" s="10">
        <v>0</v>
      </c>
      <c r="J101" s="20">
        <f t="shared" si="4"/>
        <v>0</v>
      </c>
      <c r="K101" s="10">
        <v>0</v>
      </c>
      <c r="L101" s="20">
        <f t="shared" si="5"/>
        <v>0</v>
      </c>
      <c r="M101" s="10">
        <f t="shared" si="6"/>
        <v>0</v>
      </c>
      <c r="N101" s="20">
        <f t="shared" si="7"/>
        <v>0</v>
      </c>
      <c r="O101" s="10"/>
      <c r="P101" s="10"/>
      <c r="Q101" s="20"/>
      <c r="R101" s="10"/>
      <c r="S101" s="20"/>
      <c r="T101" s="10"/>
      <c r="U101" s="20"/>
      <c r="V101" s="20"/>
      <c r="W101" s="43"/>
      <c r="X101" s="40"/>
      <c r="Y101" s="43"/>
    </row>
    <row r="102" spans="1:25" x14ac:dyDescent="0.25">
      <c r="A102" s="13" t="s">
        <v>9</v>
      </c>
      <c r="B102" s="14">
        <v>31143</v>
      </c>
      <c r="C102" s="14" t="s">
        <v>62</v>
      </c>
      <c r="D102" s="14" t="s">
        <v>42</v>
      </c>
      <c r="E102" s="14" t="s">
        <v>141</v>
      </c>
      <c r="F102" s="27" t="s">
        <v>137</v>
      </c>
      <c r="G102" s="14">
        <v>2012</v>
      </c>
      <c r="H102" s="10">
        <v>0</v>
      </c>
      <c r="I102" s="10">
        <v>0</v>
      </c>
      <c r="J102" s="20">
        <f t="shared" si="4"/>
        <v>0</v>
      </c>
      <c r="K102" s="10">
        <v>0</v>
      </c>
      <c r="L102" s="20">
        <f t="shared" si="5"/>
        <v>0</v>
      </c>
      <c r="M102" s="10">
        <f t="shared" si="6"/>
        <v>0</v>
      </c>
      <c r="N102" s="20">
        <f t="shared" si="7"/>
        <v>0</v>
      </c>
      <c r="O102" s="10"/>
      <c r="P102" s="10"/>
      <c r="Q102" s="20"/>
      <c r="R102" s="10"/>
      <c r="S102" s="20"/>
      <c r="T102" s="10"/>
      <c r="U102" s="20"/>
      <c r="V102" s="20"/>
      <c r="W102" s="43"/>
      <c r="X102" s="40"/>
      <c r="Y102" s="43"/>
    </row>
    <row r="103" spans="1:25" x14ac:dyDescent="0.25">
      <c r="A103" s="13" t="s">
        <v>9</v>
      </c>
      <c r="B103" s="14">
        <v>31143</v>
      </c>
      <c r="C103" s="14" t="s">
        <v>62</v>
      </c>
      <c r="D103" s="14" t="s">
        <v>42</v>
      </c>
      <c r="E103" s="14" t="s">
        <v>141</v>
      </c>
      <c r="F103" s="27" t="s">
        <v>137</v>
      </c>
      <c r="G103" s="14">
        <v>2013</v>
      </c>
      <c r="H103" s="10">
        <v>0</v>
      </c>
      <c r="I103" s="10">
        <v>0</v>
      </c>
      <c r="J103" s="20">
        <f t="shared" si="4"/>
        <v>0</v>
      </c>
      <c r="K103" s="10">
        <v>0</v>
      </c>
      <c r="L103" s="20">
        <f t="shared" si="5"/>
        <v>0</v>
      </c>
      <c r="M103" s="10">
        <f t="shared" si="6"/>
        <v>0</v>
      </c>
      <c r="N103" s="20">
        <f t="shared" si="7"/>
        <v>0</v>
      </c>
      <c r="O103" s="10"/>
      <c r="P103" s="10"/>
      <c r="Q103" s="20"/>
      <c r="R103" s="10"/>
      <c r="S103" s="20"/>
      <c r="T103" s="10"/>
      <c r="U103" s="20"/>
      <c r="V103" s="20"/>
      <c r="W103" s="43"/>
      <c r="X103" s="40"/>
      <c r="Y103" s="43"/>
    </row>
    <row r="104" spans="1:25" x14ac:dyDescent="0.25">
      <c r="A104" s="24" t="s">
        <v>9</v>
      </c>
      <c r="B104" s="14">
        <v>31143</v>
      </c>
      <c r="C104" s="14" t="s">
        <v>62</v>
      </c>
      <c r="D104" s="14" t="s">
        <v>42</v>
      </c>
      <c r="E104" s="14" t="s">
        <v>141</v>
      </c>
      <c r="F104" s="27" t="s">
        <v>137</v>
      </c>
      <c r="G104" s="14">
        <v>2014</v>
      </c>
      <c r="H104" s="10">
        <v>398332.26999999996</v>
      </c>
      <c r="I104" s="10">
        <v>-3544.51</v>
      </c>
      <c r="J104" s="20">
        <f t="shared" si="4"/>
        <v>-0.8898375218256861</v>
      </c>
      <c r="K104" s="10">
        <v>0</v>
      </c>
      <c r="L104" s="20">
        <f t="shared" si="5"/>
        <v>0</v>
      </c>
      <c r="M104" s="10">
        <f t="shared" si="6"/>
        <v>-3544.51</v>
      </c>
      <c r="N104" s="20">
        <f t="shared" si="7"/>
        <v>-0.8898375218256861</v>
      </c>
      <c r="O104" s="10"/>
      <c r="P104" s="10"/>
      <c r="Q104" s="20"/>
      <c r="R104" s="10"/>
      <c r="S104" s="20"/>
      <c r="T104" s="10"/>
      <c r="U104" s="20"/>
      <c r="V104" s="20"/>
      <c r="W104" s="43"/>
      <c r="X104" s="40"/>
      <c r="Y104" s="43"/>
    </row>
    <row r="105" spans="1:25" x14ac:dyDescent="0.25">
      <c r="A105" s="13" t="s">
        <v>9</v>
      </c>
      <c r="B105" s="14">
        <v>31143</v>
      </c>
      <c r="C105" s="14" t="s">
        <v>62</v>
      </c>
      <c r="D105" s="14" t="s">
        <v>42</v>
      </c>
      <c r="E105" s="14" t="s">
        <v>141</v>
      </c>
      <c r="F105" s="27" t="s">
        <v>137</v>
      </c>
      <c r="G105" s="14">
        <v>2015</v>
      </c>
      <c r="H105" s="10">
        <v>2783.42</v>
      </c>
      <c r="I105" s="10">
        <v>0</v>
      </c>
      <c r="J105" s="20">
        <f t="shared" si="4"/>
        <v>0</v>
      </c>
      <c r="K105" s="10">
        <v>0</v>
      </c>
      <c r="L105" s="20">
        <f t="shared" si="5"/>
        <v>0</v>
      </c>
      <c r="M105" s="10">
        <f t="shared" si="6"/>
        <v>0</v>
      </c>
      <c r="N105" s="20">
        <f t="shared" si="7"/>
        <v>0</v>
      </c>
      <c r="O105" s="29">
        <v>401115.68999999994</v>
      </c>
      <c r="P105" s="29">
        <v>-3544.51</v>
      </c>
      <c r="Q105" s="79">
        <f>IF($O105=0,0,P105/$O105)*100</f>
        <v>-0.88366276572227842</v>
      </c>
      <c r="R105" s="29">
        <v>0</v>
      </c>
      <c r="S105" s="79">
        <f>IF($O105=0,0,R105/$O105)*100</f>
        <v>0</v>
      </c>
      <c r="T105" s="29">
        <f>P105+R105</f>
        <v>-3544.51</v>
      </c>
      <c r="U105" s="79">
        <f>IF($O105=0,0,T105/$O105)*100</f>
        <v>-0.88366276572227842</v>
      </c>
      <c r="V105" s="80">
        <f>IFERROR(VLOOKUP($B105,'Depr Rate % NS'!$A:$B,2,FALSE),0)</f>
        <v>-1</v>
      </c>
      <c r="W105" s="81">
        <f>IFERROR(VLOOKUP($B105,'Depr Rate % NS'!D:E,2,FALSE),0)</f>
        <v>15325678.26</v>
      </c>
      <c r="X105" s="82">
        <f>IFERROR(VLOOKUP($B105,'Depr Rate % NS'!$L:$O,4,FALSE),0)</f>
        <v>1E-4</v>
      </c>
      <c r="Y105" s="81">
        <f>W105*X105</f>
        <v>1532.567826</v>
      </c>
    </row>
    <row r="106" spans="1:25" x14ac:dyDescent="0.25">
      <c r="A106" s="13" t="s">
        <v>9</v>
      </c>
      <c r="B106" s="14">
        <v>31143</v>
      </c>
      <c r="C106" s="14" t="s">
        <v>62</v>
      </c>
      <c r="D106" s="14" t="s">
        <v>42</v>
      </c>
      <c r="E106" s="14" t="s">
        <v>141</v>
      </c>
      <c r="F106" s="27" t="s">
        <v>137</v>
      </c>
      <c r="G106" s="14">
        <v>2016</v>
      </c>
      <c r="H106" s="10">
        <v>0</v>
      </c>
      <c r="I106" s="10">
        <v>-4075.94</v>
      </c>
      <c r="J106" s="20">
        <f t="shared" si="4"/>
        <v>0</v>
      </c>
      <c r="K106" s="10">
        <v>0</v>
      </c>
      <c r="L106" s="20">
        <f t="shared" si="5"/>
        <v>0</v>
      </c>
      <c r="M106" s="10">
        <f t="shared" si="6"/>
        <v>-4075.94</v>
      </c>
      <c r="N106" s="20">
        <f t="shared" si="7"/>
        <v>0</v>
      </c>
      <c r="O106" s="29">
        <v>401115.68999999994</v>
      </c>
      <c r="P106" s="29">
        <v>-7620.4500000000007</v>
      </c>
      <c r="Q106" s="79">
        <f>IF($O106=0,0,P106/$O106)*100</f>
        <v>-1.8998134927107941</v>
      </c>
      <c r="R106" s="29">
        <v>0</v>
      </c>
      <c r="S106" s="79">
        <f>IF($O106=0,0,R106/$O106)*100</f>
        <v>0</v>
      </c>
      <c r="T106" s="29">
        <f>P106+R106</f>
        <v>-7620.4500000000007</v>
      </c>
      <c r="U106" s="79">
        <f>IF($O106=0,0,T106/$O106)*100</f>
        <v>-1.8998134927107941</v>
      </c>
      <c r="V106" s="80">
        <f>IFERROR(VLOOKUP($B106,'Depr Rate % NS'!$A:$B,2,FALSE),0)</f>
        <v>-1</v>
      </c>
      <c r="W106" s="81">
        <f>IFERROR(VLOOKUP($B106,'Depr Rate % NS'!D:E,2,FALSE),0)</f>
        <v>15325678.26</v>
      </c>
      <c r="X106" s="82">
        <f>IFERROR(VLOOKUP($B106,'Depr Rate % NS'!$L:$O,4,FALSE),0)</f>
        <v>1E-4</v>
      </c>
      <c r="Y106" s="81">
        <f>W106*X106</f>
        <v>1532.567826</v>
      </c>
    </row>
    <row r="107" spans="1:25" x14ac:dyDescent="0.25">
      <c r="A107" s="13" t="s">
        <v>9</v>
      </c>
      <c r="B107" s="14">
        <v>31143</v>
      </c>
      <c r="C107" s="14" t="s">
        <v>62</v>
      </c>
      <c r="D107" s="14" t="s">
        <v>42</v>
      </c>
      <c r="E107" s="14" t="s">
        <v>141</v>
      </c>
      <c r="F107" s="27" t="s">
        <v>137</v>
      </c>
      <c r="G107" s="14">
        <v>2017</v>
      </c>
      <c r="H107" s="10">
        <v>45000</v>
      </c>
      <c r="I107" s="10">
        <v>0</v>
      </c>
      <c r="J107" s="20">
        <f t="shared" si="4"/>
        <v>0</v>
      </c>
      <c r="K107" s="10">
        <v>0</v>
      </c>
      <c r="L107" s="20">
        <f t="shared" si="5"/>
        <v>0</v>
      </c>
      <c r="M107" s="10">
        <f t="shared" si="6"/>
        <v>0</v>
      </c>
      <c r="N107" s="20">
        <f t="shared" si="7"/>
        <v>0</v>
      </c>
      <c r="O107" s="29">
        <v>446115.68999999994</v>
      </c>
      <c r="P107" s="29">
        <v>-7620.4500000000007</v>
      </c>
      <c r="Q107" s="79">
        <f>IF($O107=0,0,P107/$O107)*100</f>
        <v>-1.7081779840561091</v>
      </c>
      <c r="R107" s="29">
        <v>0</v>
      </c>
      <c r="S107" s="79">
        <f>IF($O107=0,0,R107/$O107)*100</f>
        <v>0</v>
      </c>
      <c r="T107" s="29">
        <f>P107+R107</f>
        <v>-7620.4500000000007</v>
      </c>
      <c r="U107" s="79">
        <f>IF($O107=0,0,T107/$O107)*100</f>
        <v>-1.7081779840561091</v>
      </c>
      <c r="V107" s="80">
        <f>IFERROR(VLOOKUP($B107,'Depr Rate % NS'!$A:$B,2,FALSE),0)</f>
        <v>-1</v>
      </c>
      <c r="W107" s="81">
        <f>IFERROR(VLOOKUP($B107,'Depr Rate % NS'!D:E,2,FALSE),0)</f>
        <v>15325678.26</v>
      </c>
      <c r="X107" s="82">
        <f>IFERROR(VLOOKUP($B107,'Depr Rate % NS'!$L:$O,4,FALSE),0)</f>
        <v>1E-4</v>
      </c>
      <c r="Y107" s="81">
        <f>W107*X107</f>
        <v>1532.567826</v>
      </c>
    </row>
    <row r="108" spans="1:25" x14ac:dyDescent="0.25">
      <c r="A108" s="13" t="s">
        <v>9</v>
      </c>
      <c r="B108" s="14">
        <v>31143</v>
      </c>
      <c r="C108" s="14" t="s">
        <v>62</v>
      </c>
      <c r="D108" s="14" t="s">
        <v>42</v>
      </c>
      <c r="E108" s="14" t="s">
        <v>141</v>
      </c>
      <c r="F108" s="27" t="s">
        <v>137</v>
      </c>
      <c r="G108" s="14">
        <v>2018</v>
      </c>
      <c r="H108" s="10">
        <v>64819.08</v>
      </c>
      <c r="I108" s="10">
        <v>-626.52</v>
      </c>
      <c r="J108" s="20">
        <f t="shared" si="4"/>
        <v>-0.96656725149446743</v>
      </c>
      <c r="K108" s="10">
        <v>0</v>
      </c>
      <c r="L108" s="20">
        <f t="shared" si="5"/>
        <v>0</v>
      </c>
      <c r="M108" s="10">
        <f t="shared" si="6"/>
        <v>-626.52</v>
      </c>
      <c r="N108" s="20">
        <f t="shared" si="7"/>
        <v>-0.96656725149446743</v>
      </c>
      <c r="O108" s="29">
        <v>510934.76999999996</v>
      </c>
      <c r="P108" s="29">
        <v>-8246.9700000000012</v>
      </c>
      <c r="Q108" s="79">
        <f>IF($O108=0,0,P108/$O108)*100</f>
        <v>-1.6140944958590315</v>
      </c>
      <c r="R108" s="29">
        <v>0</v>
      </c>
      <c r="S108" s="79">
        <f>IF($O108=0,0,R108/$O108)*100</f>
        <v>0</v>
      </c>
      <c r="T108" s="29">
        <f>P108+R108</f>
        <v>-8246.9700000000012</v>
      </c>
      <c r="U108" s="79">
        <f>IF($O108=0,0,T108/$O108)*100</f>
        <v>-1.6140944958590315</v>
      </c>
      <c r="V108" s="80">
        <f>IFERROR(VLOOKUP($B108,'Depr Rate % NS'!$A:$B,2,FALSE),0)</f>
        <v>-1</v>
      </c>
      <c r="W108" s="81">
        <f>IFERROR(VLOOKUP($B108,'Depr Rate % NS'!D:E,2,FALSE),0)</f>
        <v>15325678.26</v>
      </c>
      <c r="X108" s="82">
        <f>IFERROR(VLOOKUP($B108,'Depr Rate % NS'!$L:$O,4,FALSE),0)</f>
        <v>1E-4</v>
      </c>
      <c r="Y108" s="81">
        <f>W108*X108</f>
        <v>1532.567826</v>
      </c>
    </row>
    <row r="109" spans="1:25" x14ac:dyDescent="0.25">
      <c r="A109" s="15" t="s">
        <v>9</v>
      </c>
      <c r="B109" s="14">
        <v>31143</v>
      </c>
      <c r="C109" s="14" t="s">
        <v>62</v>
      </c>
      <c r="D109" s="14" t="s">
        <v>42</v>
      </c>
      <c r="E109" s="14" t="s">
        <v>141</v>
      </c>
      <c r="F109" s="27" t="s">
        <v>137</v>
      </c>
      <c r="G109" s="14">
        <v>2019</v>
      </c>
      <c r="H109" s="10">
        <v>0</v>
      </c>
      <c r="I109" s="10">
        <v>0</v>
      </c>
      <c r="J109" s="20">
        <f t="shared" si="4"/>
        <v>0</v>
      </c>
      <c r="K109" s="10">
        <v>0</v>
      </c>
      <c r="L109" s="20">
        <f t="shared" si="5"/>
        <v>0</v>
      </c>
      <c r="M109" s="10">
        <f t="shared" si="6"/>
        <v>0</v>
      </c>
      <c r="N109" s="20">
        <f t="shared" si="7"/>
        <v>0</v>
      </c>
      <c r="O109" s="29">
        <v>112602.5</v>
      </c>
      <c r="P109" s="29">
        <v>-4702.46</v>
      </c>
      <c r="Q109" s="79">
        <f>IF($O109=0,0,P109/$O109)*100</f>
        <v>-4.1761594991230213</v>
      </c>
      <c r="R109" s="29">
        <v>0</v>
      </c>
      <c r="S109" s="79">
        <f>IF($O109=0,0,R109/$O109)*100</f>
        <v>0</v>
      </c>
      <c r="T109" s="29">
        <f>P109+R109</f>
        <v>-4702.46</v>
      </c>
      <c r="U109" s="79">
        <f>IF($O109=0,0,T109/$O109)*100</f>
        <v>-4.1761594991230213</v>
      </c>
      <c r="V109" s="80">
        <f>IFERROR(VLOOKUP($B109,'Depr Rate % NS'!$A:$B,2,FALSE),0)</f>
        <v>-1</v>
      </c>
      <c r="W109" s="81">
        <f>IFERROR(VLOOKUP($B109,'Depr Rate % NS'!D:E,2,FALSE),0)</f>
        <v>15325678.26</v>
      </c>
      <c r="X109" s="82">
        <f>IFERROR(VLOOKUP($B109,'Depr Rate % NS'!$L:$O,4,FALSE),0)</f>
        <v>1E-4</v>
      </c>
      <c r="Y109" s="81">
        <f>W109*X109</f>
        <v>1532.567826</v>
      </c>
    </row>
    <row r="110" spans="1:25" x14ac:dyDescent="0.25">
      <c r="A110" s="13" t="s">
        <v>9</v>
      </c>
      <c r="B110" s="14">
        <v>31144</v>
      </c>
      <c r="C110" s="14" t="s">
        <v>62</v>
      </c>
      <c r="D110" s="14" t="s">
        <v>43</v>
      </c>
      <c r="E110" s="14" t="s">
        <v>141</v>
      </c>
      <c r="F110" s="27" t="s">
        <v>135</v>
      </c>
      <c r="G110" s="14">
        <v>2011</v>
      </c>
      <c r="H110" s="10">
        <v>335222.48</v>
      </c>
      <c r="I110" s="10">
        <v>-120034.61</v>
      </c>
      <c r="J110" s="20">
        <f t="shared" si="4"/>
        <v>-35.807446445715698</v>
      </c>
      <c r="K110" s="10">
        <v>1981.1</v>
      </c>
      <c r="L110" s="20">
        <f t="shared" si="5"/>
        <v>0.59098065261017096</v>
      </c>
      <c r="M110" s="10">
        <f t="shared" si="6"/>
        <v>-118053.51</v>
      </c>
      <c r="N110" s="20">
        <f t="shared" si="7"/>
        <v>-35.21646579310552</v>
      </c>
      <c r="O110" s="10"/>
      <c r="P110" s="10"/>
      <c r="Q110" s="20"/>
      <c r="R110" s="10"/>
      <c r="S110" s="20"/>
      <c r="T110" s="10"/>
      <c r="U110" s="20"/>
      <c r="V110" s="20"/>
      <c r="W110" s="43"/>
      <c r="X110" s="40"/>
      <c r="Y110" s="43"/>
    </row>
    <row r="111" spans="1:25" x14ac:dyDescent="0.25">
      <c r="A111" s="13" t="s">
        <v>9</v>
      </c>
      <c r="B111" s="14">
        <v>31144</v>
      </c>
      <c r="C111" s="14" t="s">
        <v>62</v>
      </c>
      <c r="D111" s="14" t="s">
        <v>43</v>
      </c>
      <c r="E111" s="14" t="s">
        <v>141</v>
      </c>
      <c r="F111" s="27" t="s">
        <v>135</v>
      </c>
      <c r="G111" s="14">
        <v>2012</v>
      </c>
      <c r="H111" s="10">
        <v>215679.74</v>
      </c>
      <c r="I111" s="10">
        <v>-139952.97</v>
      </c>
      <c r="J111" s="20">
        <f t="shared" si="4"/>
        <v>-64.889251999283758</v>
      </c>
      <c r="K111" s="10">
        <v>0</v>
      </c>
      <c r="L111" s="20">
        <f t="shared" si="5"/>
        <v>0</v>
      </c>
      <c r="M111" s="10">
        <f t="shared" si="6"/>
        <v>-139952.97</v>
      </c>
      <c r="N111" s="20">
        <f t="shared" si="7"/>
        <v>-64.889251999283758</v>
      </c>
      <c r="O111" s="10"/>
      <c r="P111" s="10"/>
      <c r="Q111" s="20"/>
      <c r="R111" s="10"/>
      <c r="S111" s="20"/>
      <c r="T111" s="10"/>
      <c r="U111" s="20"/>
      <c r="V111" s="20"/>
      <c r="W111" s="43"/>
      <c r="X111" s="40"/>
      <c r="Y111" s="43"/>
    </row>
    <row r="112" spans="1:25" x14ac:dyDescent="0.25">
      <c r="A112" s="13" t="s">
        <v>9</v>
      </c>
      <c r="B112" s="14">
        <v>31144</v>
      </c>
      <c r="C112" s="14" t="s">
        <v>62</v>
      </c>
      <c r="D112" s="14" t="s">
        <v>43</v>
      </c>
      <c r="E112" s="14" t="s">
        <v>141</v>
      </c>
      <c r="F112" s="27" t="s">
        <v>135</v>
      </c>
      <c r="G112" s="14">
        <v>2013</v>
      </c>
      <c r="H112" s="10">
        <v>0</v>
      </c>
      <c r="I112" s="10">
        <v>0</v>
      </c>
      <c r="J112" s="20">
        <f t="shared" si="4"/>
        <v>0</v>
      </c>
      <c r="K112" s="10">
        <v>0</v>
      </c>
      <c r="L112" s="20">
        <f t="shared" si="5"/>
        <v>0</v>
      </c>
      <c r="M112" s="10">
        <f t="shared" si="6"/>
        <v>0</v>
      </c>
      <c r="N112" s="20">
        <f t="shared" si="7"/>
        <v>0</v>
      </c>
      <c r="O112" s="10"/>
      <c r="P112" s="10"/>
      <c r="Q112" s="20"/>
      <c r="R112" s="10"/>
      <c r="S112" s="20"/>
      <c r="T112" s="10"/>
      <c r="U112" s="20"/>
      <c r="V112" s="20"/>
      <c r="W112" s="43"/>
      <c r="X112" s="40"/>
      <c r="Y112" s="43"/>
    </row>
    <row r="113" spans="1:25" x14ac:dyDescent="0.25">
      <c r="A113" s="13" t="s">
        <v>9</v>
      </c>
      <c r="B113" s="14">
        <v>31144</v>
      </c>
      <c r="C113" s="14" t="s">
        <v>62</v>
      </c>
      <c r="D113" s="14" t="s">
        <v>43</v>
      </c>
      <c r="E113" s="14" t="s">
        <v>141</v>
      </c>
      <c r="F113" s="27" t="s">
        <v>135</v>
      </c>
      <c r="G113" s="14">
        <v>2014</v>
      </c>
      <c r="H113" s="10">
        <v>4671.28</v>
      </c>
      <c r="I113" s="10">
        <v>-498.49</v>
      </c>
      <c r="J113" s="20">
        <f t="shared" si="4"/>
        <v>-10.671379150896543</v>
      </c>
      <c r="K113" s="10">
        <v>0</v>
      </c>
      <c r="L113" s="20">
        <f t="shared" si="5"/>
        <v>0</v>
      </c>
      <c r="M113" s="10">
        <f t="shared" si="6"/>
        <v>-498.49</v>
      </c>
      <c r="N113" s="20">
        <f t="shared" si="7"/>
        <v>-10.671379150896543</v>
      </c>
      <c r="O113" s="10"/>
      <c r="P113" s="10"/>
      <c r="Q113" s="20"/>
      <c r="R113" s="10"/>
      <c r="S113" s="20"/>
      <c r="T113" s="10"/>
      <c r="U113" s="20"/>
      <c r="V113" s="20"/>
      <c r="W113" s="43"/>
      <c r="X113" s="40"/>
      <c r="Y113" s="43"/>
    </row>
    <row r="114" spans="1:25" x14ac:dyDescent="0.25">
      <c r="A114" s="13" t="s">
        <v>9</v>
      </c>
      <c r="B114" s="14">
        <v>31144</v>
      </c>
      <c r="C114" s="14" t="s">
        <v>62</v>
      </c>
      <c r="D114" s="14" t="s">
        <v>43</v>
      </c>
      <c r="E114" s="14" t="s">
        <v>141</v>
      </c>
      <c r="F114" s="27" t="s">
        <v>135</v>
      </c>
      <c r="G114" s="14">
        <v>2015</v>
      </c>
      <c r="H114" s="10">
        <v>61174.58</v>
      </c>
      <c r="I114" s="10">
        <v>-5061.9800000000005</v>
      </c>
      <c r="J114" s="20">
        <f t="shared" si="4"/>
        <v>-8.2746461030055301</v>
      </c>
      <c r="K114" s="10">
        <v>0</v>
      </c>
      <c r="L114" s="20">
        <f t="shared" si="5"/>
        <v>0</v>
      </c>
      <c r="M114" s="10">
        <f t="shared" si="6"/>
        <v>-5061.9800000000005</v>
      </c>
      <c r="N114" s="20">
        <f t="shared" si="7"/>
        <v>-8.2746461030055301</v>
      </c>
      <c r="O114" s="29">
        <v>616748.07999999996</v>
      </c>
      <c r="P114" s="29">
        <v>-265548.05</v>
      </c>
      <c r="Q114" s="79">
        <f>IF($O114=0,0,P114/$O114)*100</f>
        <v>-43.056161601670489</v>
      </c>
      <c r="R114" s="29">
        <v>1981.1</v>
      </c>
      <c r="S114" s="79">
        <f>IF($O114=0,0,R114/$O114)*100</f>
        <v>0.32121705186337995</v>
      </c>
      <c r="T114" s="29">
        <f>P114+R114</f>
        <v>-263566.95</v>
      </c>
      <c r="U114" s="79">
        <f>IF($O114=0,0,T114/$O114)*100</f>
        <v>-42.734944549807111</v>
      </c>
      <c r="V114" s="80">
        <f>IFERROR(VLOOKUP($B114,'Depr Rate % NS'!$A:$B,2,FALSE),0)</f>
        <v>-2</v>
      </c>
      <c r="W114" s="81">
        <f>IFERROR(VLOOKUP($B114,'Depr Rate % NS'!D:E,2,FALSE),0)</f>
        <v>63363345.660000004</v>
      </c>
      <c r="X114" s="82">
        <f>IFERROR(VLOOKUP($B114,'Depr Rate % NS'!$L:$O,4,FALSE),0)</f>
        <v>2.0000000000000001E-4</v>
      </c>
      <c r="Y114" s="81">
        <f>W114*X114</f>
        <v>12672.669132000001</v>
      </c>
    </row>
    <row r="115" spans="1:25" x14ac:dyDescent="0.25">
      <c r="A115" s="13" t="s">
        <v>9</v>
      </c>
      <c r="B115" s="14">
        <v>31144</v>
      </c>
      <c r="C115" s="14" t="s">
        <v>62</v>
      </c>
      <c r="D115" s="14" t="s">
        <v>43</v>
      </c>
      <c r="E115" s="14" t="s">
        <v>141</v>
      </c>
      <c r="F115" s="27" t="s">
        <v>135</v>
      </c>
      <c r="G115" s="14">
        <v>2016</v>
      </c>
      <c r="H115" s="10">
        <v>5031.83</v>
      </c>
      <c r="I115" s="10">
        <v>0</v>
      </c>
      <c r="J115" s="20">
        <f t="shared" si="4"/>
        <v>0</v>
      </c>
      <c r="K115" s="10">
        <v>0</v>
      </c>
      <c r="L115" s="20">
        <f t="shared" si="5"/>
        <v>0</v>
      </c>
      <c r="M115" s="10">
        <f t="shared" si="6"/>
        <v>0</v>
      </c>
      <c r="N115" s="20">
        <f t="shared" si="7"/>
        <v>0</v>
      </c>
      <c r="O115" s="29">
        <v>286557.43</v>
      </c>
      <c r="P115" s="29">
        <v>-145513.44</v>
      </c>
      <c r="Q115" s="79">
        <f>IF($O115=0,0,P115/$O115)*100</f>
        <v>-50.779852401663426</v>
      </c>
      <c r="R115" s="29">
        <v>0</v>
      </c>
      <c r="S115" s="79">
        <f>IF($O115=0,0,R115/$O115)*100</f>
        <v>0</v>
      </c>
      <c r="T115" s="29">
        <f>P115+R115</f>
        <v>-145513.44</v>
      </c>
      <c r="U115" s="79">
        <f>IF($O115=0,0,T115/$O115)*100</f>
        <v>-50.779852401663426</v>
      </c>
      <c r="V115" s="80">
        <f>IFERROR(VLOOKUP($B115,'Depr Rate % NS'!$A:$B,2,FALSE),0)</f>
        <v>-2</v>
      </c>
      <c r="W115" s="81">
        <f>IFERROR(VLOOKUP($B115,'Depr Rate % NS'!D:E,2,FALSE),0)</f>
        <v>63363345.660000004</v>
      </c>
      <c r="X115" s="82">
        <f>IFERROR(VLOOKUP($B115,'Depr Rate % NS'!$L:$O,4,FALSE),0)</f>
        <v>2.0000000000000001E-4</v>
      </c>
      <c r="Y115" s="81">
        <f>W115*X115</f>
        <v>12672.669132000001</v>
      </c>
    </row>
    <row r="116" spans="1:25" x14ac:dyDescent="0.25">
      <c r="A116" s="13" t="s">
        <v>9</v>
      </c>
      <c r="B116" s="14">
        <v>31144</v>
      </c>
      <c r="C116" s="14" t="s">
        <v>62</v>
      </c>
      <c r="D116" s="14" t="s">
        <v>43</v>
      </c>
      <c r="E116" s="14" t="s">
        <v>141</v>
      </c>
      <c r="F116" s="27" t="s">
        <v>135</v>
      </c>
      <c r="G116" s="14">
        <v>2017</v>
      </c>
      <c r="H116" s="10">
        <v>56195.58</v>
      </c>
      <c r="I116" s="10">
        <v>-54893.329999999994</v>
      </c>
      <c r="J116" s="20">
        <f t="shared" si="4"/>
        <v>-97.68264692703589</v>
      </c>
      <c r="K116" s="10">
        <v>0</v>
      </c>
      <c r="L116" s="20">
        <f t="shared" si="5"/>
        <v>0</v>
      </c>
      <c r="M116" s="10">
        <f t="shared" si="6"/>
        <v>-54893.329999999994</v>
      </c>
      <c r="N116" s="20">
        <f t="shared" si="7"/>
        <v>-97.68264692703589</v>
      </c>
      <c r="O116" s="29">
        <v>127073.27</v>
      </c>
      <c r="P116" s="29">
        <v>-60453.799999999996</v>
      </c>
      <c r="Q116" s="79">
        <f>IF($O116=0,0,P116/$O116)*100</f>
        <v>-47.573970513232247</v>
      </c>
      <c r="R116" s="29">
        <v>0</v>
      </c>
      <c r="S116" s="79">
        <f>IF($O116=0,0,R116/$O116)*100</f>
        <v>0</v>
      </c>
      <c r="T116" s="29">
        <f>P116+R116</f>
        <v>-60453.799999999996</v>
      </c>
      <c r="U116" s="79">
        <f>IF($O116=0,0,T116/$O116)*100</f>
        <v>-47.573970513232247</v>
      </c>
      <c r="V116" s="80">
        <f>IFERROR(VLOOKUP($B116,'Depr Rate % NS'!$A:$B,2,FALSE),0)</f>
        <v>-2</v>
      </c>
      <c r="W116" s="81">
        <f>IFERROR(VLOOKUP($B116,'Depr Rate % NS'!D:E,2,FALSE),0)</f>
        <v>63363345.660000004</v>
      </c>
      <c r="X116" s="82">
        <f>IFERROR(VLOOKUP($B116,'Depr Rate % NS'!$L:$O,4,FALSE),0)</f>
        <v>2.0000000000000001E-4</v>
      </c>
      <c r="Y116" s="81">
        <f>W116*X116</f>
        <v>12672.669132000001</v>
      </c>
    </row>
    <row r="117" spans="1:25" x14ac:dyDescent="0.25">
      <c r="A117" s="13" t="s">
        <v>9</v>
      </c>
      <c r="B117" s="14">
        <v>31144</v>
      </c>
      <c r="C117" s="14" t="s">
        <v>62</v>
      </c>
      <c r="D117" s="14" t="s">
        <v>43</v>
      </c>
      <c r="E117" s="14" t="s">
        <v>141</v>
      </c>
      <c r="F117" s="27" t="s">
        <v>135</v>
      </c>
      <c r="G117" s="14">
        <v>2018</v>
      </c>
      <c r="H117" s="10">
        <v>0</v>
      </c>
      <c r="I117" s="10">
        <v>0</v>
      </c>
      <c r="J117" s="20">
        <f t="shared" si="4"/>
        <v>0</v>
      </c>
      <c r="K117" s="10">
        <v>0</v>
      </c>
      <c r="L117" s="20">
        <f t="shared" si="5"/>
        <v>0</v>
      </c>
      <c r="M117" s="10">
        <f t="shared" si="6"/>
        <v>0</v>
      </c>
      <c r="N117" s="20">
        <f t="shared" si="7"/>
        <v>0</v>
      </c>
      <c r="O117" s="29">
        <v>127073.27</v>
      </c>
      <c r="P117" s="29">
        <v>-60453.799999999996</v>
      </c>
      <c r="Q117" s="79">
        <f>IF($O117=0,0,P117/$O117)*100</f>
        <v>-47.573970513232247</v>
      </c>
      <c r="R117" s="29">
        <v>0</v>
      </c>
      <c r="S117" s="79">
        <f>IF($O117=0,0,R117/$O117)*100</f>
        <v>0</v>
      </c>
      <c r="T117" s="29">
        <f>P117+R117</f>
        <v>-60453.799999999996</v>
      </c>
      <c r="U117" s="79">
        <f>IF($O117=0,0,T117/$O117)*100</f>
        <v>-47.573970513232247</v>
      </c>
      <c r="V117" s="80">
        <f>IFERROR(VLOOKUP($B117,'Depr Rate % NS'!$A:$B,2,FALSE),0)</f>
        <v>-2</v>
      </c>
      <c r="W117" s="81">
        <f>IFERROR(VLOOKUP($B117,'Depr Rate % NS'!D:E,2,FALSE),0)</f>
        <v>63363345.660000004</v>
      </c>
      <c r="X117" s="82">
        <f>IFERROR(VLOOKUP($B117,'Depr Rate % NS'!$L:$O,4,FALSE),0)</f>
        <v>2.0000000000000001E-4</v>
      </c>
      <c r="Y117" s="81">
        <f>W117*X117</f>
        <v>12672.669132000001</v>
      </c>
    </row>
    <row r="118" spans="1:25" x14ac:dyDescent="0.25">
      <c r="A118" s="13" t="s">
        <v>9</v>
      </c>
      <c r="B118" s="14">
        <v>31144</v>
      </c>
      <c r="C118" s="14" t="s">
        <v>62</v>
      </c>
      <c r="D118" s="14" t="s">
        <v>43</v>
      </c>
      <c r="E118" s="14" t="s">
        <v>141</v>
      </c>
      <c r="F118" s="27" t="s">
        <v>135</v>
      </c>
      <c r="G118" s="14">
        <v>2019</v>
      </c>
      <c r="H118" s="10">
        <v>20077.02</v>
      </c>
      <c r="I118" s="10">
        <v>-12460</v>
      </c>
      <c r="J118" s="20">
        <f t="shared" si="4"/>
        <v>-62.061003077149891</v>
      </c>
      <c r="K118" s="10">
        <v>0</v>
      </c>
      <c r="L118" s="20">
        <f t="shared" si="5"/>
        <v>0</v>
      </c>
      <c r="M118" s="10">
        <f t="shared" si="6"/>
        <v>-12460</v>
      </c>
      <c r="N118" s="20">
        <f t="shared" si="7"/>
        <v>-62.061003077149891</v>
      </c>
      <c r="O118" s="29">
        <v>142479.01</v>
      </c>
      <c r="P118" s="29">
        <v>-72415.309999999983</v>
      </c>
      <c r="Q118" s="79">
        <f>IF($O118=0,0,P118/$O118)*100</f>
        <v>-50.825247873353398</v>
      </c>
      <c r="R118" s="29">
        <v>0</v>
      </c>
      <c r="S118" s="79">
        <f>IF($O118=0,0,R118/$O118)*100</f>
        <v>0</v>
      </c>
      <c r="T118" s="29">
        <f>P118+R118</f>
        <v>-72415.309999999983</v>
      </c>
      <c r="U118" s="79">
        <f>IF($O118=0,0,T118/$O118)*100</f>
        <v>-50.825247873353398</v>
      </c>
      <c r="V118" s="80">
        <f>IFERROR(VLOOKUP($B118,'Depr Rate % NS'!$A:$B,2,FALSE),0)</f>
        <v>-2</v>
      </c>
      <c r="W118" s="81">
        <f>IFERROR(VLOOKUP($B118,'Depr Rate % NS'!D:E,2,FALSE),0)</f>
        <v>63363345.660000004</v>
      </c>
      <c r="X118" s="82">
        <f>IFERROR(VLOOKUP($B118,'Depr Rate % NS'!$L:$O,4,FALSE),0)</f>
        <v>2.0000000000000001E-4</v>
      </c>
      <c r="Y118" s="81">
        <f>W118*X118</f>
        <v>12672.669132000001</v>
      </c>
    </row>
    <row r="119" spans="1:25" x14ac:dyDescent="0.25">
      <c r="A119" s="13" t="s">
        <v>9</v>
      </c>
      <c r="B119" s="14">
        <v>31145</v>
      </c>
      <c r="C119" s="14" t="s">
        <v>62</v>
      </c>
      <c r="D119" s="14" t="s">
        <v>44</v>
      </c>
      <c r="E119" s="14" t="s">
        <v>141</v>
      </c>
      <c r="F119" s="14" t="s">
        <v>138</v>
      </c>
      <c r="G119" s="14">
        <v>2011</v>
      </c>
      <c r="H119" s="10">
        <v>148498.37</v>
      </c>
      <c r="I119" s="10">
        <v>-23732.03</v>
      </c>
      <c r="J119" s="20">
        <f t="shared" si="4"/>
        <v>-15.981340401244809</v>
      </c>
      <c r="K119" s="10">
        <v>0</v>
      </c>
      <c r="L119" s="20">
        <f t="shared" si="5"/>
        <v>0</v>
      </c>
      <c r="M119" s="10">
        <f t="shared" si="6"/>
        <v>-23732.03</v>
      </c>
      <c r="N119" s="20">
        <f t="shared" si="7"/>
        <v>-15.981340401244809</v>
      </c>
      <c r="O119" s="10"/>
      <c r="P119" s="10"/>
      <c r="Q119" s="20"/>
      <c r="R119" s="10"/>
      <c r="S119" s="20"/>
      <c r="T119" s="10"/>
      <c r="U119" s="20"/>
      <c r="V119" s="20"/>
      <c r="W119" s="43"/>
      <c r="X119" s="40"/>
      <c r="Y119" s="43"/>
    </row>
    <row r="120" spans="1:25" x14ac:dyDescent="0.25">
      <c r="A120" s="13" t="s">
        <v>9</v>
      </c>
      <c r="B120" s="14">
        <v>31145</v>
      </c>
      <c r="C120" s="14" t="s">
        <v>62</v>
      </c>
      <c r="D120" s="14" t="s">
        <v>44</v>
      </c>
      <c r="E120" s="14" t="s">
        <v>141</v>
      </c>
      <c r="F120" s="14" t="s">
        <v>138</v>
      </c>
      <c r="G120" s="14">
        <v>2012</v>
      </c>
      <c r="H120" s="10">
        <v>176751.03999999998</v>
      </c>
      <c r="I120" s="10">
        <v>-117578.84</v>
      </c>
      <c r="J120" s="20">
        <f t="shared" si="4"/>
        <v>-66.522290335604254</v>
      </c>
      <c r="K120" s="10">
        <v>6164.05</v>
      </c>
      <c r="L120" s="20">
        <f t="shared" si="5"/>
        <v>3.4874193668110816</v>
      </c>
      <c r="M120" s="10">
        <f t="shared" si="6"/>
        <v>-111414.79</v>
      </c>
      <c r="N120" s="20">
        <f t="shared" si="7"/>
        <v>-63.034870968793179</v>
      </c>
      <c r="O120" s="10"/>
      <c r="P120" s="10"/>
      <c r="Q120" s="20"/>
      <c r="R120" s="10"/>
      <c r="S120" s="20"/>
      <c r="T120" s="10"/>
      <c r="U120" s="20"/>
      <c r="V120" s="20"/>
      <c r="W120" s="43"/>
      <c r="X120" s="40"/>
      <c r="Y120" s="43"/>
    </row>
    <row r="121" spans="1:25" x14ac:dyDescent="0.25">
      <c r="A121" s="13" t="s">
        <v>9</v>
      </c>
      <c r="B121" s="14">
        <v>31145</v>
      </c>
      <c r="C121" s="14" t="s">
        <v>62</v>
      </c>
      <c r="D121" s="14" t="s">
        <v>44</v>
      </c>
      <c r="E121" s="14" t="s">
        <v>141</v>
      </c>
      <c r="F121" s="14" t="s">
        <v>138</v>
      </c>
      <c r="G121" s="14">
        <v>2013</v>
      </c>
      <c r="H121" s="10">
        <v>0</v>
      </c>
      <c r="I121" s="10">
        <v>0</v>
      </c>
      <c r="J121" s="20">
        <f t="shared" si="4"/>
        <v>0</v>
      </c>
      <c r="K121" s="10">
        <v>0</v>
      </c>
      <c r="L121" s="20">
        <f t="shared" si="5"/>
        <v>0</v>
      </c>
      <c r="M121" s="10">
        <f t="shared" si="6"/>
        <v>0</v>
      </c>
      <c r="N121" s="20">
        <f t="shared" si="7"/>
        <v>0</v>
      </c>
      <c r="O121" s="10"/>
      <c r="P121" s="10"/>
      <c r="Q121" s="20"/>
      <c r="R121" s="10"/>
      <c r="S121" s="20"/>
      <c r="T121" s="10"/>
      <c r="U121" s="20"/>
      <c r="V121" s="20"/>
      <c r="W121" s="43"/>
      <c r="X121" s="40"/>
      <c r="Y121" s="43"/>
    </row>
    <row r="122" spans="1:25" x14ac:dyDescent="0.25">
      <c r="A122" s="13" t="s">
        <v>9</v>
      </c>
      <c r="B122" s="14">
        <v>31145</v>
      </c>
      <c r="C122" s="14" t="s">
        <v>62</v>
      </c>
      <c r="D122" s="14" t="s">
        <v>44</v>
      </c>
      <c r="E122" s="14" t="s">
        <v>141</v>
      </c>
      <c r="F122" s="14" t="s">
        <v>138</v>
      </c>
      <c r="G122" s="14">
        <v>2014</v>
      </c>
      <c r="H122" s="10">
        <v>143270.01999999999</v>
      </c>
      <c r="I122" s="10">
        <v>-23276.19</v>
      </c>
      <c r="J122" s="20">
        <f t="shared" si="4"/>
        <v>-16.246378691089731</v>
      </c>
      <c r="K122" s="10">
        <v>0</v>
      </c>
      <c r="L122" s="20">
        <f t="shared" si="5"/>
        <v>0</v>
      </c>
      <c r="M122" s="10">
        <f t="shared" si="6"/>
        <v>-23276.19</v>
      </c>
      <c r="N122" s="20">
        <f t="shared" si="7"/>
        <v>-16.246378691089731</v>
      </c>
      <c r="O122" s="10"/>
      <c r="P122" s="10"/>
      <c r="Q122" s="20"/>
      <c r="R122" s="10"/>
      <c r="S122" s="20"/>
      <c r="T122" s="10"/>
      <c r="U122" s="20"/>
      <c r="V122" s="20"/>
      <c r="W122" s="43"/>
      <c r="X122" s="40"/>
      <c r="Y122" s="43"/>
    </row>
    <row r="123" spans="1:25" x14ac:dyDescent="0.25">
      <c r="A123" s="13" t="s">
        <v>9</v>
      </c>
      <c r="B123" s="14">
        <v>31145</v>
      </c>
      <c r="C123" s="14" t="s">
        <v>62</v>
      </c>
      <c r="D123" s="14" t="s">
        <v>44</v>
      </c>
      <c r="E123" s="14" t="s">
        <v>141</v>
      </c>
      <c r="F123" s="14" t="s">
        <v>138</v>
      </c>
      <c r="G123" s="14">
        <v>2015</v>
      </c>
      <c r="H123" s="10">
        <v>20033.55</v>
      </c>
      <c r="I123" s="10">
        <v>-68578.289999999994</v>
      </c>
      <c r="J123" s="20">
        <f t="shared" si="4"/>
        <v>-342.31721287540154</v>
      </c>
      <c r="K123" s="10">
        <v>0</v>
      </c>
      <c r="L123" s="20">
        <f t="shared" si="5"/>
        <v>0</v>
      </c>
      <c r="M123" s="10">
        <f t="shared" si="6"/>
        <v>-68578.289999999994</v>
      </c>
      <c r="N123" s="20">
        <f t="shared" si="7"/>
        <v>-342.31721287540154</v>
      </c>
      <c r="O123" s="29">
        <v>488552.98</v>
      </c>
      <c r="P123" s="29">
        <v>-233165.35</v>
      </c>
      <c r="Q123" s="79">
        <f>IF($O123=0,0,P123/$O123)*100</f>
        <v>-47.725704180537392</v>
      </c>
      <c r="R123" s="29">
        <v>6164.05</v>
      </c>
      <c r="S123" s="79">
        <f>IF($O123=0,0,R123/$O123)*100</f>
        <v>1.2616953027284781</v>
      </c>
      <c r="T123" s="29">
        <f>P123+R123</f>
        <v>-227001.30000000002</v>
      </c>
      <c r="U123" s="79">
        <f>IF($O123=0,0,T123/$O123)*100</f>
        <v>-46.464008877808915</v>
      </c>
      <c r="V123" s="80">
        <f>IFERROR(VLOOKUP($B123,'Depr Rate % NS'!$A:$B,2,FALSE),0)</f>
        <v>-3</v>
      </c>
      <c r="W123" s="81">
        <f>IFERROR(VLOOKUP($B123,'Depr Rate % NS'!D:E,2,FALSE),0)</f>
        <v>23911918.730000008</v>
      </c>
      <c r="X123" s="82">
        <f>IFERROR(VLOOKUP($B123,'Depr Rate % NS'!$L:$O,4,FALSE),0)</f>
        <v>4.0000000000000002E-4</v>
      </c>
      <c r="Y123" s="81">
        <f>W123*X123</f>
        <v>9564.7674920000045</v>
      </c>
    </row>
    <row r="124" spans="1:25" x14ac:dyDescent="0.25">
      <c r="A124" s="13" t="s">
        <v>9</v>
      </c>
      <c r="B124" s="14">
        <v>31145</v>
      </c>
      <c r="C124" s="14" t="s">
        <v>62</v>
      </c>
      <c r="D124" s="14" t="s">
        <v>44</v>
      </c>
      <c r="E124" s="14" t="s">
        <v>141</v>
      </c>
      <c r="F124" s="14" t="s">
        <v>138</v>
      </c>
      <c r="G124" s="14">
        <v>2016</v>
      </c>
      <c r="H124" s="10">
        <v>20228.759999999998</v>
      </c>
      <c r="I124" s="10">
        <v>0</v>
      </c>
      <c r="J124" s="20">
        <f t="shared" si="4"/>
        <v>0</v>
      </c>
      <c r="K124" s="10">
        <v>0</v>
      </c>
      <c r="L124" s="20">
        <f t="shared" si="5"/>
        <v>0</v>
      </c>
      <c r="M124" s="10">
        <f t="shared" si="6"/>
        <v>0</v>
      </c>
      <c r="N124" s="20">
        <f t="shared" si="7"/>
        <v>0</v>
      </c>
      <c r="O124" s="29">
        <v>360283.37</v>
      </c>
      <c r="P124" s="29">
        <v>-209433.32</v>
      </c>
      <c r="Q124" s="79">
        <f>IF($O124=0,0,P124/$O124)*100</f>
        <v>-58.13016570817576</v>
      </c>
      <c r="R124" s="29">
        <v>6164.05</v>
      </c>
      <c r="S124" s="79">
        <f>IF($O124=0,0,R124/$O124)*100</f>
        <v>1.710889403527007</v>
      </c>
      <c r="T124" s="29">
        <f>P124+R124</f>
        <v>-203269.27000000002</v>
      </c>
      <c r="U124" s="79">
        <f>IF($O124=0,0,T124/$O124)*100</f>
        <v>-56.419276304648761</v>
      </c>
      <c r="V124" s="80">
        <f>IFERROR(VLOOKUP($B124,'Depr Rate % NS'!$A:$B,2,FALSE),0)</f>
        <v>-3</v>
      </c>
      <c r="W124" s="81">
        <f>IFERROR(VLOOKUP($B124,'Depr Rate % NS'!D:E,2,FALSE),0)</f>
        <v>23911918.730000008</v>
      </c>
      <c r="X124" s="82">
        <f>IFERROR(VLOOKUP($B124,'Depr Rate % NS'!$L:$O,4,FALSE),0)</f>
        <v>4.0000000000000002E-4</v>
      </c>
      <c r="Y124" s="81">
        <f>W124*X124</f>
        <v>9564.7674920000045</v>
      </c>
    </row>
    <row r="125" spans="1:25" x14ac:dyDescent="0.25">
      <c r="A125" s="13" t="s">
        <v>9</v>
      </c>
      <c r="B125" s="14">
        <v>31145</v>
      </c>
      <c r="C125" s="14" t="s">
        <v>62</v>
      </c>
      <c r="D125" s="14" t="s">
        <v>44</v>
      </c>
      <c r="E125" s="14" t="s">
        <v>141</v>
      </c>
      <c r="F125" s="14" t="s">
        <v>138</v>
      </c>
      <c r="G125" s="14">
        <v>2017</v>
      </c>
      <c r="H125" s="10">
        <v>14130.22</v>
      </c>
      <c r="I125" s="10">
        <v>-8804.52</v>
      </c>
      <c r="J125" s="20">
        <f t="shared" si="4"/>
        <v>-62.309857879070542</v>
      </c>
      <c r="K125" s="10">
        <v>0</v>
      </c>
      <c r="L125" s="20">
        <f t="shared" si="5"/>
        <v>0</v>
      </c>
      <c r="M125" s="10">
        <f t="shared" si="6"/>
        <v>-8804.52</v>
      </c>
      <c r="N125" s="20">
        <f t="shared" si="7"/>
        <v>-62.309857879070542</v>
      </c>
      <c r="O125" s="29">
        <v>197662.55</v>
      </c>
      <c r="P125" s="29">
        <v>-100659</v>
      </c>
      <c r="Q125" s="79">
        <f>IF($O125=0,0,P125/$O125)*100</f>
        <v>-50.924669341764542</v>
      </c>
      <c r="R125" s="29">
        <v>0</v>
      </c>
      <c r="S125" s="79">
        <f>IF($O125=0,0,R125/$O125)*100</f>
        <v>0</v>
      </c>
      <c r="T125" s="29">
        <f>P125+R125</f>
        <v>-100659</v>
      </c>
      <c r="U125" s="79">
        <f>IF($O125=0,0,T125/$O125)*100</f>
        <v>-50.924669341764542</v>
      </c>
      <c r="V125" s="80">
        <f>IFERROR(VLOOKUP($B125,'Depr Rate % NS'!$A:$B,2,FALSE),0)</f>
        <v>-3</v>
      </c>
      <c r="W125" s="81">
        <f>IFERROR(VLOOKUP($B125,'Depr Rate % NS'!D:E,2,FALSE),0)</f>
        <v>23911918.730000008</v>
      </c>
      <c r="X125" s="82">
        <f>IFERROR(VLOOKUP($B125,'Depr Rate % NS'!$L:$O,4,FALSE),0)</f>
        <v>4.0000000000000002E-4</v>
      </c>
      <c r="Y125" s="81">
        <f>W125*X125</f>
        <v>9564.7674920000045</v>
      </c>
    </row>
    <row r="126" spans="1:25" x14ac:dyDescent="0.25">
      <c r="A126" s="13" t="s">
        <v>9</v>
      </c>
      <c r="B126" s="14">
        <v>31145</v>
      </c>
      <c r="C126" s="14" t="s">
        <v>62</v>
      </c>
      <c r="D126" s="14" t="s">
        <v>44</v>
      </c>
      <c r="E126" s="14" t="s">
        <v>141</v>
      </c>
      <c r="F126" s="14" t="s">
        <v>138</v>
      </c>
      <c r="G126" s="14">
        <v>2018</v>
      </c>
      <c r="H126" s="10">
        <v>94197.3</v>
      </c>
      <c r="I126" s="10">
        <v>-17980.009999999998</v>
      </c>
      <c r="J126" s="20">
        <f t="shared" si="4"/>
        <v>-19.087606544985896</v>
      </c>
      <c r="K126" s="10">
        <v>0</v>
      </c>
      <c r="L126" s="20">
        <f t="shared" si="5"/>
        <v>0</v>
      </c>
      <c r="M126" s="10">
        <f t="shared" si="6"/>
        <v>-17980.009999999998</v>
      </c>
      <c r="N126" s="20">
        <f t="shared" si="7"/>
        <v>-19.087606544985896</v>
      </c>
      <c r="O126" s="29">
        <v>291859.84999999998</v>
      </c>
      <c r="P126" s="29">
        <v>-118639.01</v>
      </c>
      <c r="Q126" s="79">
        <f>IF($O126=0,0,P126/$O126)*100</f>
        <v>-40.649308221051989</v>
      </c>
      <c r="R126" s="29">
        <v>0</v>
      </c>
      <c r="S126" s="79">
        <f>IF($O126=0,0,R126/$O126)*100</f>
        <v>0</v>
      </c>
      <c r="T126" s="29">
        <f>P126+R126</f>
        <v>-118639.01</v>
      </c>
      <c r="U126" s="79">
        <f>IF($O126=0,0,T126/$O126)*100</f>
        <v>-40.649308221051989</v>
      </c>
      <c r="V126" s="80">
        <f>IFERROR(VLOOKUP($B126,'Depr Rate % NS'!$A:$B,2,FALSE),0)</f>
        <v>-3</v>
      </c>
      <c r="W126" s="81">
        <f>IFERROR(VLOOKUP($B126,'Depr Rate % NS'!D:E,2,FALSE),0)</f>
        <v>23911918.730000008</v>
      </c>
      <c r="X126" s="82">
        <f>IFERROR(VLOOKUP($B126,'Depr Rate % NS'!$L:$O,4,FALSE),0)</f>
        <v>4.0000000000000002E-4</v>
      </c>
      <c r="Y126" s="81">
        <f>W126*X126</f>
        <v>9564.7674920000045</v>
      </c>
    </row>
    <row r="127" spans="1:25" x14ac:dyDescent="0.25">
      <c r="A127" s="13" t="s">
        <v>9</v>
      </c>
      <c r="B127" s="14">
        <v>31145</v>
      </c>
      <c r="C127" s="14" t="s">
        <v>62</v>
      </c>
      <c r="D127" s="14" t="s">
        <v>44</v>
      </c>
      <c r="E127" s="14" t="s">
        <v>141</v>
      </c>
      <c r="F127" s="14" t="s">
        <v>138</v>
      </c>
      <c r="G127" s="14">
        <v>2019</v>
      </c>
      <c r="H127" s="10">
        <v>111670.9</v>
      </c>
      <c r="I127" s="10">
        <v>-41023.469999999994</v>
      </c>
      <c r="J127" s="20">
        <f t="shared" si="4"/>
        <v>-36.73604314105107</v>
      </c>
      <c r="K127" s="10">
        <v>0</v>
      </c>
      <c r="L127" s="20">
        <f t="shared" si="5"/>
        <v>0</v>
      </c>
      <c r="M127" s="10">
        <f t="shared" si="6"/>
        <v>-41023.469999999994</v>
      </c>
      <c r="N127" s="20">
        <f t="shared" si="7"/>
        <v>-36.73604314105107</v>
      </c>
      <c r="O127" s="29">
        <v>260260.73</v>
      </c>
      <c r="P127" s="29">
        <v>-136386.28999999998</v>
      </c>
      <c r="Q127" s="79">
        <f>IF($O127=0,0,P127/$O127)*100</f>
        <v>-52.4037145365726</v>
      </c>
      <c r="R127" s="29">
        <v>0</v>
      </c>
      <c r="S127" s="79">
        <f>IF($O127=0,0,R127/$O127)*100</f>
        <v>0</v>
      </c>
      <c r="T127" s="29">
        <f>P127+R127</f>
        <v>-136386.28999999998</v>
      </c>
      <c r="U127" s="79">
        <f>IF($O127=0,0,T127/$O127)*100</f>
        <v>-52.4037145365726</v>
      </c>
      <c r="V127" s="80">
        <f>IFERROR(VLOOKUP($B127,'Depr Rate % NS'!$A:$B,2,FALSE),0)</f>
        <v>-3</v>
      </c>
      <c r="W127" s="81">
        <f>IFERROR(VLOOKUP($B127,'Depr Rate % NS'!D:E,2,FALSE),0)</f>
        <v>23911918.730000008</v>
      </c>
      <c r="X127" s="82">
        <f>IFERROR(VLOOKUP($B127,'Depr Rate % NS'!$L:$O,4,FALSE),0)</f>
        <v>4.0000000000000002E-4</v>
      </c>
      <c r="Y127" s="81">
        <f>W127*X127</f>
        <v>9564.7674920000045</v>
      </c>
    </row>
    <row r="128" spans="1:25" x14ac:dyDescent="0.25">
      <c r="A128" s="24" t="s">
        <v>9</v>
      </c>
      <c r="B128" s="14">
        <v>31146</v>
      </c>
      <c r="C128" s="14" t="s">
        <v>62</v>
      </c>
      <c r="D128" s="14" t="s">
        <v>45</v>
      </c>
      <c r="E128" s="14" t="s">
        <v>141</v>
      </c>
      <c r="F128" s="14" t="s">
        <v>139</v>
      </c>
      <c r="G128" s="14">
        <v>2011</v>
      </c>
      <c r="H128" s="10">
        <v>233584.25</v>
      </c>
      <c r="I128" s="10">
        <v>-9755.89</v>
      </c>
      <c r="J128" s="20">
        <f t="shared" si="4"/>
        <v>-4.1766043729403846</v>
      </c>
      <c r="K128" s="10">
        <v>0</v>
      </c>
      <c r="L128" s="20">
        <f t="shared" si="5"/>
        <v>0</v>
      </c>
      <c r="M128" s="10">
        <f t="shared" si="6"/>
        <v>-9755.89</v>
      </c>
      <c r="N128" s="20">
        <f t="shared" si="7"/>
        <v>-4.1766043729403846</v>
      </c>
      <c r="O128" s="10"/>
      <c r="P128" s="10"/>
      <c r="Q128" s="20"/>
      <c r="R128" s="10"/>
      <c r="S128" s="20"/>
      <c r="T128" s="10"/>
      <c r="U128" s="20"/>
      <c r="V128" s="20"/>
      <c r="W128" s="43"/>
      <c r="X128" s="40"/>
      <c r="Y128" s="43"/>
    </row>
    <row r="129" spans="1:25" x14ac:dyDescent="0.25">
      <c r="A129" s="13" t="s">
        <v>9</v>
      </c>
      <c r="B129" s="14">
        <v>31146</v>
      </c>
      <c r="C129" s="14" t="s">
        <v>62</v>
      </c>
      <c r="D129" s="14" t="s">
        <v>45</v>
      </c>
      <c r="E129" s="14" t="s">
        <v>141</v>
      </c>
      <c r="F129" s="14" t="s">
        <v>139</v>
      </c>
      <c r="G129" s="14">
        <v>2012</v>
      </c>
      <c r="H129" s="10">
        <v>5973.42</v>
      </c>
      <c r="I129" s="10">
        <v>-5200.67</v>
      </c>
      <c r="J129" s="20">
        <f t="shared" si="4"/>
        <v>-87.063524747966824</v>
      </c>
      <c r="K129" s="10">
        <v>0</v>
      </c>
      <c r="L129" s="20">
        <f t="shared" si="5"/>
        <v>0</v>
      </c>
      <c r="M129" s="10">
        <f t="shared" si="6"/>
        <v>-5200.67</v>
      </c>
      <c r="N129" s="20">
        <f t="shared" si="7"/>
        <v>-87.063524747966824</v>
      </c>
      <c r="O129" s="10"/>
      <c r="P129" s="10"/>
      <c r="Q129" s="20"/>
      <c r="R129" s="10"/>
      <c r="S129" s="20"/>
      <c r="T129" s="10"/>
      <c r="U129" s="20"/>
      <c r="V129" s="20"/>
      <c r="W129" s="43"/>
      <c r="X129" s="40"/>
      <c r="Y129" s="43"/>
    </row>
    <row r="130" spans="1:25" x14ac:dyDescent="0.25">
      <c r="A130" s="13" t="s">
        <v>9</v>
      </c>
      <c r="B130" s="14">
        <v>31146</v>
      </c>
      <c r="C130" s="14" t="s">
        <v>62</v>
      </c>
      <c r="D130" s="14" t="s">
        <v>45</v>
      </c>
      <c r="E130" s="14" t="s">
        <v>141</v>
      </c>
      <c r="F130" s="14" t="s">
        <v>139</v>
      </c>
      <c r="G130" s="14">
        <v>2013</v>
      </c>
      <c r="H130" s="10">
        <v>0</v>
      </c>
      <c r="I130" s="10">
        <v>0</v>
      </c>
      <c r="J130" s="20">
        <f t="shared" ref="J130:J193" si="8">IF($H130=0,0,I130/$H130)*100</f>
        <v>0</v>
      </c>
      <c r="K130" s="10">
        <v>0</v>
      </c>
      <c r="L130" s="20">
        <f t="shared" ref="L130:L193" si="9">IF($H130=0,0,K130/$H130)*100</f>
        <v>0</v>
      </c>
      <c r="M130" s="10">
        <f t="shared" ref="M130:M193" si="10">I130+K130</f>
        <v>0</v>
      </c>
      <c r="N130" s="20">
        <f t="shared" ref="N130:N193" si="11">IF($H130=0,0,M130/$H130)*100</f>
        <v>0</v>
      </c>
      <c r="O130" s="10"/>
      <c r="P130" s="10"/>
      <c r="Q130" s="20"/>
      <c r="R130" s="10"/>
      <c r="S130" s="20"/>
      <c r="T130" s="10"/>
      <c r="U130" s="20"/>
      <c r="V130" s="20"/>
      <c r="W130" s="43"/>
      <c r="X130" s="40"/>
      <c r="Y130" s="43"/>
    </row>
    <row r="131" spans="1:25" x14ac:dyDescent="0.25">
      <c r="A131" s="13" t="s">
        <v>9</v>
      </c>
      <c r="B131" s="14">
        <v>31146</v>
      </c>
      <c r="C131" s="14" t="s">
        <v>62</v>
      </c>
      <c r="D131" s="14" t="s">
        <v>45</v>
      </c>
      <c r="E131" s="14" t="s">
        <v>141</v>
      </c>
      <c r="F131" s="14" t="s">
        <v>139</v>
      </c>
      <c r="G131" s="14">
        <v>2014</v>
      </c>
      <c r="H131" s="10">
        <v>232593.37</v>
      </c>
      <c r="I131" s="10">
        <v>-43375.25</v>
      </c>
      <c r="J131" s="20">
        <f t="shared" si="8"/>
        <v>-18.648532415175893</v>
      </c>
      <c r="K131" s="10">
        <v>0</v>
      </c>
      <c r="L131" s="20">
        <f t="shared" si="9"/>
        <v>0</v>
      </c>
      <c r="M131" s="10">
        <f t="shared" si="10"/>
        <v>-43375.25</v>
      </c>
      <c r="N131" s="20">
        <f t="shared" si="11"/>
        <v>-18.648532415175893</v>
      </c>
      <c r="O131" s="10"/>
      <c r="P131" s="10"/>
      <c r="Q131" s="20"/>
      <c r="R131" s="10"/>
      <c r="S131" s="20"/>
      <c r="T131" s="10"/>
      <c r="U131" s="20"/>
      <c r="V131" s="20"/>
      <c r="W131" s="43"/>
      <c r="X131" s="40"/>
      <c r="Y131" s="43"/>
    </row>
    <row r="132" spans="1:25" x14ac:dyDescent="0.25">
      <c r="A132" s="13" t="s">
        <v>9</v>
      </c>
      <c r="B132" s="14">
        <v>31146</v>
      </c>
      <c r="C132" s="14" t="s">
        <v>62</v>
      </c>
      <c r="D132" s="14" t="s">
        <v>45</v>
      </c>
      <c r="E132" s="14" t="s">
        <v>141</v>
      </c>
      <c r="F132" s="14" t="s">
        <v>139</v>
      </c>
      <c r="G132" s="14">
        <v>2015</v>
      </c>
      <c r="H132" s="10">
        <v>34256.82</v>
      </c>
      <c r="I132" s="10">
        <v>-5951.1</v>
      </c>
      <c r="J132" s="20">
        <f t="shared" si="8"/>
        <v>-17.372015265865308</v>
      </c>
      <c r="K132" s="10">
        <v>0</v>
      </c>
      <c r="L132" s="20">
        <f t="shared" si="9"/>
        <v>0</v>
      </c>
      <c r="M132" s="10">
        <f t="shared" si="10"/>
        <v>-5951.1</v>
      </c>
      <c r="N132" s="20">
        <f t="shared" si="11"/>
        <v>-17.372015265865308</v>
      </c>
      <c r="O132" s="29">
        <v>506407.86</v>
      </c>
      <c r="P132" s="29">
        <v>-64282.909999999996</v>
      </c>
      <c r="Q132" s="79">
        <f>IF($O132=0,0,P132/$O132)*100</f>
        <v>-12.693900525161675</v>
      </c>
      <c r="R132" s="29">
        <v>0</v>
      </c>
      <c r="S132" s="79">
        <f>IF($O132=0,0,R132/$O132)*100</f>
        <v>0</v>
      </c>
      <c r="T132" s="29">
        <f>P132+R132</f>
        <v>-64282.909999999996</v>
      </c>
      <c r="U132" s="79">
        <f>IF($O132=0,0,T132/$O132)*100</f>
        <v>-12.693900525161675</v>
      </c>
      <c r="V132" s="80">
        <f>IFERROR(VLOOKUP($B132,'Depr Rate % NS'!$A:$B,2,FALSE),0)</f>
        <v>-4</v>
      </c>
      <c r="W132" s="81">
        <f>IFERROR(VLOOKUP($B132,'Depr Rate % NS'!D:E,2,FALSE),0)</f>
        <v>12704431.66</v>
      </c>
      <c r="X132" s="82">
        <f>IFERROR(VLOOKUP($B132,'Depr Rate % NS'!$L:$O,4,FALSE),0)</f>
        <v>8.0000000000000004E-4</v>
      </c>
      <c r="Y132" s="81">
        <f>W132*X132</f>
        <v>10163.545328</v>
      </c>
    </row>
    <row r="133" spans="1:25" x14ac:dyDescent="0.25">
      <c r="A133" s="13" t="s">
        <v>9</v>
      </c>
      <c r="B133" s="14">
        <v>31146</v>
      </c>
      <c r="C133" s="14" t="s">
        <v>62</v>
      </c>
      <c r="D133" s="14" t="s">
        <v>45</v>
      </c>
      <c r="E133" s="14" t="s">
        <v>141</v>
      </c>
      <c r="F133" s="14" t="s">
        <v>139</v>
      </c>
      <c r="G133" s="14">
        <v>2016</v>
      </c>
      <c r="H133" s="10">
        <v>0</v>
      </c>
      <c r="I133" s="10">
        <v>0</v>
      </c>
      <c r="J133" s="20">
        <f t="shared" si="8"/>
        <v>0</v>
      </c>
      <c r="K133" s="10">
        <v>0</v>
      </c>
      <c r="L133" s="20">
        <f t="shared" si="9"/>
        <v>0</v>
      </c>
      <c r="M133" s="10">
        <f t="shared" si="10"/>
        <v>0</v>
      </c>
      <c r="N133" s="20">
        <f t="shared" si="11"/>
        <v>0</v>
      </c>
      <c r="O133" s="29">
        <v>272823.61</v>
      </c>
      <c r="P133" s="29">
        <v>-54527.02</v>
      </c>
      <c r="Q133" s="79">
        <f>IF($O133=0,0,P133/$O133)*100</f>
        <v>-19.986180814776258</v>
      </c>
      <c r="R133" s="29">
        <v>0</v>
      </c>
      <c r="S133" s="79">
        <f>IF($O133=0,0,R133/$O133)*100</f>
        <v>0</v>
      </c>
      <c r="T133" s="29">
        <f>P133+R133</f>
        <v>-54527.02</v>
      </c>
      <c r="U133" s="79">
        <f>IF($O133=0,0,T133/$O133)*100</f>
        <v>-19.986180814776258</v>
      </c>
      <c r="V133" s="80">
        <f>IFERROR(VLOOKUP($B133,'Depr Rate % NS'!$A:$B,2,FALSE),0)</f>
        <v>-4</v>
      </c>
      <c r="W133" s="81">
        <f>IFERROR(VLOOKUP($B133,'Depr Rate % NS'!D:E,2,FALSE),0)</f>
        <v>12704431.66</v>
      </c>
      <c r="X133" s="82">
        <f>IFERROR(VLOOKUP($B133,'Depr Rate % NS'!$L:$O,4,FALSE),0)</f>
        <v>8.0000000000000004E-4</v>
      </c>
      <c r="Y133" s="81">
        <f>W133*X133</f>
        <v>10163.545328</v>
      </c>
    </row>
    <row r="134" spans="1:25" x14ac:dyDescent="0.25">
      <c r="A134" s="13" t="s">
        <v>9</v>
      </c>
      <c r="B134" s="14">
        <v>31146</v>
      </c>
      <c r="C134" s="14" t="s">
        <v>62</v>
      </c>
      <c r="D134" s="14" t="s">
        <v>45</v>
      </c>
      <c r="E134" s="14" t="s">
        <v>141</v>
      </c>
      <c r="F134" s="14" t="s">
        <v>139</v>
      </c>
      <c r="G134" s="14">
        <v>2017</v>
      </c>
      <c r="H134" s="10">
        <v>15389.27</v>
      </c>
      <c r="I134" s="10">
        <v>-8363.19</v>
      </c>
      <c r="J134" s="20">
        <f t="shared" si="8"/>
        <v>-54.344293134112277</v>
      </c>
      <c r="K134" s="10">
        <v>0</v>
      </c>
      <c r="L134" s="20">
        <f t="shared" si="9"/>
        <v>0</v>
      </c>
      <c r="M134" s="10">
        <f t="shared" si="10"/>
        <v>-8363.19</v>
      </c>
      <c r="N134" s="20">
        <f t="shared" si="11"/>
        <v>-54.344293134112277</v>
      </c>
      <c r="O134" s="29">
        <v>282239.45999999996</v>
      </c>
      <c r="P134" s="29">
        <v>-57689.54</v>
      </c>
      <c r="Q134" s="79">
        <f>IF($O134=0,0,P134/$O134)*100</f>
        <v>-20.439927145552222</v>
      </c>
      <c r="R134" s="29">
        <v>0</v>
      </c>
      <c r="S134" s="79">
        <f>IF($O134=0,0,R134/$O134)*100</f>
        <v>0</v>
      </c>
      <c r="T134" s="29">
        <f>P134+R134</f>
        <v>-57689.54</v>
      </c>
      <c r="U134" s="79">
        <f>IF($O134=0,0,T134/$O134)*100</f>
        <v>-20.439927145552222</v>
      </c>
      <c r="V134" s="80">
        <f>IFERROR(VLOOKUP($B134,'Depr Rate % NS'!$A:$B,2,FALSE),0)</f>
        <v>-4</v>
      </c>
      <c r="W134" s="81">
        <f>IFERROR(VLOOKUP($B134,'Depr Rate % NS'!D:E,2,FALSE),0)</f>
        <v>12704431.66</v>
      </c>
      <c r="X134" s="82">
        <f>IFERROR(VLOOKUP($B134,'Depr Rate % NS'!$L:$O,4,FALSE),0)</f>
        <v>8.0000000000000004E-4</v>
      </c>
      <c r="Y134" s="81">
        <f>W134*X134</f>
        <v>10163.545328</v>
      </c>
    </row>
    <row r="135" spans="1:25" x14ac:dyDescent="0.25">
      <c r="A135" s="13" t="s">
        <v>9</v>
      </c>
      <c r="B135" s="14">
        <v>31146</v>
      </c>
      <c r="C135" s="14" t="s">
        <v>62</v>
      </c>
      <c r="D135" s="14" t="s">
        <v>45</v>
      </c>
      <c r="E135" s="14" t="s">
        <v>141</v>
      </c>
      <c r="F135" s="14" t="s">
        <v>139</v>
      </c>
      <c r="G135" s="14">
        <v>2018</v>
      </c>
      <c r="H135" s="10">
        <v>0</v>
      </c>
      <c r="I135" s="10">
        <v>0</v>
      </c>
      <c r="J135" s="20">
        <f t="shared" si="8"/>
        <v>0</v>
      </c>
      <c r="K135" s="10">
        <v>0</v>
      </c>
      <c r="L135" s="20">
        <f t="shared" si="9"/>
        <v>0</v>
      </c>
      <c r="M135" s="10">
        <f t="shared" si="10"/>
        <v>0</v>
      </c>
      <c r="N135" s="20">
        <f t="shared" si="11"/>
        <v>0</v>
      </c>
      <c r="O135" s="29">
        <v>282239.45999999996</v>
      </c>
      <c r="P135" s="29">
        <v>-57689.54</v>
      </c>
      <c r="Q135" s="79">
        <f>IF($O135=0,0,P135/$O135)*100</f>
        <v>-20.439927145552222</v>
      </c>
      <c r="R135" s="29">
        <v>0</v>
      </c>
      <c r="S135" s="79">
        <f>IF($O135=0,0,R135/$O135)*100</f>
        <v>0</v>
      </c>
      <c r="T135" s="29">
        <f>P135+R135</f>
        <v>-57689.54</v>
      </c>
      <c r="U135" s="79">
        <f>IF($O135=0,0,T135/$O135)*100</f>
        <v>-20.439927145552222</v>
      </c>
      <c r="V135" s="80">
        <f>IFERROR(VLOOKUP($B135,'Depr Rate % NS'!$A:$B,2,FALSE),0)</f>
        <v>-4</v>
      </c>
      <c r="W135" s="81">
        <f>IFERROR(VLOOKUP($B135,'Depr Rate % NS'!D:E,2,FALSE),0)</f>
        <v>12704431.66</v>
      </c>
      <c r="X135" s="82">
        <f>IFERROR(VLOOKUP($B135,'Depr Rate % NS'!$L:$O,4,FALSE),0)</f>
        <v>8.0000000000000004E-4</v>
      </c>
      <c r="Y135" s="81">
        <f>W135*X135</f>
        <v>10163.545328</v>
      </c>
    </row>
    <row r="136" spans="1:25" x14ac:dyDescent="0.25">
      <c r="A136" s="13" t="s">
        <v>9</v>
      </c>
      <c r="B136" s="14">
        <v>31146</v>
      </c>
      <c r="C136" s="14" t="s">
        <v>62</v>
      </c>
      <c r="D136" s="14" t="s">
        <v>45</v>
      </c>
      <c r="E136" s="14" t="s">
        <v>141</v>
      </c>
      <c r="F136" s="14" t="s">
        <v>139</v>
      </c>
      <c r="G136" s="14">
        <v>2019</v>
      </c>
      <c r="H136" s="10">
        <v>4462.37</v>
      </c>
      <c r="I136" s="10">
        <v>0</v>
      </c>
      <c r="J136" s="20">
        <f t="shared" si="8"/>
        <v>0</v>
      </c>
      <c r="K136" s="10">
        <v>0</v>
      </c>
      <c r="L136" s="20">
        <f t="shared" si="9"/>
        <v>0</v>
      </c>
      <c r="M136" s="10">
        <f t="shared" si="10"/>
        <v>0</v>
      </c>
      <c r="N136" s="20">
        <f t="shared" si="11"/>
        <v>0</v>
      </c>
      <c r="O136" s="29">
        <v>54108.46</v>
      </c>
      <c r="P136" s="29">
        <v>-14314.29</v>
      </c>
      <c r="Q136" s="79">
        <f>IF($O136=0,0,P136/$O136)*100</f>
        <v>-26.454809469720637</v>
      </c>
      <c r="R136" s="29">
        <v>0</v>
      </c>
      <c r="S136" s="79">
        <f>IF($O136=0,0,R136/$O136)*100</f>
        <v>0</v>
      </c>
      <c r="T136" s="29">
        <f>P136+R136</f>
        <v>-14314.29</v>
      </c>
      <c r="U136" s="79">
        <f>IF($O136=0,0,T136/$O136)*100</f>
        <v>-26.454809469720637</v>
      </c>
      <c r="V136" s="80">
        <f>IFERROR(VLOOKUP($B136,'Depr Rate % NS'!$A:$B,2,FALSE),0)</f>
        <v>-4</v>
      </c>
      <c r="W136" s="81">
        <f>IFERROR(VLOOKUP($B136,'Depr Rate % NS'!D:E,2,FALSE),0)</f>
        <v>12704431.66</v>
      </c>
      <c r="X136" s="82">
        <f>IFERROR(VLOOKUP($B136,'Depr Rate % NS'!$L:$O,4,FALSE),0)</f>
        <v>8.0000000000000004E-4</v>
      </c>
      <c r="Y136" s="81">
        <f>W136*X136</f>
        <v>10163.545328</v>
      </c>
    </row>
    <row r="137" spans="1:25" x14ac:dyDescent="0.25">
      <c r="A137" s="13" t="s">
        <v>9</v>
      </c>
      <c r="B137" s="14">
        <v>31151</v>
      </c>
      <c r="C137" s="14" t="s">
        <v>62</v>
      </c>
      <c r="D137" s="14" t="s">
        <v>47</v>
      </c>
      <c r="E137" s="14" t="s">
        <v>141</v>
      </c>
      <c r="F137" s="14" t="s">
        <v>144</v>
      </c>
      <c r="G137" s="14">
        <v>2011</v>
      </c>
      <c r="H137" s="10">
        <v>0</v>
      </c>
      <c r="I137" s="10">
        <v>0</v>
      </c>
      <c r="J137" s="20">
        <f t="shared" si="8"/>
        <v>0</v>
      </c>
      <c r="K137" s="10">
        <v>0</v>
      </c>
      <c r="L137" s="20">
        <f t="shared" si="9"/>
        <v>0</v>
      </c>
      <c r="M137" s="10">
        <f t="shared" si="10"/>
        <v>0</v>
      </c>
      <c r="N137" s="20">
        <f t="shared" si="11"/>
        <v>0</v>
      </c>
      <c r="O137" s="10"/>
      <c r="P137" s="10"/>
      <c r="Q137" s="20"/>
      <c r="R137" s="10"/>
      <c r="S137" s="20"/>
      <c r="T137" s="10"/>
      <c r="U137" s="20"/>
      <c r="V137" s="20"/>
      <c r="W137" s="43"/>
      <c r="X137" s="40"/>
      <c r="Y137" s="43"/>
    </row>
    <row r="138" spans="1:25" x14ac:dyDescent="0.25">
      <c r="A138" s="13" t="s">
        <v>9</v>
      </c>
      <c r="B138" s="14">
        <v>31151</v>
      </c>
      <c r="C138" s="14" t="s">
        <v>62</v>
      </c>
      <c r="D138" s="14" t="s">
        <v>47</v>
      </c>
      <c r="E138" s="14" t="s">
        <v>141</v>
      </c>
      <c r="F138" s="14" t="s">
        <v>144</v>
      </c>
      <c r="G138" s="14">
        <v>2012</v>
      </c>
      <c r="H138" s="10">
        <v>0</v>
      </c>
      <c r="I138" s="10">
        <v>0</v>
      </c>
      <c r="J138" s="20">
        <f t="shared" si="8"/>
        <v>0</v>
      </c>
      <c r="K138" s="10">
        <v>0</v>
      </c>
      <c r="L138" s="20">
        <f t="shared" si="9"/>
        <v>0</v>
      </c>
      <c r="M138" s="10">
        <f t="shared" si="10"/>
        <v>0</v>
      </c>
      <c r="N138" s="20">
        <f t="shared" si="11"/>
        <v>0</v>
      </c>
      <c r="O138" s="10"/>
      <c r="P138" s="10"/>
      <c r="Q138" s="20"/>
      <c r="R138" s="10"/>
      <c r="S138" s="20"/>
      <c r="T138" s="10"/>
      <c r="U138" s="20"/>
      <c r="V138" s="20"/>
      <c r="W138" s="43"/>
      <c r="X138" s="40"/>
      <c r="Y138" s="43"/>
    </row>
    <row r="139" spans="1:25" x14ac:dyDescent="0.25">
      <c r="A139" s="13" t="s">
        <v>9</v>
      </c>
      <c r="B139" s="14">
        <v>31151</v>
      </c>
      <c r="C139" s="14" t="s">
        <v>62</v>
      </c>
      <c r="D139" s="14" t="s">
        <v>47</v>
      </c>
      <c r="E139" s="14" t="s">
        <v>141</v>
      </c>
      <c r="F139" s="14" t="s">
        <v>144</v>
      </c>
      <c r="G139" s="14">
        <v>2013</v>
      </c>
      <c r="H139" s="10">
        <v>0</v>
      </c>
      <c r="I139" s="10">
        <v>0</v>
      </c>
      <c r="J139" s="20">
        <f t="shared" si="8"/>
        <v>0</v>
      </c>
      <c r="K139" s="10">
        <v>0</v>
      </c>
      <c r="L139" s="20">
        <f t="shared" si="9"/>
        <v>0</v>
      </c>
      <c r="M139" s="10">
        <f t="shared" si="10"/>
        <v>0</v>
      </c>
      <c r="N139" s="20">
        <f t="shared" si="11"/>
        <v>0</v>
      </c>
      <c r="O139" s="10"/>
      <c r="P139" s="10"/>
      <c r="Q139" s="20"/>
      <c r="R139" s="10"/>
      <c r="S139" s="20"/>
      <c r="T139" s="10"/>
      <c r="U139" s="20"/>
      <c r="V139" s="20"/>
      <c r="W139" s="43"/>
      <c r="X139" s="40"/>
      <c r="Y139" s="43"/>
    </row>
    <row r="140" spans="1:25" x14ac:dyDescent="0.25">
      <c r="A140" s="13" t="s">
        <v>9</v>
      </c>
      <c r="B140" s="14">
        <v>31151</v>
      </c>
      <c r="C140" s="14" t="s">
        <v>62</v>
      </c>
      <c r="D140" s="14" t="s">
        <v>47</v>
      </c>
      <c r="E140" s="14" t="s">
        <v>141</v>
      </c>
      <c r="F140" s="14" t="s">
        <v>144</v>
      </c>
      <c r="G140" s="14">
        <v>2014</v>
      </c>
      <c r="H140" s="10">
        <v>0</v>
      </c>
      <c r="I140" s="10">
        <v>0</v>
      </c>
      <c r="J140" s="20">
        <f t="shared" si="8"/>
        <v>0</v>
      </c>
      <c r="K140" s="10">
        <v>0</v>
      </c>
      <c r="L140" s="20">
        <f t="shared" si="9"/>
        <v>0</v>
      </c>
      <c r="M140" s="10">
        <f t="shared" si="10"/>
        <v>0</v>
      </c>
      <c r="N140" s="20">
        <f t="shared" si="11"/>
        <v>0</v>
      </c>
      <c r="O140" s="10"/>
      <c r="P140" s="10"/>
      <c r="Q140" s="20"/>
      <c r="R140" s="10"/>
      <c r="S140" s="20"/>
      <c r="T140" s="10"/>
      <c r="U140" s="20"/>
      <c r="V140" s="20"/>
      <c r="W140" s="43"/>
      <c r="X140" s="40"/>
      <c r="Y140" s="43"/>
    </row>
    <row r="141" spans="1:25" x14ac:dyDescent="0.25">
      <c r="A141" s="13" t="s">
        <v>9</v>
      </c>
      <c r="B141" s="14">
        <v>31151</v>
      </c>
      <c r="C141" s="14" t="s">
        <v>62</v>
      </c>
      <c r="D141" s="14" t="s">
        <v>47</v>
      </c>
      <c r="E141" s="14" t="s">
        <v>141</v>
      </c>
      <c r="F141" s="14" t="s">
        <v>144</v>
      </c>
      <c r="G141" s="14">
        <v>2015</v>
      </c>
      <c r="H141" s="10">
        <v>0</v>
      </c>
      <c r="I141" s="10">
        <v>0</v>
      </c>
      <c r="J141" s="20">
        <f t="shared" si="8"/>
        <v>0</v>
      </c>
      <c r="K141" s="10">
        <v>0</v>
      </c>
      <c r="L141" s="20">
        <f t="shared" si="9"/>
        <v>0</v>
      </c>
      <c r="M141" s="10">
        <f t="shared" si="10"/>
        <v>0</v>
      </c>
      <c r="N141" s="20">
        <f t="shared" si="11"/>
        <v>0</v>
      </c>
      <c r="O141" s="29">
        <v>0</v>
      </c>
      <c r="P141" s="29">
        <v>0</v>
      </c>
      <c r="Q141" s="79">
        <f>IF($O141=0,0,P141/$O141)*100</f>
        <v>0</v>
      </c>
      <c r="R141" s="29">
        <v>0</v>
      </c>
      <c r="S141" s="79">
        <f>IF($O141=0,0,R141/$O141)*100</f>
        <v>0</v>
      </c>
      <c r="T141" s="29">
        <f>P141+R141</f>
        <v>0</v>
      </c>
      <c r="U141" s="79">
        <f>IF($O141=0,0,T141/$O141)*100</f>
        <v>0</v>
      </c>
      <c r="V141" s="80">
        <f>IFERROR(VLOOKUP($B141,'Depr Rate % NS'!$A:$B,2,FALSE),0)</f>
        <v>0</v>
      </c>
      <c r="W141" s="81">
        <f>IFERROR(VLOOKUP($B141,'Depr Rate % NS'!D:E,2,FALSE),0)</f>
        <v>23136622.989999998</v>
      </c>
      <c r="X141" s="82">
        <f>IFERROR(VLOOKUP($B141,'Depr Rate % NS'!$L:$O,4,FALSE),0)</f>
        <v>1E-4</v>
      </c>
      <c r="Y141" s="81">
        <f>W141*X141</f>
        <v>2313.6622990000001</v>
      </c>
    </row>
    <row r="142" spans="1:25" x14ac:dyDescent="0.25">
      <c r="A142" s="13" t="s">
        <v>9</v>
      </c>
      <c r="B142" s="14">
        <v>31151</v>
      </c>
      <c r="C142" s="14" t="s">
        <v>62</v>
      </c>
      <c r="D142" s="14" t="s">
        <v>47</v>
      </c>
      <c r="E142" s="14" t="s">
        <v>141</v>
      </c>
      <c r="F142" s="14" t="s">
        <v>144</v>
      </c>
      <c r="G142" s="14">
        <v>2016</v>
      </c>
      <c r="H142" s="10">
        <v>0</v>
      </c>
      <c r="I142" s="10">
        <v>0</v>
      </c>
      <c r="J142" s="20">
        <f t="shared" si="8"/>
        <v>0</v>
      </c>
      <c r="K142" s="10">
        <v>0</v>
      </c>
      <c r="L142" s="20">
        <f t="shared" si="9"/>
        <v>0</v>
      </c>
      <c r="M142" s="10">
        <f t="shared" si="10"/>
        <v>0</v>
      </c>
      <c r="N142" s="20">
        <f t="shared" si="11"/>
        <v>0</v>
      </c>
      <c r="O142" s="29">
        <v>0</v>
      </c>
      <c r="P142" s="29">
        <v>0</v>
      </c>
      <c r="Q142" s="79">
        <f>IF($O142=0,0,P142/$O142)*100</f>
        <v>0</v>
      </c>
      <c r="R142" s="29">
        <v>0</v>
      </c>
      <c r="S142" s="79">
        <f>IF($O142=0,0,R142/$O142)*100</f>
        <v>0</v>
      </c>
      <c r="T142" s="29">
        <f>P142+R142</f>
        <v>0</v>
      </c>
      <c r="U142" s="79">
        <f>IF($O142=0,0,T142/$O142)*100</f>
        <v>0</v>
      </c>
      <c r="V142" s="80">
        <f>IFERROR(VLOOKUP($B142,'Depr Rate % NS'!$A:$B,2,FALSE),0)</f>
        <v>0</v>
      </c>
      <c r="W142" s="81">
        <f>IFERROR(VLOOKUP($B142,'Depr Rate % NS'!D:E,2,FALSE),0)</f>
        <v>23136622.989999998</v>
      </c>
      <c r="X142" s="82">
        <f>IFERROR(VLOOKUP($B142,'Depr Rate % NS'!$L:$O,4,FALSE),0)</f>
        <v>1E-4</v>
      </c>
      <c r="Y142" s="81">
        <f>W142*X142</f>
        <v>2313.6622990000001</v>
      </c>
    </row>
    <row r="143" spans="1:25" x14ac:dyDescent="0.25">
      <c r="A143" s="13" t="s">
        <v>9</v>
      </c>
      <c r="B143" s="14">
        <v>31151</v>
      </c>
      <c r="C143" s="14" t="s">
        <v>62</v>
      </c>
      <c r="D143" s="14" t="s">
        <v>47</v>
      </c>
      <c r="E143" s="14" t="s">
        <v>141</v>
      </c>
      <c r="F143" s="14" t="s">
        <v>144</v>
      </c>
      <c r="G143" s="14">
        <v>2017</v>
      </c>
      <c r="H143" s="10">
        <v>0</v>
      </c>
      <c r="I143" s="10">
        <v>0</v>
      </c>
      <c r="J143" s="20">
        <f t="shared" si="8"/>
        <v>0</v>
      </c>
      <c r="K143" s="10">
        <v>0</v>
      </c>
      <c r="L143" s="20">
        <f t="shared" si="9"/>
        <v>0</v>
      </c>
      <c r="M143" s="10">
        <f t="shared" si="10"/>
        <v>0</v>
      </c>
      <c r="N143" s="20">
        <f t="shared" si="11"/>
        <v>0</v>
      </c>
      <c r="O143" s="29">
        <v>0</v>
      </c>
      <c r="P143" s="29">
        <v>0</v>
      </c>
      <c r="Q143" s="79">
        <f>IF($O143=0,0,P143/$O143)*100</f>
        <v>0</v>
      </c>
      <c r="R143" s="29">
        <v>0</v>
      </c>
      <c r="S143" s="79">
        <f>IF($O143=0,0,R143/$O143)*100</f>
        <v>0</v>
      </c>
      <c r="T143" s="29">
        <f>P143+R143</f>
        <v>0</v>
      </c>
      <c r="U143" s="79">
        <f>IF($O143=0,0,T143/$O143)*100</f>
        <v>0</v>
      </c>
      <c r="V143" s="80">
        <f>IFERROR(VLOOKUP($B143,'Depr Rate % NS'!$A:$B,2,FALSE),0)</f>
        <v>0</v>
      </c>
      <c r="W143" s="81">
        <f>IFERROR(VLOOKUP($B143,'Depr Rate % NS'!D:E,2,FALSE),0)</f>
        <v>23136622.989999998</v>
      </c>
      <c r="X143" s="82">
        <f>IFERROR(VLOOKUP($B143,'Depr Rate % NS'!$L:$O,4,FALSE),0)</f>
        <v>1E-4</v>
      </c>
      <c r="Y143" s="81">
        <f>W143*X143</f>
        <v>2313.6622990000001</v>
      </c>
    </row>
    <row r="144" spans="1:25" x14ac:dyDescent="0.25">
      <c r="A144" s="13" t="s">
        <v>9</v>
      </c>
      <c r="B144" s="14">
        <v>31151</v>
      </c>
      <c r="C144" s="14" t="s">
        <v>62</v>
      </c>
      <c r="D144" s="14" t="s">
        <v>47</v>
      </c>
      <c r="E144" s="14" t="s">
        <v>141</v>
      </c>
      <c r="F144" s="14" t="s">
        <v>144</v>
      </c>
      <c r="G144" s="14">
        <v>2018</v>
      </c>
      <c r="H144" s="10">
        <v>0</v>
      </c>
      <c r="I144" s="10">
        <v>0</v>
      </c>
      <c r="J144" s="20">
        <f t="shared" si="8"/>
        <v>0</v>
      </c>
      <c r="K144" s="10">
        <v>0</v>
      </c>
      <c r="L144" s="20">
        <f t="shared" si="9"/>
        <v>0</v>
      </c>
      <c r="M144" s="10">
        <f t="shared" si="10"/>
        <v>0</v>
      </c>
      <c r="N144" s="20">
        <f t="shared" si="11"/>
        <v>0</v>
      </c>
      <c r="O144" s="29">
        <v>0</v>
      </c>
      <c r="P144" s="29">
        <v>0</v>
      </c>
      <c r="Q144" s="79">
        <f>IF($O144=0,0,P144/$O144)*100</f>
        <v>0</v>
      </c>
      <c r="R144" s="29">
        <v>0</v>
      </c>
      <c r="S144" s="79">
        <f>IF($O144=0,0,R144/$O144)*100</f>
        <v>0</v>
      </c>
      <c r="T144" s="29">
        <f>P144+R144</f>
        <v>0</v>
      </c>
      <c r="U144" s="79">
        <f>IF($O144=0,0,T144/$O144)*100</f>
        <v>0</v>
      </c>
      <c r="V144" s="80">
        <f>IFERROR(VLOOKUP($B144,'Depr Rate % NS'!$A:$B,2,FALSE),0)</f>
        <v>0</v>
      </c>
      <c r="W144" s="81">
        <f>IFERROR(VLOOKUP($B144,'Depr Rate % NS'!D:E,2,FALSE),0)</f>
        <v>23136622.989999998</v>
      </c>
      <c r="X144" s="82">
        <f>IFERROR(VLOOKUP($B144,'Depr Rate % NS'!$L:$O,4,FALSE),0)</f>
        <v>1E-4</v>
      </c>
      <c r="Y144" s="81">
        <f>W144*X144</f>
        <v>2313.6622990000001</v>
      </c>
    </row>
    <row r="145" spans="1:25" x14ac:dyDescent="0.25">
      <c r="A145" s="13" t="s">
        <v>9</v>
      </c>
      <c r="B145" s="14">
        <v>31151</v>
      </c>
      <c r="C145" s="14" t="s">
        <v>62</v>
      </c>
      <c r="D145" s="14" t="s">
        <v>47</v>
      </c>
      <c r="E145" s="14" t="s">
        <v>141</v>
      </c>
      <c r="F145" s="14" t="s">
        <v>144</v>
      </c>
      <c r="G145" s="14">
        <v>2019</v>
      </c>
      <c r="H145" s="10">
        <v>0</v>
      </c>
      <c r="I145" s="10">
        <v>0</v>
      </c>
      <c r="J145" s="20">
        <f t="shared" si="8"/>
        <v>0</v>
      </c>
      <c r="K145" s="10">
        <v>0</v>
      </c>
      <c r="L145" s="20">
        <f t="shared" si="9"/>
        <v>0</v>
      </c>
      <c r="M145" s="10">
        <f t="shared" si="10"/>
        <v>0</v>
      </c>
      <c r="N145" s="20">
        <f t="shared" si="11"/>
        <v>0</v>
      </c>
      <c r="O145" s="29">
        <v>0</v>
      </c>
      <c r="P145" s="29">
        <v>0</v>
      </c>
      <c r="Q145" s="79">
        <f>IF($O145=0,0,P145/$O145)*100</f>
        <v>0</v>
      </c>
      <c r="R145" s="29">
        <v>0</v>
      </c>
      <c r="S145" s="79">
        <f>IF($O145=0,0,R145/$O145)*100</f>
        <v>0</v>
      </c>
      <c r="T145" s="29">
        <f>P145+R145</f>
        <v>0</v>
      </c>
      <c r="U145" s="79">
        <f>IF($O145=0,0,T145/$O145)*100</f>
        <v>0</v>
      </c>
      <c r="V145" s="80">
        <f>IFERROR(VLOOKUP($B145,'Depr Rate % NS'!$A:$B,2,FALSE),0)</f>
        <v>0</v>
      </c>
      <c r="W145" s="81">
        <f>IFERROR(VLOOKUP($B145,'Depr Rate % NS'!D:E,2,FALSE),0)</f>
        <v>23136622.989999998</v>
      </c>
      <c r="X145" s="82">
        <f>IFERROR(VLOOKUP($B145,'Depr Rate % NS'!$L:$O,4,FALSE),0)</f>
        <v>1E-4</v>
      </c>
      <c r="Y145" s="81">
        <f>W145*X145</f>
        <v>2313.6622990000001</v>
      </c>
    </row>
    <row r="146" spans="1:25" x14ac:dyDescent="0.25">
      <c r="A146" s="13" t="s">
        <v>9</v>
      </c>
      <c r="B146" s="14">
        <v>31152</v>
      </c>
      <c r="C146" s="14" t="s">
        <v>62</v>
      </c>
      <c r="D146" s="14" t="s">
        <v>48</v>
      </c>
      <c r="E146" s="14" t="s">
        <v>141</v>
      </c>
      <c r="F146" s="14" t="s">
        <v>145</v>
      </c>
      <c r="G146" s="14">
        <v>2011</v>
      </c>
      <c r="H146" s="10">
        <v>0</v>
      </c>
      <c r="I146" s="10">
        <v>0</v>
      </c>
      <c r="J146" s="20">
        <f t="shared" si="8"/>
        <v>0</v>
      </c>
      <c r="K146" s="10">
        <v>0</v>
      </c>
      <c r="L146" s="20">
        <f t="shared" si="9"/>
        <v>0</v>
      </c>
      <c r="M146" s="10">
        <f t="shared" si="10"/>
        <v>0</v>
      </c>
      <c r="N146" s="20">
        <f t="shared" si="11"/>
        <v>0</v>
      </c>
      <c r="O146" s="10"/>
      <c r="P146" s="10"/>
      <c r="Q146" s="20"/>
      <c r="R146" s="10"/>
      <c r="S146" s="20"/>
      <c r="T146" s="10"/>
      <c r="U146" s="20"/>
      <c r="V146" s="20"/>
      <c r="W146" s="43"/>
      <c r="X146" s="40"/>
      <c r="Y146" s="43"/>
    </row>
    <row r="147" spans="1:25" x14ac:dyDescent="0.25">
      <c r="A147" s="13" t="s">
        <v>9</v>
      </c>
      <c r="B147" s="14">
        <v>31152</v>
      </c>
      <c r="C147" s="14" t="s">
        <v>62</v>
      </c>
      <c r="D147" s="14" t="s">
        <v>48</v>
      </c>
      <c r="E147" s="14" t="s">
        <v>141</v>
      </c>
      <c r="F147" s="14" t="s">
        <v>145</v>
      </c>
      <c r="G147" s="14">
        <v>2012</v>
      </c>
      <c r="H147" s="10">
        <v>0</v>
      </c>
      <c r="I147" s="10">
        <v>0</v>
      </c>
      <c r="J147" s="20">
        <f t="shared" si="8"/>
        <v>0</v>
      </c>
      <c r="K147" s="10">
        <v>0</v>
      </c>
      <c r="L147" s="20">
        <f t="shared" si="9"/>
        <v>0</v>
      </c>
      <c r="M147" s="10">
        <f t="shared" si="10"/>
        <v>0</v>
      </c>
      <c r="N147" s="20">
        <f t="shared" si="11"/>
        <v>0</v>
      </c>
      <c r="O147" s="10"/>
      <c r="P147" s="10"/>
      <c r="Q147" s="20"/>
      <c r="R147" s="10"/>
      <c r="S147" s="20"/>
      <c r="T147" s="10"/>
      <c r="U147" s="20"/>
      <c r="V147" s="20"/>
      <c r="W147" s="43"/>
      <c r="X147" s="40"/>
      <c r="Y147" s="43"/>
    </row>
    <row r="148" spans="1:25" x14ac:dyDescent="0.25">
      <c r="A148" s="13" t="s">
        <v>9</v>
      </c>
      <c r="B148" s="14">
        <v>31152</v>
      </c>
      <c r="C148" s="14" t="s">
        <v>62</v>
      </c>
      <c r="D148" s="14" t="s">
        <v>48</v>
      </c>
      <c r="E148" s="14" t="s">
        <v>141</v>
      </c>
      <c r="F148" s="14" t="s">
        <v>145</v>
      </c>
      <c r="G148" s="14">
        <v>2013</v>
      </c>
      <c r="H148" s="10">
        <v>0</v>
      </c>
      <c r="I148" s="10">
        <v>0</v>
      </c>
      <c r="J148" s="20">
        <f t="shared" si="8"/>
        <v>0</v>
      </c>
      <c r="K148" s="10">
        <v>0</v>
      </c>
      <c r="L148" s="20">
        <f t="shared" si="9"/>
        <v>0</v>
      </c>
      <c r="M148" s="10">
        <f t="shared" si="10"/>
        <v>0</v>
      </c>
      <c r="N148" s="20">
        <f t="shared" si="11"/>
        <v>0</v>
      </c>
      <c r="O148" s="10"/>
      <c r="P148" s="10"/>
      <c r="Q148" s="20"/>
      <c r="R148" s="10"/>
      <c r="S148" s="20"/>
      <c r="T148" s="10"/>
      <c r="U148" s="20"/>
      <c r="V148" s="20"/>
      <c r="W148" s="43"/>
      <c r="X148" s="40"/>
      <c r="Y148" s="43"/>
    </row>
    <row r="149" spans="1:25" x14ac:dyDescent="0.25">
      <c r="A149" s="13" t="s">
        <v>9</v>
      </c>
      <c r="B149" s="14">
        <v>31152</v>
      </c>
      <c r="C149" s="14" t="s">
        <v>62</v>
      </c>
      <c r="D149" s="14" t="s">
        <v>48</v>
      </c>
      <c r="E149" s="14" t="s">
        <v>141</v>
      </c>
      <c r="F149" s="14" t="s">
        <v>145</v>
      </c>
      <c r="G149" s="14">
        <v>2014</v>
      </c>
      <c r="H149" s="10">
        <v>0</v>
      </c>
      <c r="I149" s="10">
        <v>0</v>
      </c>
      <c r="J149" s="20">
        <f t="shared" si="8"/>
        <v>0</v>
      </c>
      <c r="K149" s="10">
        <v>0</v>
      </c>
      <c r="L149" s="20">
        <f t="shared" si="9"/>
        <v>0</v>
      </c>
      <c r="M149" s="10">
        <f t="shared" si="10"/>
        <v>0</v>
      </c>
      <c r="N149" s="20">
        <f t="shared" si="11"/>
        <v>0</v>
      </c>
      <c r="O149" s="10"/>
      <c r="P149" s="10"/>
      <c r="Q149" s="20"/>
      <c r="R149" s="10"/>
      <c r="S149" s="20"/>
      <c r="T149" s="10"/>
      <c r="U149" s="20"/>
      <c r="V149" s="20"/>
      <c r="W149" s="43"/>
      <c r="X149" s="40"/>
      <c r="Y149" s="43"/>
    </row>
    <row r="150" spans="1:25" x14ac:dyDescent="0.25">
      <c r="A150" s="24" t="s">
        <v>9</v>
      </c>
      <c r="B150" s="14">
        <v>31152</v>
      </c>
      <c r="C150" s="14" t="s">
        <v>62</v>
      </c>
      <c r="D150" s="14" t="s">
        <v>48</v>
      </c>
      <c r="E150" s="14" t="s">
        <v>141</v>
      </c>
      <c r="F150" s="14" t="s">
        <v>145</v>
      </c>
      <c r="G150" s="14">
        <v>2015</v>
      </c>
      <c r="H150" s="10">
        <v>0</v>
      </c>
      <c r="I150" s="10">
        <v>0</v>
      </c>
      <c r="J150" s="20">
        <f t="shared" si="8"/>
        <v>0</v>
      </c>
      <c r="K150" s="10">
        <v>0</v>
      </c>
      <c r="L150" s="20">
        <f t="shared" si="9"/>
        <v>0</v>
      </c>
      <c r="M150" s="10">
        <f t="shared" si="10"/>
        <v>0</v>
      </c>
      <c r="N150" s="20">
        <f t="shared" si="11"/>
        <v>0</v>
      </c>
      <c r="O150" s="29">
        <v>0</v>
      </c>
      <c r="P150" s="29">
        <v>0</v>
      </c>
      <c r="Q150" s="79">
        <f>IF($O150=0,0,P150/$O150)*100</f>
        <v>0</v>
      </c>
      <c r="R150" s="29">
        <v>0</v>
      </c>
      <c r="S150" s="79">
        <f>IF($O150=0,0,R150/$O150)*100</f>
        <v>0</v>
      </c>
      <c r="T150" s="29">
        <f>P150+R150</f>
        <v>0</v>
      </c>
      <c r="U150" s="79">
        <f>IF($O150=0,0,T150/$O150)*100</f>
        <v>0</v>
      </c>
      <c r="V150" s="80">
        <f>IFERROR(VLOOKUP($B150,'Depr Rate % NS'!$A:$B,2,FALSE),0)</f>
        <v>0</v>
      </c>
      <c r="W150" s="81">
        <f>IFERROR(VLOOKUP($B150,'Depr Rate % NS'!D:E,2,FALSE),0)</f>
        <v>25208869.300000001</v>
      </c>
      <c r="X150" s="82">
        <f>IFERROR(VLOOKUP($B150,'Depr Rate % NS'!$L:$O,4,FALSE),0)</f>
        <v>1E-4</v>
      </c>
      <c r="Y150" s="81">
        <f>W150*X150</f>
        <v>2520.8869300000001</v>
      </c>
    </row>
    <row r="151" spans="1:25" x14ac:dyDescent="0.25">
      <c r="A151" s="13" t="s">
        <v>9</v>
      </c>
      <c r="B151" s="14">
        <v>31152</v>
      </c>
      <c r="C151" s="14" t="s">
        <v>62</v>
      </c>
      <c r="D151" s="14" t="s">
        <v>48</v>
      </c>
      <c r="E151" s="14" t="s">
        <v>141</v>
      </c>
      <c r="F151" s="14" t="s">
        <v>145</v>
      </c>
      <c r="G151" s="14">
        <v>2016</v>
      </c>
      <c r="H151" s="10">
        <v>0</v>
      </c>
      <c r="I151" s="10">
        <v>0</v>
      </c>
      <c r="J151" s="20">
        <f t="shared" si="8"/>
        <v>0</v>
      </c>
      <c r="K151" s="10">
        <v>0</v>
      </c>
      <c r="L151" s="20">
        <f t="shared" si="9"/>
        <v>0</v>
      </c>
      <c r="M151" s="10">
        <f t="shared" si="10"/>
        <v>0</v>
      </c>
      <c r="N151" s="20">
        <f t="shared" si="11"/>
        <v>0</v>
      </c>
      <c r="O151" s="29">
        <v>0</v>
      </c>
      <c r="P151" s="29">
        <v>0</v>
      </c>
      <c r="Q151" s="79">
        <f>IF($O151=0,0,P151/$O151)*100</f>
        <v>0</v>
      </c>
      <c r="R151" s="29">
        <v>0</v>
      </c>
      <c r="S151" s="79">
        <f>IF($O151=0,0,R151/$O151)*100</f>
        <v>0</v>
      </c>
      <c r="T151" s="29">
        <f>P151+R151</f>
        <v>0</v>
      </c>
      <c r="U151" s="79">
        <f>IF($O151=0,0,T151/$O151)*100</f>
        <v>0</v>
      </c>
      <c r="V151" s="80">
        <f>IFERROR(VLOOKUP($B151,'Depr Rate % NS'!$A:$B,2,FALSE),0)</f>
        <v>0</v>
      </c>
      <c r="W151" s="81">
        <f>IFERROR(VLOOKUP($B151,'Depr Rate % NS'!D:E,2,FALSE),0)</f>
        <v>25208869.300000001</v>
      </c>
      <c r="X151" s="82">
        <f>IFERROR(VLOOKUP($B151,'Depr Rate % NS'!$L:$O,4,FALSE),0)</f>
        <v>1E-4</v>
      </c>
      <c r="Y151" s="81">
        <f>W151*X151</f>
        <v>2520.8869300000001</v>
      </c>
    </row>
    <row r="152" spans="1:25" x14ac:dyDescent="0.25">
      <c r="A152" s="13" t="s">
        <v>9</v>
      </c>
      <c r="B152" s="14">
        <v>31152</v>
      </c>
      <c r="C152" s="14" t="s">
        <v>62</v>
      </c>
      <c r="D152" s="14" t="s">
        <v>48</v>
      </c>
      <c r="E152" s="14" t="s">
        <v>141</v>
      </c>
      <c r="F152" s="14" t="s">
        <v>145</v>
      </c>
      <c r="G152" s="14">
        <v>2017</v>
      </c>
      <c r="H152" s="10">
        <v>0</v>
      </c>
      <c r="I152" s="10">
        <v>0</v>
      </c>
      <c r="J152" s="20">
        <f t="shared" si="8"/>
        <v>0</v>
      </c>
      <c r="K152" s="10">
        <v>0</v>
      </c>
      <c r="L152" s="20">
        <f t="shared" si="9"/>
        <v>0</v>
      </c>
      <c r="M152" s="10">
        <f t="shared" si="10"/>
        <v>0</v>
      </c>
      <c r="N152" s="20">
        <f t="shared" si="11"/>
        <v>0</v>
      </c>
      <c r="O152" s="29">
        <v>0</v>
      </c>
      <c r="P152" s="29">
        <v>0</v>
      </c>
      <c r="Q152" s="79">
        <f>IF($O152=0,0,P152/$O152)*100</f>
        <v>0</v>
      </c>
      <c r="R152" s="29">
        <v>0</v>
      </c>
      <c r="S152" s="79">
        <f>IF($O152=0,0,R152/$O152)*100</f>
        <v>0</v>
      </c>
      <c r="T152" s="29">
        <f>P152+R152</f>
        <v>0</v>
      </c>
      <c r="U152" s="79">
        <f>IF($O152=0,0,T152/$O152)*100</f>
        <v>0</v>
      </c>
      <c r="V152" s="80">
        <f>IFERROR(VLOOKUP($B152,'Depr Rate % NS'!$A:$B,2,FALSE),0)</f>
        <v>0</v>
      </c>
      <c r="W152" s="81">
        <f>IFERROR(VLOOKUP($B152,'Depr Rate % NS'!D:E,2,FALSE),0)</f>
        <v>25208869.300000001</v>
      </c>
      <c r="X152" s="82">
        <f>IFERROR(VLOOKUP($B152,'Depr Rate % NS'!$L:$O,4,FALSE),0)</f>
        <v>1E-4</v>
      </c>
      <c r="Y152" s="81">
        <f>W152*X152</f>
        <v>2520.8869300000001</v>
      </c>
    </row>
    <row r="153" spans="1:25" x14ac:dyDescent="0.25">
      <c r="A153" s="13" t="s">
        <v>9</v>
      </c>
      <c r="B153" s="14">
        <v>31152</v>
      </c>
      <c r="C153" s="14" t="s">
        <v>62</v>
      </c>
      <c r="D153" s="14" t="s">
        <v>48</v>
      </c>
      <c r="E153" s="14" t="s">
        <v>141</v>
      </c>
      <c r="F153" s="14" t="s">
        <v>145</v>
      </c>
      <c r="G153" s="14">
        <v>2018</v>
      </c>
      <c r="H153" s="10">
        <v>0</v>
      </c>
      <c r="I153" s="10">
        <v>0</v>
      </c>
      <c r="J153" s="20">
        <f t="shared" si="8"/>
        <v>0</v>
      </c>
      <c r="K153" s="10">
        <v>0</v>
      </c>
      <c r="L153" s="20">
        <f t="shared" si="9"/>
        <v>0</v>
      </c>
      <c r="M153" s="10">
        <f t="shared" si="10"/>
        <v>0</v>
      </c>
      <c r="N153" s="20">
        <f t="shared" si="11"/>
        <v>0</v>
      </c>
      <c r="O153" s="29">
        <v>0</v>
      </c>
      <c r="P153" s="29">
        <v>0</v>
      </c>
      <c r="Q153" s="79">
        <f>IF($O153=0,0,P153/$O153)*100</f>
        <v>0</v>
      </c>
      <c r="R153" s="29">
        <v>0</v>
      </c>
      <c r="S153" s="79">
        <f>IF($O153=0,0,R153/$O153)*100</f>
        <v>0</v>
      </c>
      <c r="T153" s="29">
        <f>P153+R153</f>
        <v>0</v>
      </c>
      <c r="U153" s="79">
        <f>IF($O153=0,0,T153/$O153)*100</f>
        <v>0</v>
      </c>
      <c r="V153" s="80">
        <f>IFERROR(VLOOKUP($B153,'Depr Rate % NS'!$A:$B,2,FALSE),0)</f>
        <v>0</v>
      </c>
      <c r="W153" s="81">
        <f>IFERROR(VLOOKUP($B153,'Depr Rate % NS'!D:E,2,FALSE),0)</f>
        <v>25208869.300000001</v>
      </c>
      <c r="X153" s="82">
        <f>IFERROR(VLOOKUP($B153,'Depr Rate % NS'!$L:$O,4,FALSE),0)</f>
        <v>1E-4</v>
      </c>
      <c r="Y153" s="81">
        <f>W153*X153</f>
        <v>2520.8869300000001</v>
      </c>
    </row>
    <row r="154" spans="1:25" x14ac:dyDescent="0.25">
      <c r="A154" s="13" t="s">
        <v>9</v>
      </c>
      <c r="B154" s="14">
        <v>31152</v>
      </c>
      <c r="C154" s="14" t="s">
        <v>62</v>
      </c>
      <c r="D154" s="14" t="s">
        <v>48</v>
      </c>
      <c r="E154" s="14" t="s">
        <v>141</v>
      </c>
      <c r="F154" s="14" t="s">
        <v>145</v>
      </c>
      <c r="G154" s="14">
        <v>2019</v>
      </c>
      <c r="H154" s="10">
        <v>0</v>
      </c>
      <c r="I154" s="10">
        <v>0</v>
      </c>
      <c r="J154" s="20">
        <f t="shared" si="8"/>
        <v>0</v>
      </c>
      <c r="K154" s="10">
        <v>0</v>
      </c>
      <c r="L154" s="20">
        <f t="shared" si="9"/>
        <v>0</v>
      </c>
      <c r="M154" s="10">
        <f t="shared" si="10"/>
        <v>0</v>
      </c>
      <c r="N154" s="20">
        <f t="shared" si="11"/>
        <v>0</v>
      </c>
      <c r="O154" s="29">
        <v>0</v>
      </c>
      <c r="P154" s="29">
        <v>0</v>
      </c>
      <c r="Q154" s="79">
        <f>IF($O154=0,0,P154/$O154)*100</f>
        <v>0</v>
      </c>
      <c r="R154" s="29">
        <v>0</v>
      </c>
      <c r="S154" s="79">
        <f>IF($O154=0,0,R154/$O154)*100</f>
        <v>0</v>
      </c>
      <c r="T154" s="29">
        <f>P154+R154</f>
        <v>0</v>
      </c>
      <c r="U154" s="79">
        <f>IF($O154=0,0,T154/$O154)*100</f>
        <v>0</v>
      </c>
      <c r="V154" s="80">
        <f>IFERROR(VLOOKUP($B154,'Depr Rate % NS'!$A:$B,2,FALSE),0)</f>
        <v>0</v>
      </c>
      <c r="W154" s="81">
        <f>IFERROR(VLOOKUP($B154,'Depr Rate % NS'!D:E,2,FALSE),0)</f>
        <v>25208869.300000001</v>
      </c>
      <c r="X154" s="82">
        <f>IFERROR(VLOOKUP($B154,'Depr Rate % NS'!$L:$O,4,FALSE),0)</f>
        <v>1E-4</v>
      </c>
      <c r="Y154" s="81">
        <f>W154*X154</f>
        <v>2520.8869300000001</v>
      </c>
    </row>
    <row r="155" spans="1:25" x14ac:dyDescent="0.25">
      <c r="A155" s="13" t="s">
        <v>9</v>
      </c>
      <c r="B155" s="14">
        <v>31153</v>
      </c>
      <c r="C155" s="14" t="s">
        <v>62</v>
      </c>
      <c r="D155" s="14" t="s">
        <v>49</v>
      </c>
      <c r="E155" s="14" t="s">
        <v>141</v>
      </c>
      <c r="F155" s="14" t="s">
        <v>146</v>
      </c>
      <c r="G155" s="14">
        <v>2011</v>
      </c>
      <c r="H155" s="10">
        <v>0</v>
      </c>
      <c r="I155" s="10">
        <v>0</v>
      </c>
      <c r="J155" s="20">
        <f t="shared" si="8"/>
        <v>0</v>
      </c>
      <c r="K155" s="10">
        <v>0</v>
      </c>
      <c r="L155" s="20">
        <f t="shared" si="9"/>
        <v>0</v>
      </c>
      <c r="M155" s="10">
        <f t="shared" si="10"/>
        <v>0</v>
      </c>
      <c r="N155" s="20">
        <f t="shared" si="11"/>
        <v>0</v>
      </c>
      <c r="O155" s="10"/>
      <c r="P155" s="10"/>
      <c r="Q155" s="20"/>
      <c r="R155" s="10"/>
      <c r="S155" s="20"/>
      <c r="T155" s="10"/>
      <c r="U155" s="20"/>
      <c r="V155" s="20"/>
      <c r="W155" s="43"/>
      <c r="X155" s="40"/>
      <c r="Y155" s="43"/>
    </row>
    <row r="156" spans="1:25" x14ac:dyDescent="0.25">
      <c r="A156" s="13" t="s">
        <v>9</v>
      </c>
      <c r="B156" s="14">
        <v>31153</v>
      </c>
      <c r="C156" s="14" t="s">
        <v>62</v>
      </c>
      <c r="D156" s="14" t="s">
        <v>49</v>
      </c>
      <c r="E156" s="14" t="s">
        <v>141</v>
      </c>
      <c r="F156" s="14" t="s">
        <v>146</v>
      </c>
      <c r="G156" s="14">
        <v>2012</v>
      </c>
      <c r="H156" s="10">
        <v>0</v>
      </c>
      <c r="I156" s="10">
        <v>0</v>
      </c>
      <c r="J156" s="20">
        <f t="shared" si="8"/>
        <v>0</v>
      </c>
      <c r="K156" s="10">
        <v>0</v>
      </c>
      <c r="L156" s="20">
        <f t="shared" si="9"/>
        <v>0</v>
      </c>
      <c r="M156" s="10">
        <f t="shared" si="10"/>
        <v>0</v>
      </c>
      <c r="N156" s="20">
        <f t="shared" si="11"/>
        <v>0</v>
      </c>
      <c r="O156" s="10"/>
      <c r="P156" s="10"/>
      <c r="Q156" s="20"/>
      <c r="R156" s="10"/>
      <c r="S156" s="20"/>
      <c r="T156" s="10"/>
      <c r="U156" s="20"/>
      <c r="V156" s="20"/>
      <c r="W156" s="43"/>
      <c r="X156" s="40"/>
      <c r="Y156" s="43"/>
    </row>
    <row r="157" spans="1:25" x14ac:dyDescent="0.25">
      <c r="A157" s="13" t="s">
        <v>9</v>
      </c>
      <c r="B157" s="14">
        <v>31153</v>
      </c>
      <c r="C157" s="14" t="s">
        <v>62</v>
      </c>
      <c r="D157" s="14" t="s">
        <v>49</v>
      </c>
      <c r="E157" s="14" t="s">
        <v>141</v>
      </c>
      <c r="F157" s="14" t="s">
        <v>146</v>
      </c>
      <c r="G157" s="14">
        <v>2013</v>
      </c>
      <c r="H157" s="10">
        <v>0</v>
      </c>
      <c r="I157" s="10">
        <v>0</v>
      </c>
      <c r="J157" s="20">
        <f t="shared" si="8"/>
        <v>0</v>
      </c>
      <c r="K157" s="10">
        <v>0</v>
      </c>
      <c r="L157" s="20">
        <f t="shared" si="9"/>
        <v>0</v>
      </c>
      <c r="M157" s="10">
        <f t="shared" si="10"/>
        <v>0</v>
      </c>
      <c r="N157" s="20">
        <f t="shared" si="11"/>
        <v>0</v>
      </c>
      <c r="O157" s="10"/>
      <c r="P157" s="10"/>
      <c r="Q157" s="20"/>
      <c r="R157" s="10"/>
      <c r="S157" s="20"/>
      <c r="T157" s="10"/>
      <c r="U157" s="20"/>
      <c r="V157" s="20"/>
      <c r="W157" s="43"/>
      <c r="X157" s="40"/>
      <c r="Y157" s="43"/>
    </row>
    <row r="158" spans="1:25" x14ac:dyDescent="0.25">
      <c r="A158" s="13" t="s">
        <v>9</v>
      </c>
      <c r="B158" s="14">
        <v>31153</v>
      </c>
      <c r="C158" s="14" t="s">
        <v>62</v>
      </c>
      <c r="D158" s="14" t="s">
        <v>49</v>
      </c>
      <c r="E158" s="14" t="s">
        <v>141</v>
      </c>
      <c r="F158" s="14" t="s">
        <v>146</v>
      </c>
      <c r="G158" s="14">
        <v>2014</v>
      </c>
      <c r="H158" s="10">
        <v>0</v>
      </c>
      <c r="I158" s="10">
        <v>0</v>
      </c>
      <c r="J158" s="20">
        <f t="shared" si="8"/>
        <v>0</v>
      </c>
      <c r="K158" s="10">
        <v>0</v>
      </c>
      <c r="L158" s="20">
        <f t="shared" si="9"/>
        <v>0</v>
      </c>
      <c r="M158" s="10">
        <f t="shared" si="10"/>
        <v>0</v>
      </c>
      <c r="N158" s="20">
        <f t="shared" si="11"/>
        <v>0</v>
      </c>
      <c r="O158" s="10"/>
      <c r="P158" s="10"/>
      <c r="Q158" s="20"/>
      <c r="R158" s="10"/>
      <c r="S158" s="20"/>
      <c r="T158" s="10"/>
      <c r="U158" s="20"/>
      <c r="V158" s="20"/>
      <c r="W158" s="43"/>
      <c r="X158" s="40"/>
      <c r="Y158" s="43"/>
    </row>
    <row r="159" spans="1:25" x14ac:dyDescent="0.25">
      <c r="A159" s="13" t="s">
        <v>9</v>
      </c>
      <c r="B159" s="14">
        <v>31153</v>
      </c>
      <c r="C159" s="14" t="s">
        <v>62</v>
      </c>
      <c r="D159" s="14" t="s">
        <v>49</v>
      </c>
      <c r="E159" s="14" t="s">
        <v>141</v>
      </c>
      <c r="F159" s="14" t="s">
        <v>146</v>
      </c>
      <c r="G159" s="14">
        <v>2015</v>
      </c>
      <c r="H159" s="10">
        <v>0</v>
      </c>
      <c r="I159" s="10">
        <v>0</v>
      </c>
      <c r="J159" s="20">
        <f t="shared" si="8"/>
        <v>0</v>
      </c>
      <c r="K159" s="10">
        <v>0</v>
      </c>
      <c r="L159" s="20">
        <f t="shared" si="9"/>
        <v>0</v>
      </c>
      <c r="M159" s="10">
        <f t="shared" si="10"/>
        <v>0</v>
      </c>
      <c r="N159" s="20">
        <f t="shared" si="11"/>
        <v>0</v>
      </c>
      <c r="O159" s="29">
        <v>0</v>
      </c>
      <c r="P159" s="29">
        <v>0</v>
      </c>
      <c r="Q159" s="79">
        <f>IF($O159=0,0,P159/$O159)*100</f>
        <v>0</v>
      </c>
      <c r="R159" s="29">
        <v>0</v>
      </c>
      <c r="S159" s="79">
        <f>IF($O159=0,0,R159/$O159)*100</f>
        <v>0</v>
      </c>
      <c r="T159" s="29">
        <f>P159+R159</f>
        <v>0</v>
      </c>
      <c r="U159" s="79">
        <f>IF($O159=0,0,T159/$O159)*100</f>
        <v>0</v>
      </c>
      <c r="V159" s="80">
        <f>IFERROR(VLOOKUP($B159,'Depr Rate % NS'!$A:$B,2,FALSE),0)</f>
        <v>-1</v>
      </c>
      <c r="W159" s="81">
        <f>IFERROR(VLOOKUP($B159,'Depr Rate % NS'!D:E,2,FALSE),0)</f>
        <v>21689421.57</v>
      </c>
      <c r="X159" s="82">
        <f>IFERROR(VLOOKUP($B159,'Depr Rate % NS'!$L:$O,4,FALSE),0)</f>
        <v>2.9999999999999997E-4</v>
      </c>
      <c r="Y159" s="81">
        <f>W159*X159</f>
        <v>6506.8264709999994</v>
      </c>
    </row>
    <row r="160" spans="1:25" x14ac:dyDescent="0.25">
      <c r="A160" s="13" t="s">
        <v>9</v>
      </c>
      <c r="B160" s="14">
        <v>31153</v>
      </c>
      <c r="C160" s="14" t="s">
        <v>62</v>
      </c>
      <c r="D160" s="14" t="s">
        <v>49</v>
      </c>
      <c r="E160" s="14" t="s">
        <v>141</v>
      </c>
      <c r="F160" s="14" t="s">
        <v>146</v>
      </c>
      <c r="G160" s="14">
        <v>2016</v>
      </c>
      <c r="H160" s="10">
        <v>0</v>
      </c>
      <c r="I160" s="10">
        <v>0</v>
      </c>
      <c r="J160" s="20">
        <f t="shared" si="8"/>
        <v>0</v>
      </c>
      <c r="K160" s="10">
        <v>0</v>
      </c>
      <c r="L160" s="20">
        <f t="shared" si="9"/>
        <v>0</v>
      </c>
      <c r="M160" s="10">
        <f t="shared" si="10"/>
        <v>0</v>
      </c>
      <c r="N160" s="20">
        <f t="shared" si="11"/>
        <v>0</v>
      </c>
      <c r="O160" s="29">
        <v>0</v>
      </c>
      <c r="P160" s="29">
        <v>0</v>
      </c>
      <c r="Q160" s="79">
        <f>IF($O160=0,0,P160/$O160)*100</f>
        <v>0</v>
      </c>
      <c r="R160" s="29">
        <v>0</v>
      </c>
      <c r="S160" s="79">
        <f>IF($O160=0,0,R160/$O160)*100</f>
        <v>0</v>
      </c>
      <c r="T160" s="29">
        <f>P160+R160</f>
        <v>0</v>
      </c>
      <c r="U160" s="79">
        <f>IF($O160=0,0,T160/$O160)*100</f>
        <v>0</v>
      </c>
      <c r="V160" s="80">
        <f>IFERROR(VLOOKUP($B160,'Depr Rate % NS'!$A:$B,2,FALSE),0)</f>
        <v>-1</v>
      </c>
      <c r="W160" s="81">
        <f>IFERROR(VLOOKUP($B160,'Depr Rate % NS'!D:E,2,FALSE),0)</f>
        <v>21689421.57</v>
      </c>
      <c r="X160" s="82">
        <f>IFERROR(VLOOKUP($B160,'Depr Rate % NS'!$L:$O,4,FALSE),0)</f>
        <v>2.9999999999999997E-4</v>
      </c>
      <c r="Y160" s="81">
        <f>W160*X160</f>
        <v>6506.8264709999994</v>
      </c>
    </row>
    <row r="161" spans="1:25" x14ac:dyDescent="0.25">
      <c r="A161" s="13" t="s">
        <v>9</v>
      </c>
      <c r="B161" s="14">
        <v>31153</v>
      </c>
      <c r="C161" s="14" t="s">
        <v>62</v>
      </c>
      <c r="D161" s="14" t="s">
        <v>49</v>
      </c>
      <c r="E161" s="14" t="s">
        <v>141</v>
      </c>
      <c r="F161" s="14" t="s">
        <v>146</v>
      </c>
      <c r="G161" s="14">
        <v>2017</v>
      </c>
      <c r="H161" s="10">
        <v>0</v>
      </c>
      <c r="I161" s="10">
        <v>0</v>
      </c>
      <c r="J161" s="20">
        <f t="shared" si="8"/>
        <v>0</v>
      </c>
      <c r="K161" s="10">
        <v>0</v>
      </c>
      <c r="L161" s="20">
        <f t="shared" si="9"/>
        <v>0</v>
      </c>
      <c r="M161" s="10">
        <f t="shared" si="10"/>
        <v>0</v>
      </c>
      <c r="N161" s="20">
        <f t="shared" si="11"/>
        <v>0</v>
      </c>
      <c r="O161" s="29">
        <v>0</v>
      </c>
      <c r="P161" s="29">
        <v>0</v>
      </c>
      <c r="Q161" s="79">
        <f>IF($O161=0,0,P161/$O161)*100</f>
        <v>0</v>
      </c>
      <c r="R161" s="29">
        <v>0</v>
      </c>
      <c r="S161" s="79">
        <f>IF($O161=0,0,R161/$O161)*100</f>
        <v>0</v>
      </c>
      <c r="T161" s="29">
        <f>P161+R161</f>
        <v>0</v>
      </c>
      <c r="U161" s="79">
        <f>IF($O161=0,0,T161/$O161)*100</f>
        <v>0</v>
      </c>
      <c r="V161" s="80">
        <f>IFERROR(VLOOKUP($B161,'Depr Rate % NS'!$A:$B,2,FALSE),0)</f>
        <v>-1</v>
      </c>
      <c r="W161" s="81">
        <f>IFERROR(VLOOKUP($B161,'Depr Rate % NS'!D:E,2,FALSE),0)</f>
        <v>21689421.57</v>
      </c>
      <c r="X161" s="82">
        <f>IFERROR(VLOOKUP($B161,'Depr Rate % NS'!$L:$O,4,FALSE),0)</f>
        <v>2.9999999999999997E-4</v>
      </c>
      <c r="Y161" s="81">
        <f>W161*X161</f>
        <v>6506.8264709999994</v>
      </c>
    </row>
    <row r="162" spans="1:25" x14ac:dyDescent="0.25">
      <c r="A162" s="24" t="s">
        <v>9</v>
      </c>
      <c r="B162" s="14">
        <v>31153</v>
      </c>
      <c r="C162" s="14" t="s">
        <v>62</v>
      </c>
      <c r="D162" s="14" t="s">
        <v>49</v>
      </c>
      <c r="E162" s="14" t="s">
        <v>141</v>
      </c>
      <c r="F162" s="14" t="s">
        <v>146</v>
      </c>
      <c r="G162" s="14">
        <v>2018</v>
      </c>
      <c r="H162" s="10">
        <v>0</v>
      </c>
      <c r="I162" s="10">
        <v>0</v>
      </c>
      <c r="J162" s="20">
        <f t="shared" si="8"/>
        <v>0</v>
      </c>
      <c r="K162" s="10">
        <v>0</v>
      </c>
      <c r="L162" s="20">
        <f t="shared" si="9"/>
        <v>0</v>
      </c>
      <c r="M162" s="10">
        <f t="shared" si="10"/>
        <v>0</v>
      </c>
      <c r="N162" s="20">
        <f t="shared" si="11"/>
        <v>0</v>
      </c>
      <c r="O162" s="29">
        <v>0</v>
      </c>
      <c r="P162" s="29">
        <v>0</v>
      </c>
      <c r="Q162" s="79">
        <f>IF($O162=0,0,P162/$O162)*100</f>
        <v>0</v>
      </c>
      <c r="R162" s="29">
        <v>0</v>
      </c>
      <c r="S162" s="79">
        <f>IF($O162=0,0,R162/$O162)*100</f>
        <v>0</v>
      </c>
      <c r="T162" s="29">
        <f>P162+R162</f>
        <v>0</v>
      </c>
      <c r="U162" s="79">
        <f>IF($O162=0,0,T162/$O162)*100</f>
        <v>0</v>
      </c>
      <c r="V162" s="80">
        <f>IFERROR(VLOOKUP($B162,'Depr Rate % NS'!$A:$B,2,FALSE),0)</f>
        <v>-1</v>
      </c>
      <c r="W162" s="81">
        <f>IFERROR(VLOOKUP($B162,'Depr Rate % NS'!D:E,2,FALSE),0)</f>
        <v>21689421.57</v>
      </c>
      <c r="X162" s="82">
        <f>IFERROR(VLOOKUP($B162,'Depr Rate % NS'!$L:$O,4,FALSE),0)</f>
        <v>2.9999999999999997E-4</v>
      </c>
      <c r="Y162" s="81">
        <f>W162*X162</f>
        <v>6506.8264709999994</v>
      </c>
    </row>
    <row r="163" spans="1:25" x14ac:dyDescent="0.25">
      <c r="A163" s="13" t="s">
        <v>9</v>
      </c>
      <c r="B163" s="14">
        <v>31153</v>
      </c>
      <c r="C163" s="14" t="s">
        <v>62</v>
      </c>
      <c r="D163" s="14" t="s">
        <v>49</v>
      </c>
      <c r="E163" s="14" t="s">
        <v>141</v>
      </c>
      <c r="F163" s="14" t="s">
        <v>146</v>
      </c>
      <c r="G163" s="14">
        <v>2019</v>
      </c>
      <c r="H163" s="10">
        <v>0</v>
      </c>
      <c r="I163" s="10">
        <v>0</v>
      </c>
      <c r="J163" s="20">
        <f t="shared" si="8"/>
        <v>0</v>
      </c>
      <c r="K163" s="10">
        <v>0</v>
      </c>
      <c r="L163" s="20">
        <f t="shared" si="9"/>
        <v>0</v>
      </c>
      <c r="M163" s="10">
        <f t="shared" si="10"/>
        <v>0</v>
      </c>
      <c r="N163" s="20">
        <f t="shared" si="11"/>
        <v>0</v>
      </c>
      <c r="O163" s="29">
        <v>0</v>
      </c>
      <c r="P163" s="29">
        <v>0</v>
      </c>
      <c r="Q163" s="79">
        <f>IF($O163=0,0,P163/$O163)*100</f>
        <v>0</v>
      </c>
      <c r="R163" s="29">
        <v>0</v>
      </c>
      <c r="S163" s="79">
        <f>IF($O163=0,0,R163/$O163)*100</f>
        <v>0</v>
      </c>
      <c r="T163" s="29">
        <f>P163+R163</f>
        <v>0</v>
      </c>
      <c r="U163" s="79">
        <f>IF($O163=0,0,T163/$O163)*100</f>
        <v>0</v>
      </c>
      <c r="V163" s="80">
        <f>IFERROR(VLOOKUP($B163,'Depr Rate % NS'!$A:$B,2,FALSE),0)</f>
        <v>-1</v>
      </c>
      <c r="W163" s="81">
        <f>IFERROR(VLOOKUP($B163,'Depr Rate % NS'!D:E,2,FALSE),0)</f>
        <v>21689421.57</v>
      </c>
      <c r="X163" s="82">
        <f>IFERROR(VLOOKUP($B163,'Depr Rate % NS'!$L:$O,4,FALSE),0)</f>
        <v>2.9999999999999997E-4</v>
      </c>
      <c r="Y163" s="81">
        <f>W163*X163</f>
        <v>6506.8264709999994</v>
      </c>
    </row>
    <row r="164" spans="1:25" x14ac:dyDescent="0.25">
      <c r="A164" s="13" t="s">
        <v>9</v>
      </c>
      <c r="B164" s="14">
        <v>31154</v>
      </c>
      <c r="C164" s="14" t="s">
        <v>62</v>
      </c>
      <c r="D164" s="14" t="s">
        <v>50</v>
      </c>
      <c r="E164" s="14" t="s">
        <v>141</v>
      </c>
      <c r="F164" s="14" t="s">
        <v>147</v>
      </c>
      <c r="G164" s="14">
        <v>2011</v>
      </c>
      <c r="H164" s="10">
        <v>0</v>
      </c>
      <c r="I164" s="10">
        <v>0</v>
      </c>
      <c r="J164" s="20">
        <f t="shared" si="8"/>
        <v>0</v>
      </c>
      <c r="K164" s="10">
        <v>0</v>
      </c>
      <c r="L164" s="20">
        <f t="shared" si="9"/>
        <v>0</v>
      </c>
      <c r="M164" s="10">
        <f t="shared" si="10"/>
        <v>0</v>
      </c>
      <c r="N164" s="20">
        <f t="shared" si="11"/>
        <v>0</v>
      </c>
      <c r="O164" s="10"/>
      <c r="P164" s="10"/>
      <c r="Q164" s="20"/>
      <c r="R164" s="10"/>
      <c r="S164" s="20"/>
      <c r="T164" s="10"/>
      <c r="U164" s="20"/>
      <c r="V164" s="20"/>
      <c r="W164" s="43"/>
      <c r="X164" s="40"/>
      <c r="Y164" s="43"/>
    </row>
    <row r="165" spans="1:25" x14ac:dyDescent="0.25">
      <c r="A165" s="13" t="s">
        <v>9</v>
      </c>
      <c r="B165" s="14">
        <v>31154</v>
      </c>
      <c r="C165" s="14" t="s">
        <v>62</v>
      </c>
      <c r="D165" s="14" t="s">
        <v>50</v>
      </c>
      <c r="E165" s="14" t="s">
        <v>141</v>
      </c>
      <c r="F165" s="14" t="s">
        <v>147</v>
      </c>
      <c r="G165" s="14">
        <v>2012</v>
      </c>
      <c r="H165" s="10">
        <v>0</v>
      </c>
      <c r="I165" s="10">
        <v>0</v>
      </c>
      <c r="J165" s="20">
        <f t="shared" si="8"/>
        <v>0</v>
      </c>
      <c r="K165" s="10">
        <v>0</v>
      </c>
      <c r="L165" s="20">
        <f t="shared" si="9"/>
        <v>0</v>
      </c>
      <c r="M165" s="10">
        <f t="shared" si="10"/>
        <v>0</v>
      </c>
      <c r="N165" s="20">
        <f t="shared" si="11"/>
        <v>0</v>
      </c>
      <c r="O165" s="10"/>
      <c r="P165" s="10"/>
      <c r="Q165" s="20"/>
      <c r="R165" s="10"/>
      <c r="S165" s="20"/>
      <c r="T165" s="10"/>
      <c r="U165" s="20"/>
      <c r="V165" s="20"/>
      <c r="W165" s="43"/>
      <c r="X165" s="40"/>
      <c r="Y165" s="43"/>
    </row>
    <row r="166" spans="1:25" x14ac:dyDescent="0.25">
      <c r="A166" s="13" t="s">
        <v>9</v>
      </c>
      <c r="B166" s="14">
        <v>31154</v>
      </c>
      <c r="C166" s="14" t="s">
        <v>62</v>
      </c>
      <c r="D166" s="14" t="s">
        <v>50</v>
      </c>
      <c r="E166" s="14" t="s">
        <v>141</v>
      </c>
      <c r="F166" s="14" t="s">
        <v>147</v>
      </c>
      <c r="G166" s="14">
        <v>2013</v>
      </c>
      <c r="H166" s="10">
        <v>0</v>
      </c>
      <c r="I166" s="10">
        <v>0</v>
      </c>
      <c r="J166" s="20">
        <f t="shared" si="8"/>
        <v>0</v>
      </c>
      <c r="K166" s="10">
        <v>0</v>
      </c>
      <c r="L166" s="20">
        <f t="shared" si="9"/>
        <v>0</v>
      </c>
      <c r="M166" s="10">
        <f t="shared" si="10"/>
        <v>0</v>
      </c>
      <c r="N166" s="20">
        <f t="shared" si="11"/>
        <v>0</v>
      </c>
      <c r="O166" s="10"/>
      <c r="P166" s="10"/>
      <c r="Q166" s="20"/>
      <c r="R166" s="10"/>
      <c r="S166" s="20"/>
      <c r="T166" s="10"/>
      <c r="U166" s="20"/>
      <c r="V166" s="20"/>
      <c r="W166" s="43"/>
      <c r="X166" s="40"/>
      <c r="Y166" s="43"/>
    </row>
    <row r="167" spans="1:25" x14ac:dyDescent="0.25">
      <c r="A167" s="13" t="s">
        <v>9</v>
      </c>
      <c r="B167" s="14">
        <v>31154</v>
      </c>
      <c r="C167" s="14" t="s">
        <v>62</v>
      </c>
      <c r="D167" s="14" t="s">
        <v>50</v>
      </c>
      <c r="E167" s="14" t="s">
        <v>141</v>
      </c>
      <c r="F167" s="14" t="s">
        <v>147</v>
      </c>
      <c r="G167" s="14">
        <v>2014</v>
      </c>
      <c r="H167" s="10">
        <v>0</v>
      </c>
      <c r="I167" s="10">
        <v>0</v>
      </c>
      <c r="J167" s="20">
        <f t="shared" si="8"/>
        <v>0</v>
      </c>
      <c r="K167" s="10">
        <v>0</v>
      </c>
      <c r="L167" s="20">
        <f t="shared" si="9"/>
        <v>0</v>
      </c>
      <c r="M167" s="10">
        <f t="shared" si="10"/>
        <v>0</v>
      </c>
      <c r="N167" s="20">
        <f t="shared" si="11"/>
        <v>0</v>
      </c>
      <c r="O167" s="10"/>
      <c r="P167" s="10"/>
      <c r="Q167" s="20"/>
      <c r="R167" s="10"/>
      <c r="S167" s="20"/>
      <c r="T167" s="10"/>
      <c r="U167" s="20"/>
      <c r="V167" s="20"/>
      <c r="W167" s="43"/>
      <c r="X167" s="40"/>
      <c r="Y167" s="43"/>
    </row>
    <row r="168" spans="1:25" x14ac:dyDescent="0.25">
      <c r="A168" s="13" t="s">
        <v>9</v>
      </c>
      <c r="B168" s="14">
        <v>31154</v>
      </c>
      <c r="C168" s="14" t="s">
        <v>62</v>
      </c>
      <c r="D168" s="14" t="s">
        <v>50</v>
      </c>
      <c r="E168" s="14" t="s">
        <v>141</v>
      </c>
      <c r="F168" s="14" t="s">
        <v>147</v>
      </c>
      <c r="G168" s="14">
        <v>2015</v>
      </c>
      <c r="H168" s="10">
        <v>0</v>
      </c>
      <c r="I168" s="10">
        <v>0</v>
      </c>
      <c r="J168" s="20">
        <f t="shared" si="8"/>
        <v>0</v>
      </c>
      <c r="K168" s="10">
        <v>0</v>
      </c>
      <c r="L168" s="20">
        <f t="shared" si="9"/>
        <v>0</v>
      </c>
      <c r="M168" s="10">
        <f t="shared" si="10"/>
        <v>0</v>
      </c>
      <c r="N168" s="20">
        <f t="shared" si="11"/>
        <v>0</v>
      </c>
      <c r="O168" s="29">
        <v>0</v>
      </c>
      <c r="P168" s="29">
        <v>0</v>
      </c>
      <c r="Q168" s="79">
        <f>IF($O168=0,0,P168/$O168)*100</f>
        <v>0</v>
      </c>
      <c r="R168" s="29">
        <v>0</v>
      </c>
      <c r="S168" s="79">
        <f>IF($O168=0,0,R168/$O168)*100</f>
        <v>0</v>
      </c>
      <c r="T168" s="29">
        <f>P168+R168</f>
        <v>0</v>
      </c>
      <c r="U168" s="79">
        <f>IF($O168=0,0,T168/$O168)*100</f>
        <v>0</v>
      </c>
      <c r="V168" s="80">
        <f>IFERROR(VLOOKUP($B168,'Depr Rate % NS'!$A:$B,2,FALSE),0)</f>
        <v>-1</v>
      </c>
      <c r="W168" s="81">
        <f>IFERROR(VLOOKUP($B168,'Depr Rate % NS'!D:E,2,FALSE),0)</f>
        <v>16857249.890000001</v>
      </c>
      <c r="X168" s="82">
        <f>IFERROR(VLOOKUP($B168,'Depr Rate % NS'!$L:$O,4,FALSE),0)</f>
        <v>2.9999999999999997E-4</v>
      </c>
      <c r="Y168" s="81">
        <f>W168*X168</f>
        <v>5057.1749669999999</v>
      </c>
    </row>
    <row r="169" spans="1:25" x14ac:dyDescent="0.25">
      <c r="A169" s="13" t="s">
        <v>9</v>
      </c>
      <c r="B169" s="14">
        <v>31154</v>
      </c>
      <c r="C169" s="14" t="s">
        <v>62</v>
      </c>
      <c r="D169" s="14" t="s">
        <v>50</v>
      </c>
      <c r="E169" s="14" t="s">
        <v>141</v>
      </c>
      <c r="F169" s="14" t="s">
        <v>147</v>
      </c>
      <c r="G169" s="14">
        <v>2016</v>
      </c>
      <c r="H169" s="10">
        <v>0</v>
      </c>
      <c r="I169" s="10">
        <v>0</v>
      </c>
      <c r="J169" s="20">
        <f t="shared" si="8"/>
        <v>0</v>
      </c>
      <c r="K169" s="10">
        <v>0</v>
      </c>
      <c r="L169" s="20">
        <f t="shared" si="9"/>
        <v>0</v>
      </c>
      <c r="M169" s="10">
        <f t="shared" si="10"/>
        <v>0</v>
      </c>
      <c r="N169" s="20">
        <f t="shared" si="11"/>
        <v>0</v>
      </c>
      <c r="O169" s="29">
        <v>0</v>
      </c>
      <c r="P169" s="29">
        <v>0</v>
      </c>
      <c r="Q169" s="79">
        <f>IF($O169=0,0,P169/$O169)*100</f>
        <v>0</v>
      </c>
      <c r="R169" s="29">
        <v>0</v>
      </c>
      <c r="S169" s="79">
        <f>IF($O169=0,0,R169/$O169)*100</f>
        <v>0</v>
      </c>
      <c r="T169" s="29">
        <f>P169+R169</f>
        <v>0</v>
      </c>
      <c r="U169" s="79">
        <f>IF($O169=0,0,T169/$O169)*100</f>
        <v>0</v>
      </c>
      <c r="V169" s="80">
        <f>IFERROR(VLOOKUP($B169,'Depr Rate % NS'!$A:$B,2,FALSE),0)</f>
        <v>-1</v>
      </c>
      <c r="W169" s="81">
        <f>IFERROR(VLOOKUP($B169,'Depr Rate % NS'!D:E,2,FALSE),0)</f>
        <v>16857249.890000001</v>
      </c>
      <c r="X169" s="82">
        <f>IFERROR(VLOOKUP($B169,'Depr Rate % NS'!$L:$O,4,FALSE),0)</f>
        <v>2.9999999999999997E-4</v>
      </c>
      <c r="Y169" s="81">
        <f>W169*X169</f>
        <v>5057.1749669999999</v>
      </c>
    </row>
    <row r="170" spans="1:25" x14ac:dyDescent="0.25">
      <c r="A170" s="13" t="s">
        <v>9</v>
      </c>
      <c r="B170" s="14">
        <v>31154</v>
      </c>
      <c r="C170" s="14" t="s">
        <v>62</v>
      </c>
      <c r="D170" s="14" t="s">
        <v>50</v>
      </c>
      <c r="E170" s="14" t="s">
        <v>141</v>
      </c>
      <c r="F170" s="14" t="s">
        <v>147</v>
      </c>
      <c r="G170" s="14">
        <v>2017</v>
      </c>
      <c r="H170" s="10">
        <v>0</v>
      </c>
      <c r="I170" s="10">
        <v>0</v>
      </c>
      <c r="J170" s="20">
        <f t="shared" si="8"/>
        <v>0</v>
      </c>
      <c r="K170" s="10">
        <v>0</v>
      </c>
      <c r="L170" s="20">
        <f t="shared" si="9"/>
        <v>0</v>
      </c>
      <c r="M170" s="10">
        <f t="shared" si="10"/>
        <v>0</v>
      </c>
      <c r="N170" s="20">
        <f t="shared" si="11"/>
        <v>0</v>
      </c>
      <c r="O170" s="29">
        <v>0</v>
      </c>
      <c r="P170" s="29">
        <v>0</v>
      </c>
      <c r="Q170" s="79">
        <f>IF($O170=0,0,P170/$O170)*100</f>
        <v>0</v>
      </c>
      <c r="R170" s="29">
        <v>0</v>
      </c>
      <c r="S170" s="79">
        <f>IF($O170=0,0,R170/$O170)*100</f>
        <v>0</v>
      </c>
      <c r="T170" s="29">
        <f>P170+R170</f>
        <v>0</v>
      </c>
      <c r="U170" s="79">
        <f>IF($O170=0,0,T170/$O170)*100</f>
        <v>0</v>
      </c>
      <c r="V170" s="80">
        <f>IFERROR(VLOOKUP($B170,'Depr Rate % NS'!$A:$B,2,FALSE),0)</f>
        <v>-1</v>
      </c>
      <c r="W170" s="81">
        <f>IFERROR(VLOOKUP($B170,'Depr Rate % NS'!D:E,2,FALSE),0)</f>
        <v>16857249.890000001</v>
      </c>
      <c r="X170" s="82">
        <f>IFERROR(VLOOKUP($B170,'Depr Rate % NS'!$L:$O,4,FALSE),0)</f>
        <v>2.9999999999999997E-4</v>
      </c>
      <c r="Y170" s="81">
        <f>W170*X170</f>
        <v>5057.1749669999999</v>
      </c>
    </row>
    <row r="171" spans="1:25" x14ac:dyDescent="0.25">
      <c r="A171" s="13" t="s">
        <v>9</v>
      </c>
      <c r="B171" s="14">
        <v>31154</v>
      </c>
      <c r="C171" s="14" t="s">
        <v>62</v>
      </c>
      <c r="D171" s="14" t="s">
        <v>50</v>
      </c>
      <c r="E171" s="14" t="s">
        <v>141</v>
      </c>
      <c r="F171" s="14" t="s">
        <v>147</v>
      </c>
      <c r="G171" s="14">
        <v>2018</v>
      </c>
      <c r="H171" s="10">
        <v>0</v>
      </c>
      <c r="I171" s="10">
        <v>0</v>
      </c>
      <c r="J171" s="20">
        <f t="shared" si="8"/>
        <v>0</v>
      </c>
      <c r="K171" s="10">
        <v>0</v>
      </c>
      <c r="L171" s="20">
        <f t="shared" si="9"/>
        <v>0</v>
      </c>
      <c r="M171" s="10">
        <f t="shared" si="10"/>
        <v>0</v>
      </c>
      <c r="N171" s="20">
        <f t="shared" si="11"/>
        <v>0</v>
      </c>
      <c r="O171" s="29">
        <v>0</v>
      </c>
      <c r="P171" s="29">
        <v>0</v>
      </c>
      <c r="Q171" s="79">
        <f>IF($O171=0,0,P171/$O171)*100</f>
        <v>0</v>
      </c>
      <c r="R171" s="29">
        <v>0</v>
      </c>
      <c r="S171" s="79">
        <f>IF($O171=0,0,R171/$O171)*100</f>
        <v>0</v>
      </c>
      <c r="T171" s="29">
        <f>P171+R171</f>
        <v>0</v>
      </c>
      <c r="U171" s="79">
        <f>IF($O171=0,0,T171/$O171)*100</f>
        <v>0</v>
      </c>
      <c r="V171" s="80">
        <f>IFERROR(VLOOKUP($B171,'Depr Rate % NS'!$A:$B,2,FALSE),0)</f>
        <v>-1</v>
      </c>
      <c r="W171" s="81">
        <f>IFERROR(VLOOKUP($B171,'Depr Rate % NS'!D:E,2,FALSE),0)</f>
        <v>16857249.890000001</v>
      </c>
      <c r="X171" s="82">
        <f>IFERROR(VLOOKUP($B171,'Depr Rate % NS'!$L:$O,4,FALSE),0)</f>
        <v>2.9999999999999997E-4</v>
      </c>
      <c r="Y171" s="81">
        <f>W171*X171</f>
        <v>5057.1749669999999</v>
      </c>
    </row>
    <row r="172" spans="1:25" x14ac:dyDescent="0.25">
      <c r="A172" s="13" t="s">
        <v>9</v>
      </c>
      <c r="B172" s="14">
        <v>31154</v>
      </c>
      <c r="C172" s="14" t="s">
        <v>62</v>
      </c>
      <c r="D172" s="14" t="s">
        <v>50</v>
      </c>
      <c r="E172" s="14" t="s">
        <v>141</v>
      </c>
      <c r="F172" s="14" t="s">
        <v>147</v>
      </c>
      <c r="G172" s="14">
        <v>2019</v>
      </c>
      <c r="H172" s="10">
        <v>0</v>
      </c>
      <c r="I172" s="10">
        <v>0</v>
      </c>
      <c r="J172" s="20">
        <f t="shared" si="8"/>
        <v>0</v>
      </c>
      <c r="K172" s="10">
        <v>0</v>
      </c>
      <c r="L172" s="20">
        <f t="shared" si="9"/>
        <v>0</v>
      </c>
      <c r="M172" s="10">
        <f t="shared" si="10"/>
        <v>0</v>
      </c>
      <c r="N172" s="20">
        <f t="shared" si="11"/>
        <v>0</v>
      </c>
      <c r="O172" s="29">
        <v>0</v>
      </c>
      <c r="P172" s="29">
        <v>0</v>
      </c>
      <c r="Q172" s="79">
        <f>IF($O172=0,0,P172/$O172)*100</f>
        <v>0</v>
      </c>
      <c r="R172" s="29">
        <v>0</v>
      </c>
      <c r="S172" s="79">
        <f>IF($O172=0,0,R172/$O172)*100</f>
        <v>0</v>
      </c>
      <c r="T172" s="29">
        <f>P172+R172</f>
        <v>0</v>
      </c>
      <c r="U172" s="79">
        <f>IF($O172=0,0,T172/$O172)*100</f>
        <v>0</v>
      </c>
      <c r="V172" s="80">
        <f>IFERROR(VLOOKUP($B172,'Depr Rate % NS'!$A:$B,2,FALSE),0)</f>
        <v>-1</v>
      </c>
      <c r="W172" s="81">
        <f>IFERROR(VLOOKUP($B172,'Depr Rate % NS'!D:E,2,FALSE),0)</f>
        <v>16857249.890000001</v>
      </c>
      <c r="X172" s="82">
        <f>IFERROR(VLOOKUP($B172,'Depr Rate % NS'!$L:$O,4,FALSE),0)</f>
        <v>2.9999999999999997E-4</v>
      </c>
      <c r="Y172" s="81">
        <f>W172*X172</f>
        <v>5057.1749669999999</v>
      </c>
    </row>
    <row r="173" spans="1:25" x14ac:dyDescent="0.25">
      <c r="A173" s="13" t="s">
        <v>9</v>
      </c>
      <c r="B173" s="14">
        <v>31240</v>
      </c>
      <c r="C173" s="14" t="s">
        <v>99</v>
      </c>
      <c r="D173" s="14" t="s">
        <v>39</v>
      </c>
      <c r="E173" s="14" t="s">
        <v>141</v>
      </c>
      <c r="F173" s="14" t="s">
        <v>133</v>
      </c>
      <c r="G173" s="14">
        <v>2011</v>
      </c>
      <c r="H173" s="10">
        <v>771875.37999999989</v>
      </c>
      <c r="I173" s="10">
        <v>-1710436.1100000003</v>
      </c>
      <c r="J173" s="20">
        <f t="shared" si="8"/>
        <v>-221.59485252658283</v>
      </c>
      <c r="K173" s="10">
        <v>31444.140000000003</v>
      </c>
      <c r="L173" s="20">
        <f t="shared" si="9"/>
        <v>4.0737327313121465</v>
      </c>
      <c r="M173" s="10">
        <f t="shared" si="10"/>
        <v>-1678991.9700000004</v>
      </c>
      <c r="N173" s="20">
        <f t="shared" si="11"/>
        <v>-217.52111979527066</v>
      </c>
      <c r="O173" s="10"/>
      <c r="P173" s="10"/>
      <c r="Q173" s="20"/>
      <c r="R173" s="10"/>
      <c r="S173" s="20"/>
      <c r="T173" s="10"/>
      <c r="U173" s="20"/>
      <c r="V173" s="20"/>
      <c r="W173" s="43"/>
      <c r="X173" s="40"/>
      <c r="Y173" s="43"/>
    </row>
    <row r="174" spans="1:25" x14ac:dyDescent="0.25">
      <c r="A174" s="13" t="s">
        <v>9</v>
      </c>
      <c r="B174" s="14">
        <v>31240</v>
      </c>
      <c r="C174" s="14" t="s">
        <v>99</v>
      </c>
      <c r="D174" s="14" t="s">
        <v>39</v>
      </c>
      <c r="E174" s="14" t="s">
        <v>141</v>
      </c>
      <c r="F174" s="14" t="s">
        <v>133</v>
      </c>
      <c r="G174" s="14">
        <v>2012</v>
      </c>
      <c r="H174" s="10">
        <v>3080019.4299999997</v>
      </c>
      <c r="I174" s="10">
        <v>-111215.61999999988</v>
      </c>
      <c r="J174" s="20">
        <f t="shared" si="8"/>
        <v>-3.6108739742593077</v>
      </c>
      <c r="K174" s="10">
        <v>223268.88</v>
      </c>
      <c r="L174" s="20">
        <f t="shared" si="9"/>
        <v>7.2489438808507778</v>
      </c>
      <c r="M174" s="10">
        <f t="shared" si="10"/>
        <v>112053.26000000013</v>
      </c>
      <c r="N174" s="20">
        <f t="shared" si="11"/>
        <v>3.6380699065914701</v>
      </c>
      <c r="O174" s="10"/>
      <c r="P174" s="10"/>
      <c r="Q174" s="20"/>
      <c r="R174" s="10"/>
      <c r="S174" s="20"/>
      <c r="T174" s="10"/>
      <c r="U174" s="20"/>
      <c r="V174" s="20"/>
      <c r="W174" s="43"/>
      <c r="X174" s="40"/>
      <c r="Y174" s="43"/>
    </row>
    <row r="175" spans="1:25" x14ac:dyDescent="0.25">
      <c r="A175" s="13" t="s">
        <v>9</v>
      </c>
      <c r="B175" s="14">
        <v>31240</v>
      </c>
      <c r="C175" s="14" t="s">
        <v>99</v>
      </c>
      <c r="D175" s="14" t="s">
        <v>39</v>
      </c>
      <c r="E175" s="14" t="s">
        <v>141</v>
      </c>
      <c r="F175" s="14" t="s">
        <v>133</v>
      </c>
      <c r="G175" s="14">
        <v>2013</v>
      </c>
      <c r="H175" s="10">
        <v>2376548.2199999997</v>
      </c>
      <c r="I175" s="10">
        <v>-468769.62000000011</v>
      </c>
      <c r="J175" s="20">
        <f t="shared" si="8"/>
        <v>-19.724809959883757</v>
      </c>
      <c r="K175" s="10">
        <v>134992.57</v>
      </c>
      <c r="L175" s="20">
        <f t="shared" si="9"/>
        <v>5.680194866822438</v>
      </c>
      <c r="M175" s="10">
        <f t="shared" si="10"/>
        <v>-333777.0500000001</v>
      </c>
      <c r="N175" s="20">
        <f t="shared" si="11"/>
        <v>-14.044615093061319</v>
      </c>
      <c r="O175" s="10"/>
      <c r="P175" s="10"/>
      <c r="Q175" s="20"/>
      <c r="R175" s="10"/>
      <c r="S175" s="20"/>
      <c r="T175" s="10"/>
      <c r="U175" s="20"/>
      <c r="V175" s="20"/>
      <c r="W175" s="43"/>
      <c r="X175" s="40"/>
      <c r="Y175" s="43"/>
    </row>
    <row r="176" spans="1:25" x14ac:dyDescent="0.25">
      <c r="A176" s="13" t="s">
        <v>9</v>
      </c>
      <c r="B176" s="14">
        <v>31240</v>
      </c>
      <c r="C176" s="14" t="s">
        <v>99</v>
      </c>
      <c r="D176" s="14" t="s">
        <v>39</v>
      </c>
      <c r="E176" s="14" t="s">
        <v>141</v>
      </c>
      <c r="F176" s="14" t="s">
        <v>133</v>
      </c>
      <c r="G176" s="14">
        <v>2014</v>
      </c>
      <c r="H176" s="10">
        <v>9798840.6399999987</v>
      </c>
      <c r="I176" s="10">
        <v>-2867336.88</v>
      </c>
      <c r="J176" s="20">
        <f t="shared" si="8"/>
        <v>-29.262001346314374</v>
      </c>
      <c r="K176" s="10">
        <v>-1276.0900000000256</v>
      </c>
      <c r="L176" s="20">
        <f t="shared" si="9"/>
        <v>-1.3022867162375096E-2</v>
      </c>
      <c r="M176" s="10">
        <f t="shared" si="10"/>
        <v>-2868612.9699999997</v>
      </c>
      <c r="N176" s="20">
        <f t="shared" si="11"/>
        <v>-29.275024213476751</v>
      </c>
      <c r="O176" s="10"/>
      <c r="P176" s="10"/>
      <c r="Q176" s="20"/>
      <c r="R176" s="10"/>
      <c r="S176" s="20"/>
      <c r="T176" s="10"/>
      <c r="U176" s="20"/>
      <c r="V176" s="20"/>
      <c r="W176" s="43"/>
      <c r="X176" s="40"/>
      <c r="Y176" s="43"/>
    </row>
    <row r="177" spans="1:25" x14ac:dyDescent="0.25">
      <c r="A177" s="13" t="s">
        <v>9</v>
      </c>
      <c r="B177" s="14">
        <v>31240</v>
      </c>
      <c r="C177" s="14" t="s">
        <v>99</v>
      </c>
      <c r="D177" s="14" t="s">
        <v>39</v>
      </c>
      <c r="E177" s="14" t="s">
        <v>141</v>
      </c>
      <c r="F177" s="14" t="s">
        <v>133</v>
      </c>
      <c r="G177" s="14">
        <v>2015</v>
      </c>
      <c r="H177" s="10">
        <v>18941801.970000006</v>
      </c>
      <c r="I177" s="10">
        <v>-1885457.3800000004</v>
      </c>
      <c r="J177" s="20">
        <f t="shared" si="8"/>
        <v>-9.9539493813005997</v>
      </c>
      <c r="K177" s="10">
        <v>61965.78</v>
      </c>
      <c r="L177" s="20">
        <f t="shared" si="9"/>
        <v>0.32713772479588427</v>
      </c>
      <c r="M177" s="10">
        <f t="shared" si="10"/>
        <v>-1823491.6000000003</v>
      </c>
      <c r="N177" s="20">
        <f t="shared" si="11"/>
        <v>-9.6268116565047155</v>
      </c>
      <c r="O177" s="29">
        <v>34969085.640000008</v>
      </c>
      <c r="P177" s="29">
        <v>-7043215.6100000003</v>
      </c>
      <c r="Q177" s="79">
        <f>IF($O177=0,0,P177/$O177)*100</f>
        <v>-20.141263293265791</v>
      </c>
      <c r="R177" s="29">
        <v>450395.28</v>
      </c>
      <c r="S177" s="79">
        <f>IF($O177=0,0,R177/$O177)*100</f>
        <v>1.2879812890640967</v>
      </c>
      <c r="T177" s="29">
        <f>P177+R177</f>
        <v>-6592820.3300000001</v>
      </c>
      <c r="U177" s="79">
        <f>IF($O177=0,0,T177/$O177)*100</f>
        <v>-18.853282004201695</v>
      </c>
      <c r="V177" s="80">
        <f>IFERROR(VLOOKUP($B177,'Depr Rate % NS'!$A:$B,2,FALSE),0)</f>
        <v>-8</v>
      </c>
      <c r="W177" s="81">
        <f>IFERROR(VLOOKUP($B177,'Depr Rate % NS'!D:E,2,FALSE),0)</f>
        <v>182427705.75999999</v>
      </c>
      <c r="X177" s="82">
        <f>IFERROR(VLOOKUP($B177,'Depr Rate % NS'!$L:$O,4,FALSE),0)</f>
        <v>1.6000000000000001E-3</v>
      </c>
      <c r="Y177" s="81">
        <f>W177*X177</f>
        <v>291884.32921599998</v>
      </c>
    </row>
    <row r="178" spans="1:25" x14ac:dyDescent="0.25">
      <c r="A178" s="13" t="s">
        <v>9</v>
      </c>
      <c r="B178" s="14">
        <v>31240</v>
      </c>
      <c r="C178" s="14" t="s">
        <v>99</v>
      </c>
      <c r="D178" s="14" t="s">
        <v>39</v>
      </c>
      <c r="E178" s="14" t="s">
        <v>141</v>
      </c>
      <c r="F178" s="14" t="s">
        <v>133</v>
      </c>
      <c r="G178" s="14">
        <v>2016</v>
      </c>
      <c r="H178" s="10">
        <v>2571979.83</v>
      </c>
      <c r="I178" s="10">
        <v>-1494005.47</v>
      </c>
      <c r="J178" s="20">
        <f t="shared" si="8"/>
        <v>-58.087759965053841</v>
      </c>
      <c r="K178" s="10">
        <v>91740.06</v>
      </c>
      <c r="L178" s="20">
        <f t="shared" si="9"/>
        <v>3.5669043329939329</v>
      </c>
      <c r="M178" s="10">
        <f t="shared" si="10"/>
        <v>-1402265.41</v>
      </c>
      <c r="N178" s="20">
        <f t="shared" si="11"/>
        <v>-54.520855632059906</v>
      </c>
      <c r="O178" s="29">
        <v>36769190.090000004</v>
      </c>
      <c r="P178" s="29">
        <v>-6826784.9700000007</v>
      </c>
      <c r="Q178" s="79">
        <f>IF($O178=0,0,P178/$O178)*100</f>
        <v>-18.566590543033634</v>
      </c>
      <c r="R178" s="29">
        <v>510691.19999999995</v>
      </c>
      <c r="S178" s="79">
        <f>IF($O178=0,0,R178/$O178)*100</f>
        <v>1.3889106579448183</v>
      </c>
      <c r="T178" s="29">
        <f>P178+R178</f>
        <v>-6316093.7700000005</v>
      </c>
      <c r="U178" s="79">
        <f>IF($O178=0,0,T178/$O178)*100</f>
        <v>-17.177679885088814</v>
      </c>
      <c r="V178" s="80">
        <f>IFERROR(VLOOKUP($B178,'Depr Rate % NS'!$A:$B,2,FALSE),0)</f>
        <v>-8</v>
      </c>
      <c r="W178" s="81">
        <f>IFERROR(VLOOKUP($B178,'Depr Rate % NS'!D:E,2,FALSE),0)</f>
        <v>182427705.75999999</v>
      </c>
      <c r="X178" s="82">
        <f>IFERROR(VLOOKUP($B178,'Depr Rate % NS'!$L:$O,4,FALSE),0)</f>
        <v>1.6000000000000001E-3</v>
      </c>
      <c r="Y178" s="81">
        <f>W178*X178</f>
        <v>291884.32921599998</v>
      </c>
    </row>
    <row r="179" spans="1:25" x14ac:dyDescent="0.25">
      <c r="A179" s="13" t="s">
        <v>9</v>
      </c>
      <c r="B179" s="14">
        <v>31240</v>
      </c>
      <c r="C179" s="14" t="s">
        <v>99</v>
      </c>
      <c r="D179" s="14" t="s">
        <v>39</v>
      </c>
      <c r="E179" s="14" t="s">
        <v>141</v>
      </c>
      <c r="F179" s="14" t="s">
        <v>133</v>
      </c>
      <c r="G179" s="14">
        <v>2017</v>
      </c>
      <c r="H179" s="10">
        <v>1349800.6800000002</v>
      </c>
      <c r="I179" s="10">
        <v>-188655.07999999961</v>
      </c>
      <c r="J179" s="20">
        <f t="shared" si="8"/>
        <v>-13.976513925004067</v>
      </c>
      <c r="K179" s="10">
        <v>149061.87</v>
      </c>
      <c r="L179" s="20">
        <f t="shared" si="9"/>
        <v>11.043250474581178</v>
      </c>
      <c r="M179" s="10">
        <f t="shared" si="10"/>
        <v>-39593.209999999614</v>
      </c>
      <c r="N179" s="20">
        <f t="shared" si="11"/>
        <v>-2.9332634504228885</v>
      </c>
      <c r="O179" s="29">
        <v>35038971.340000004</v>
      </c>
      <c r="P179" s="29">
        <v>-6904224.4299999997</v>
      </c>
      <c r="Q179" s="79">
        <f>IF($O179=0,0,P179/$O179)*100</f>
        <v>-19.704415300908771</v>
      </c>
      <c r="R179" s="29">
        <v>436484.18999999994</v>
      </c>
      <c r="S179" s="79">
        <f>IF($O179=0,0,R179/$O179)*100</f>
        <v>1.2457106282161763</v>
      </c>
      <c r="T179" s="29">
        <f>P179+R179</f>
        <v>-6467740.2400000002</v>
      </c>
      <c r="U179" s="79">
        <f>IF($O179=0,0,T179/$O179)*100</f>
        <v>-18.458704672692598</v>
      </c>
      <c r="V179" s="80">
        <f>IFERROR(VLOOKUP($B179,'Depr Rate % NS'!$A:$B,2,FALSE),0)</f>
        <v>-8</v>
      </c>
      <c r="W179" s="81">
        <f>IFERROR(VLOOKUP($B179,'Depr Rate % NS'!D:E,2,FALSE),0)</f>
        <v>182427705.75999999</v>
      </c>
      <c r="X179" s="82">
        <f>IFERROR(VLOOKUP($B179,'Depr Rate % NS'!$L:$O,4,FALSE),0)</f>
        <v>1.6000000000000001E-3</v>
      </c>
      <c r="Y179" s="81">
        <f>W179*X179</f>
        <v>291884.32921599998</v>
      </c>
    </row>
    <row r="180" spans="1:25" x14ac:dyDescent="0.25">
      <c r="A180" s="13" t="s">
        <v>9</v>
      </c>
      <c r="B180" s="14">
        <v>31240</v>
      </c>
      <c r="C180" s="14" t="s">
        <v>99</v>
      </c>
      <c r="D180" s="14" t="s">
        <v>39</v>
      </c>
      <c r="E180" s="14" t="s">
        <v>141</v>
      </c>
      <c r="F180" s="14" t="s">
        <v>133</v>
      </c>
      <c r="G180" s="14">
        <v>2018</v>
      </c>
      <c r="H180" s="10">
        <v>1730245.3600000003</v>
      </c>
      <c r="I180" s="10">
        <v>-6970856.6200000001</v>
      </c>
      <c r="J180" s="20">
        <f t="shared" si="8"/>
        <v>-402.88254955932945</v>
      </c>
      <c r="K180" s="10">
        <v>35248.890000000014</v>
      </c>
      <c r="L180" s="20">
        <f t="shared" si="9"/>
        <v>2.0372191606397378</v>
      </c>
      <c r="M180" s="10">
        <f t="shared" si="10"/>
        <v>-6935607.7300000004</v>
      </c>
      <c r="N180" s="20">
        <f t="shared" si="11"/>
        <v>-400.84533039868973</v>
      </c>
      <c r="O180" s="29">
        <v>34392668.480000004</v>
      </c>
      <c r="P180" s="29">
        <v>-13406311.43</v>
      </c>
      <c r="Q180" s="79">
        <f>IF($O180=0,0,P180/$O180)*100</f>
        <v>-38.98014321801179</v>
      </c>
      <c r="R180" s="29">
        <v>336740.50999999995</v>
      </c>
      <c r="S180" s="79">
        <f>IF($O180=0,0,R180/$O180)*100</f>
        <v>0.97910550382509876</v>
      </c>
      <c r="T180" s="29">
        <f>P180+R180</f>
        <v>-13069570.92</v>
      </c>
      <c r="U180" s="79">
        <f>IF($O180=0,0,T180/$O180)*100</f>
        <v>-38.001037714186694</v>
      </c>
      <c r="V180" s="80">
        <f>IFERROR(VLOOKUP($B180,'Depr Rate % NS'!$A:$B,2,FALSE),0)</f>
        <v>-8</v>
      </c>
      <c r="W180" s="81">
        <f>IFERROR(VLOOKUP($B180,'Depr Rate % NS'!D:E,2,FALSE),0)</f>
        <v>182427705.75999999</v>
      </c>
      <c r="X180" s="82">
        <f>IFERROR(VLOOKUP($B180,'Depr Rate % NS'!$L:$O,4,FALSE),0)</f>
        <v>1.6000000000000001E-3</v>
      </c>
      <c r="Y180" s="81">
        <f>W180*X180</f>
        <v>291884.32921599998</v>
      </c>
    </row>
    <row r="181" spans="1:25" x14ac:dyDescent="0.25">
      <c r="A181" s="13" t="s">
        <v>9</v>
      </c>
      <c r="B181" s="14">
        <v>31240</v>
      </c>
      <c r="C181" s="14" t="s">
        <v>99</v>
      </c>
      <c r="D181" s="14" t="s">
        <v>39</v>
      </c>
      <c r="E181" s="14" t="s">
        <v>141</v>
      </c>
      <c r="F181" s="14" t="s">
        <v>133</v>
      </c>
      <c r="G181" s="14">
        <v>2019</v>
      </c>
      <c r="H181" s="10">
        <v>1119580.77</v>
      </c>
      <c r="I181" s="10">
        <v>-11313890.309999999</v>
      </c>
      <c r="J181" s="20">
        <f t="shared" si="8"/>
        <v>-1010.5470380667576</v>
      </c>
      <c r="K181" s="10">
        <v>342212.14999999997</v>
      </c>
      <c r="L181" s="20">
        <f t="shared" si="9"/>
        <v>30.566097522378843</v>
      </c>
      <c r="M181" s="10">
        <f t="shared" si="10"/>
        <v>-10971678.159999998</v>
      </c>
      <c r="N181" s="20">
        <f t="shared" si="11"/>
        <v>-979.98094054437888</v>
      </c>
      <c r="O181" s="29">
        <v>25713408.610000007</v>
      </c>
      <c r="P181" s="29">
        <v>-21852864.859999996</v>
      </c>
      <c r="Q181" s="79">
        <f>IF($O181=0,0,P181/$O181)*100</f>
        <v>-84.986262192797597</v>
      </c>
      <c r="R181" s="29">
        <v>680228.75</v>
      </c>
      <c r="S181" s="79">
        <f>IF($O181=0,0,R181/$O181)*100</f>
        <v>2.6454242621705837</v>
      </c>
      <c r="T181" s="29">
        <f>P181+R181</f>
        <v>-21172636.109999996</v>
      </c>
      <c r="U181" s="79">
        <f>IF($O181=0,0,T181/$O181)*100</f>
        <v>-82.340837930627004</v>
      </c>
      <c r="V181" s="80">
        <f>IFERROR(VLOOKUP($B181,'Depr Rate % NS'!$A:$B,2,FALSE),0)</f>
        <v>-8</v>
      </c>
      <c r="W181" s="81">
        <f>IFERROR(VLOOKUP($B181,'Depr Rate % NS'!D:E,2,FALSE),0)</f>
        <v>182427705.75999999</v>
      </c>
      <c r="X181" s="82">
        <f>IFERROR(VLOOKUP($B181,'Depr Rate % NS'!$L:$O,4,FALSE),0)</f>
        <v>1.6000000000000001E-3</v>
      </c>
      <c r="Y181" s="81">
        <f>W181*X181</f>
        <v>291884.32921599998</v>
      </c>
    </row>
    <row r="182" spans="1:25" x14ac:dyDescent="0.25">
      <c r="A182" s="13" t="s">
        <v>9</v>
      </c>
      <c r="B182" s="14">
        <v>31241</v>
      </c>
      <c r="C182" s="14" t="s">
        <v>99</v>
      </c>
      <c r="D182" s="14" t="s">
        <v>40</v>
      </c>
      <c r="E182" s="14" t="s">
        <v>141</v>
      </c>
      <c r="F182" s="27" t="s">
        <v>134</v>
      </c>
      <c r="G182" s="14">
        <v>2011</v>
      </c>
      <c r="H182" s="10">
        <v>10912994.369999999</v>
      </c>
      <c r="I182" s="10">
        <v>-752110.75999999978</v>
      </c>
      <c r="J182" s="20">
        <f t="shared" si="8"/>
        <v>-6.8918825988544876</v>
      </c>
      <c r="K182" s="10">
        <v>15445.5</v>
      </c>
      <c r="L182" s="20">
        <f t="shared" si="9"/>
        <v>0.14153310701286473</v>
      </c>
      <c r="M182" s="10">
        <f t="shared" si="10"/>
        <v>-736665.25999999978</v>
      </c>
      <c r="N182" s="20">
        <f t="shared" si="11"/>
        <v>-6.7503494918416216</v>
      </c>
      <c r="O182" s="10"/>
      <c r="P182" s="10"/>
      <c r="Q182" s="20"/>
      <c r="R182" s="10"/>
      <c r="S182" s="20"/>
      <c r="T182" s="10"/>
      <c r="U182" s="20"/>
      <c r="V182" s="20"/>
      <c r="W182" s="43"/>
      <c r="X182" s="40"/>
      <c r="Y182" s="43"/>
    </row>
    <row r="183" spans="1:25" x14ac:dyDescent="0.25">
      <c r="A183" s="13" t="s">
        <v>9</v>
      </c>
      <c r="B183" s="14">
        <v>31241</v>
      </c>
      <c r="C183" s="14" t="s">
        <v>99</v>
      </c>
      <c r="D183" s="14" t="s">
        <v>40</v>
      </c>
      <c r="E183" s="14" t="s">
        <v>141</v>
      </c>
      <c r="F183" s="27" t="s">
        <v>134</v>
      </c>
      <c r="G183" s="14">
        <v>2012</v>
      </c>
      <c r="H183" s="10">
        <v>340345.99</v>
      </c>
      <c r="I183" s="10">
        <v>136573.31999999995</v>
      </c>
      <c r="J183" s="20">
        <f t="shared" si="8"/>
        <v>40.127788783408306</v>
      </c>
      <c r="K183" s="10">
        <v>-5559.59</v>
      </c>
      <c r="L183" s="20">
        <f t="shared" si="9"/>
        <v>-1.633511239547732</v>
      </c>
      <c r="M183" s="10">
        <f t="shared" si="10"/>
        <v>131013.72999999995</v>
      </c>
      <c r="N183" s="20">
        <f t="shared" si="11"/>
        <v>38.494277543860569</v>
      </c>
      <c r="O183" s="10"/>
      <c r="P183" s="10"/>
      <c r="Q183" s="20"/>
      <c r="R183" s="10"/>
      <c r="S183" s="20"/>
      <c r="T183" s="10"/>
      <c r="U183" s="20"/>
      <c r="V183" s="20"/>
      <c r="W183" s="43"/>
      <c r="X183" s="40"/>
      <c r="Y183" s="43"/>
    </row>
    <row r="184" spans="1:25" x14ac:dyDescent="0.25">
      <c r="A184" s="13" t="s">
        <v>9</v>
      </c>
      <c r="B184" s="14">
        <v>31241</v>
      </c>
      <c r="C184" s="14" t="s">
        <v>99</v>
      </c>
      <c r="D184" s="14" t="s">
        <v>40</v>
      </c>
      <c r="E184" s="14" t="s">
        <v>141</v>
      </c>
      <c r="F184" s="27" t="s">
        <v>134</v>
      </c>
      <c r="G184" s="14">
        <v>2013</v>
      </c>
      <c r="H184" s="10">
        <v>2517450.2199999993</v>
      </c>
      <c r="I184" s="10">
        <v>-94973.039999999979</v>
      </c>
      <c r="J184" s="20">
        <f t="shared" si="8"/>
        <v>-3.772588599587086</v>
      </c>
      <c r="K184" s="10">
        <v>0</v>
      </c>
      <c r="L184" s="20">
        <f t="shared" si="9"/>
        <v>0</v>
      </c>
      <c r="M184" s="10">
        <f t="shared" si="10"/>
        <v>-94973.039999999979</v>
      </c>
      <c r="N184" s="20">
        <f t="shared" si="11"/>
        <v>-3.772588599587086</v>
      </c>
      <c r="O184" s="10"/>
      <c r="P184" s="10"/>
      <c r="Q184" s="20"/>
      <c r="R184" s="10"/>
      <c r="S184" s="20"/>
      <c r="T184" s="10"/>
      <c r="U184" s="20"/>
      <c r="V184" s="20"/>
      <c r="W184" s="43"/>
      <c r="X184" s="40"/>
      <c r="Y184" s="43"/>
    </row>
    <row r="185" spans="1:25" x14ac:dyDescent="0.25">
      <c r="A185" s="13" t="s">
        <v>9</v>
      </c>
      <c r="B185" s="14">
        <v>31241</v>
      </c>
      <c r="C185" s="14" t="s">
        <v>99</v>
      </c>
      <c r="D185" s="14" t="s">
        <v>40</v>
      </c>
      <c r="E185" s="14" t="s">
        <v>141</v>
      </c>
      <c r="F185" s="27" t="s">
        <v>134</v>
      </c>
      <c r="G185" s="14">
        <v>2014</v>
      </c>
      <c r="H185" s="10">
        <v>3636989.2800000003</v>
      </c>
      <c r="I185" s="10">
        <v>-725429.97</v>
      </c>
      <c r="J185" s="20">
        <f t="shared" si="8"/>
        <v>-19.945892444313166</v>
      </c>
      <c r="K185" s="10">
        <v>0</v>
      </c>
      <c r="L185" s="20">
        <f t="shared" si="9"/>
        <v>0</v>
      </c>
      <c r="M185" s="10">
        <f t="shared" si="10"/>
        <v>-725429.97</v>
      </c>
      <c r="N185" s="20">
        <f t="shared" si="11"/>
        <v>-19.945892444313166</v>
      </c>
      <c r="O185" s="10"/>
      <c r="P185" s="10"/>
      <c r="Q185" s="20"/>
      <c r="R185" s="10"/>
      <c r="S185" s="20"/>
      <c r="T185" s="10"/>
      <c r="U185" s="20"/>
      <c r="V185" s="20"/>
      <c r="W185" s="43"/>
      <c r="X185" s="40"/>
      <c r="Y185" s="43"/>
    </row>
    <row r="186" spans="1:25" x14ac:dyDescent="0.25">
      <c r="A186" s="13" t="s">
        <v>9</v>
      </c>
      <c r="B186" s="14">
        <v>31241</v>
      </c>
      <c r="C186" s="14" t="s">
        <v>99</v>
      </c>
      <c r="D186" s="14" t="s">
        <v>40</v>
      </c>
      <c r="E186" s="14" t="s">
        <v>141</v>
      </c>
      <c r="F186" s="27" t="s">
        <v>134</v>
      </c>
      <c r="G186" s="14">
        <v>2015</v>
      </c>
      <c r="H186" s="10">
        <v>5518991.8300000001</v>
      </c>
      <c r="I186" s="10">
        <v>-2899071.72</v>
      </c>
      <c r="J186" s="20">
        <f t="shared" si="8"/>
        <v>-52.52900908896617</v>
      </c>
      <c r="K186" s="10">
        <v>30786.22</v>
      </c>
      <c r="L186" s="20">
        <f t="shared" si="9"/>
        <v>0.55782325736836613</v>
      </c>
      <c r="M186" s="10">
        <f t="shared" si="10"/>
        <v>-2868285.5</v>
      </c>
      <c r="N186" s="20">
        <f t="shared" si="11"/>
        <v>-51.971185831597801</v>
      </c>
      <c r="O186" s="29">
        <v>22926771.689999998</v>
      </c>
      <c r="P186" s="29">
        <v>-4335012.17</v>
      </c>
      <c r="Q186" s="79">
        <f>IF($O186=0,0,P186/$O186)*100</f>
        <v>-18.908079290948791</v>
      </c>
      <c r="R186" s="29">
        <v>40672.130000000005</v>
      </c>
      <c r="S186" s="79">
        <f>IF($O186=0,0,R186/$O186)*100</f>
        <v>0.17740016147908003</v>
      </c>
      <c r="T186" s="29">
        <f>P186+R186</f>
        <v>-4294340.04</v>
      </c>
      <c r="U186" s="79">
        <f>IF($O186=0,0,T186/$O186)*100</f>
        <v>-18.730679129469713</v>
      </c>
      <c r="V186" s="80">
        <f>IFERROR(VLOOKUP($B186,'Depr Rate % NS'!$A:$B,2,FALSE),0)</f>
        <v>-4</v>
      </c>
      <c r="W186" s="81">
        <f>IFERROR(VLOOKUP($B186,'Depr Rate % NS'!D:E,2,FALSE),0)</f>
        <v>103010917.2</v>
      </c>
      <c r="X186" s="82">
        <f>IFERROR(VLOOKUP($B186,'Depr Rate % NS'!$L:$O,4,FALSE),0)</f>
        <v>1.1000000000000001E-3</v>
      </c>
      <c r="Y186" s="81">
        <f>W186*X186</f>
        <v>113312.00892000001</v>
      </c>
    </row>
    <row r="187" spans="1:25" x14ac:dyDescent="0.25">
      <c r="A187" s="13" t="s">
        <v>9</v>
      </c>
      <c r="B187" s="14">
        <v>31241</v>
      </c>
      <c r="C187" s="14" t="s">
        <v>99</v>
      </c>
      <c r="D187" s="14" t="s">
        <v>40</v>
      </c>
      <c r="E187" s="14" t="s">
        <v>141</v>
      </c>
      <c r="F187" s="27" t="s">
        <v>134</v>
      </c>
      <c r="G187" s="14">
        <v>2016</v>
      </c>
      <c r="H187" s="10">
        <v>365018.88</v>
      </c>
      <c r="I187" s="10">
        <v>553926.71999999974</v>
      </c>
      <c r="J187" s="20">
        <f t="shared" si="8"/>
        <v>151.75289563104235</v>
      </c>
      <c r="K187" s="10">
        <v>7655.6899999999987</v>
      </c>
      <c r="L187" s="20">
        <f t="shared" si="9"/>
        <v>2.0973408279593642</v>
      </c>
      <c r="M187" s="10">
        <f t="shared" si="10"/>
        <v>561582.40999999968</v>
      </c>
      <c r="N187" s="20">
        <f t="shared" si="11"/>
        <v>153.85023645900171</v>
      </c>
      <c r="O187" s="29">
        <v>12378796.199999999</v>
      </c>
      <c r="P187" s="29">
        <v>-3028974.6900000009</v>
      </c>
      <c r="Q187" s="79">
        <f>IF($O187=0,0,P187/$O187)*100</f>
        <v>-24.469056934631503</v>
      </c>
      <c r="R187" s="29">
        <v>32882.320000000007</v>
      </c>
      <c r="S187" s="79">
        <f>IF($O187=0,0,R187/$O187)*100</f>
        <v>0.26563423024930333</v>
      </c>
      <c r="T187" s="29">
        <f>P187+R187</f>
        <v>-2996092.370000001</v>
      </c>
      <c r="U187" s="79">
        <f>IF($O187=0,0,T187/$O187)*100</f>
        <v>-24.203422704382202</v>
      </c>
      <c r="V187" s="80">
        <f>IFERROR(VLOOKUP($B187,'Depr Rate % NS'!$A:$B,2,FALSE),0)</f>
        <v>-4</v>
      </c>
      <c r="W187" s="81">
        <f>IFERROR(VLOOKUP($B187,'Depr Rate % NS'!D:E,2,FALSE),0)</f>
        <v>103010917.2</v>
      </c>
      <c r="X187" s="82">
        <f>IFERROR(VLOOKUP($B187,'Depr Rate % NS'!$L:$O,4,FALSE),0)</f>
        <v>1.1000000000000001E-3</v>
      </c>
      <c r="Y187" s="81">
        <f>W187*X187</f>
        <v>113312.00892000001</v>
      </c>
    </row>
    <row r="188" spans="1:25" x14ac:dyDescent="0.25">
      <c r="A188" s="13" t="s">
        <v>9</v>
      </c>
      <c r="B188" s="14">
        <v>31241</v>
      </c>
      <c r="C188" s="14" t="s">
        <v>99</v>
      </c>
      <c r="D188" s="14" t="s">
        <v>40</v>
      </c>
      <c r="E188" s="14" t="s">
        <v>141</v>
      </c>
      <c r="F188" s="27" t="s">
        <v>134</v>
      </c>
      <c r="G188" s="14">
        <v>2017</v>
      </c>
      <c r="H188" s="10">
        <v>146611.28</v>
      </c>
      <c r="I188" s="10">
        <v>-81260.09</v>
      </c>
      <c r="J188" s="20">
        <f t="shared" si="8"/>
        <v>-55.425537516622178</v>
      </c>
      <c r="K188" s="10">
        <v>22252.54</v>
      </c>
      <c r="L188" s="20">
        <f t="shared" si="9"/>
        <v>15.177918097434251</v>
      </c>
      <c r="M188" s="10">
        <f t="shared" si="10"/>
        <v>-59007.549999999996</v>
      </c>
      <c r="N188" s="20">
        <f t="shared" si="11"/>
        <v>-40.247619419187934</v>
      </c>
      <c r="O188" s="29">
        <v>12185061.489999998</v>
      </c>
      <c r="P188" s="29">
        <v>-3246808.1000000006</v>
      </c>
      <c r="Q188" s="79">
        <f>IF($O188=0,0,P188/$O188)*100</f>
        <v>-26.645808087752222</v>
      </c>
      <c r="R188" s="29">
        <v>60694.45</v>
      </c>
      <c r="S188" s="79">
        <f>IF($O188=0,0,R188/$O188)*100</f>
        <v>0.49810540594982261</v>
      </c>
      <c r="T188" s="29">
        <f>P188+R188</f>
        <v>-3186113.6500000004</v>
      </c>
      <c r="U188" s="79">
        <f>IF($O188=0,0,T188/$O188)*100</f>
        <v>-26.147702681802393</v>
      </c>
      <c r="V188" s="80">
        <f>IFERROR(VLOOKUP($B188,'Depr Rate % NS'!$A:$B,2,FALSE),0)</f>
        <v>-4</v>
      </c>
      <c r="W188" s="81">
        <f>IFERROR(VLOOKUP($B188,'Depr Rate % NS'!D:E,2,FALSE),0)</f>
        <v>103010917.2</v>
      </c>
      <c r="X188" s="82">
        <f>IFERROR(VLOOKUP($B188,'Depr Rate % NS'!$L:$O,4,FALSE),0)</f>
        <v>1.1000000000000001E-3</v>
      </c>
      <c r="Y188" s="81">
        <f>W188*X188</f>
        <v>113312.00892000001</v>
      </c>
    </row>
    <row r="189" spans="1:25" x14ac:dyDescent="0.25">
      <c r="A189" s="13" t="s">
        <v>9</v>
      </c>
      <c r="B189" s="14">
        <v>31241</v>
      </c>
      <c r="C189" s="14" t="s">
        <v>99</v>
      </c>
      <c r="D189" s="14" t="s">
        <v>40</v>
      </c>
      <c r="E189" s="14" t="s">
        <v>141</v>
      </c>
      <c r="F189" s="27" t="s">
        <v>134</v>
      </c>
      <c r="G189" s="14">
        <v>2018</v>
      </c>
      <c r="H189" s="10">
        <v>101157.4</v>
      </c>
      <c r="I189" s="10">
        <v>10690.229999999989</v>
      </c>
      <c r="J189" s="20">
        <f t="shared" si="8"/>
        <v>10.567916929458438</v>
      </c>
      <c r="K189" s="10">
        <v>21078.590000000004</v>
      </c>
      <c r="L189" s="20">
        <f t="shared" si="9"/>
        <v>20.837417727225102</v>
      </c>
      <c r="M189" s="10">
        <f t="shared" si="10"/>
        <v>31768.819999999992</v>
      </c>
      <c r="N189" s="20">
        <f t="shared" si="11"/>
        <v>31.405334656683536</v>
      </c>
      <c r="O189" s="29">
        <v>9768768.6700000018</v>
      </c>
      <c r="P189" s="29">
        <v>-3141144.83</v>
      </c>
      <c r="Q189" s="79">
        <f>IF($O189=0,0,P189/$O189)*100</f>
        <v>-32.154971994029211</v>
      </c>
      <c r="R189" s="29">
        <v>81773.040000000008</v>
      </c>
      <c r="S189" s="79">
        <f>IF($O189=0,0,R189/$O189)*100</f>
        <v>0.83708646158369915</v>
      </c>
      <c r="T189" s="29">
        <f>P189+R189</f>
        <v>-3059371.79</v>
      </c>
      <c r="U189" s="79">
        <f>IF($O189=0,0,T189/$O189)*100</f>
        <v>-31.317885532445512</v>
      </c>
      <c r="V189" s="80">
        <f>IFERROR(VLOOKUP($B189,'Depr Rate % NS'!$A:$B,2,FALSE),0)</f>
        <v>-4</v>
      </c>
      <c r="W189" s="81">
        <f>IFERROR(VLOOKUP($B189,'Depr Rate % NS'!D:E,2,FALSE),0)</f>
        <v>103010917.2</v>
      </c>
      <c r="X189" s="82">
        <f>IFERROR(VLOOKUP($B189,'Depr Rate % NS'!$L:$O,4,FALSE),0)</f>
        <v>1.1000000000000001E-3</v>
      </c>
      <c r="Y189" s="81">
        <f>W189*X189</f>
        <v>113312.00892000001</v>
      </c>
    </row>
    <row r="190" spans="1:25" x14ac:dyDescent="0.25">
      <c r="A190" s="13" t="s">
        <v>9</v>
      </c>
      <c r="B190" s="14">
        <v>31241</v>
      </c>
      <c r="C190" s="14" t="s">
        <v>99</v>
      </c>
      <c r="D190" s="14" t="s">
        <v>40</v>
      </c>
      <c r="E190" s="14" t="s">
        <v>141</v>
      </c>
      <c r="F190" s="27" t="s">
        <v>134</v>
      </c>
      <c r="G190" s="14">
        <v>2019</v>
      </c>
      <c r="H190" s="10">
        <v>33323.22</v>
      </c>
      <c r="I190" s="10">
        <v>-1606085.79</v>
      </c>
      <c r="J190" s="20">
        <f t="shared" si="8"/>
        <v>-4819.7196729487732</v>
      </c>
      <c r="K190" s="10">
        <v>-40653.740000000005</v>
      </c>
      <c r="L190" s="20">
        <f t="shared" si="9"/>
        <v>-121.99823426427578</v>
      </c>
      <c r="M190" s="10">
        <f t="shared" si="10"/>
        <v>-1646739.53</v>
      </c>
      <c r="N190" s="20">
        <f t="shared" si="11"/>
        <v>-4941.7179072130484</v>
      </c>
      <c r="O190" s="29">
        <v>6165102.6100000003</v>
      </c>
      <c r="P190" s="29">
        <v>-4021800.6500000004</v>
      </c>
      <c r="Q190" s="79">
        <f>IF($O190=0,0,P190/$O190)*100</f>
        <v>-65.234934508251442</v>
      </c>
      <c r="R190" s="29">
        <v>41119.300000000003</v>
      </c>
      <c r="S190" s="79">
        <f>IF($O190=0,0,R190/$O190)*100</f>
        <v>0.66696862325216033</v>
      </c>
      <c r="T190" s="29">
        <f>P190+R190</f>
        <v>-3980681.3500000006</v>
      </c>
      <c r="U190" s="79">
        <f>IF($O190=0,0,T190/$O190)*100</f>
        <v>-64.567965884999282</v>
      </c>
      <c r="V190" s="80">
        <f>IFERROR(VLOOKUP($B190,'Depr Rate % NS'!$A:$B,2,FALSE),0)</f>
        <v>-4</v>
      </c>
      <c r="W190" s="81">
        <f>IFERROR(VLOOKUP($B190,'Depr Rate % NS'!D:E,2,FALSE),0)</f>
        <v>103010917.2</v>
      </c>
      <c r="X190" s="82">
        <f>IFERROR(VLOOKUP($B190,'Depr Rate % NS'!$L:$O,4,FALSE),0)</f>
        <v>1.1000000000000001E-3</v>
      </c>
      <c r="Y190" s="81">
        <f>W190*X190</f>
        <v>113312.00892000001</v>
      </c>
    </row>
    <row r="191" spans="1:25" x14ac:dyDescent="0.25">
      <c r="A191" s="13" t="s">
        <v>9</v>
      </c>
      <c r="B191" s="14">
        <v>31242</v>
      </c>
      <c r="C191" s="14" t="s">
        <v>99</v>
      </c>
      <c r="D191" s="14" t="s">
        <v>41</v>
      </c>
      <c r="E191" s="14" t="s">
        <v>141</v>
      </c>
      <c r="F191" s="27" t="s">
        <v>136</v>
      </c>
      <c r="G191" s="14">
        <v>2011</v>
      </c>
      <c r="H191" s="10">
        <v>1228914.9799999997</v>
      </c>
      <c r="I191" s="10">
        <v>-3998914.92</v>
      </c>
      <c r="J191" s="20">
        <f t="shared" si="8"/>
        <v>-325.40208111060707</v>
      </c>
      <c r="K191" s="10">
        <v>95587.209999999992</v>
      </c>
      <c r="L191" s="20">
        <f t="shared" si="9"/>
        <v>7.7781792520748683</v>
      </c>
      <c r="M191" s="10">
        <f t="shared" si="10"/>
        <v>-3903327.71</v>
      </c>
      <c r="N191" s="20">
        <f t="shared" si="11"/>
        <v>-317.62390185853218</v>
      </c>
      <c r="O191" s="10"/>
      <c r="P191" s="10"/>
      <c r="Q191" s="20"/>
      <c r="R191" s="10"/>
      <c r="S191" s="20"/>
      <c r="T191" s="10"/>
      <c r="U191" s="20"/>
      <c r="V191" s="20"/>
      <c r="W191" s="43"/>
      <c r="X191" s="40"/>
      <c r="Y191" s="43"/>
    </row>
    <row r="192" spans="1:25" x14ac:dyDescent="0.25">
      <c r="A192" s="13" t="s">
        <v>9</v>
      </c>
      <c r="B192" s="14">
        <v>31242</v>
      </c>
      <c r="C192" s="14" t="s">
        <v>99</v>
      </c>
      <c r="D192" s="14" t="s">
        <v>41</v>
      </c>
      <c r="E192" s="14" t="s">
        <v>141</v>
      </c>
      <c r="F192" s="27" t="s">
        <v>136</v>
      </c>
      <c r="G192" s="14">
        <v>2012</v>
      </c>
      <c r="H192" s="10">
        <v>3822957.67</v>
      </c>
      <c r="I192" s="10">
        <v>252270.53000000049</v>
      </c>
      <c r="J192" s="20">
        <f t="shared" si="8"/>
        <v>6.5988313702673178</v>
      </c>
      <c r="K192" s="10">
        <v>8701.6400000000067</v>
      </c>
      <c r="L192" s="20">
        <f t="shared" si="9"/>
        <v>0.22761538973566525</v>
      </c>
      <c r="M192" s="10">
        <f t="shared" si="10"/>
        <v>260972.17000000051</v>
      </c>
      <c r="N192" s="20">
        <f t="shared" si="11"/>
        <v>6.826446760002983</v>
      </c>
      <c r="O192" s="10"/>
      <c r="P192" s="10"/>
      <c r="Q192" s="20"/>
      <c r="R192" s="10"/>
      <c r="S192" s="20"/>
      <c r="T192" s="10"/>
      <c r="U192" s="20"/>
      <c r="V192" s="20"/>
      <c r="W192" s="43"/>
      <c r="X192" s="40"/>
      <c r="Y192" s="43"/>
    </row>
    <row r="193" spans="1:25" x14ac:dyDescent="0.25">
      <c r="A193" s="13" t="s">
        <v>9</v>
      </c>
      <c r="B193" s="14">
        <v>31242</v>
      </c>
      <c r="C193" s="14" t="s">
        <v>99</v>
      </c>
      <c r="D193" s="14" t="s">
        <v>41</v>
      </c>
      <c r="E193" s="14" t="s">
        <v>141</v>
      </c>
      <c r="F193" s="27" t="s">
        <v>136</v>
      </c>
      <c r="G193" s="14">
        <v>2013</v>
      </c>
      <c r="H193" s="10">
        <v>995300.80999999994</v>
      </c>
      <c r="I193" s="10">
        <v>2359731.02</v>
      </c>
      <c r="J193" s="20">
        <f t="shared" si="8"/>
        <v>237.08721989284828</v>
      </c>
      <c r="K193" s="10">
        <v>-27135.65</v>
      </c>
      <c r="L193" s="20">
        <f t="shared" si="9"/>
        <v>-2.7263767624181883</v>
      </c>
      <c r="M193" s="10">
        <f t="shared" si="10"/>
        <v>2332595.37</v>
      </c>
      <c r="N193" s="20">
        <f t="shared" si="11"/>
        <v>234.36084313043014</v>
      </c>
      <c r="O193" s="10"/>
      <c r="P193" s="10"/>
      <c r="Q193" s="20"/>
      <c r="R193" s="10"/>
      <c r="S193" s="20"/>
      <c r="T193" s="10"/>
      <c r="U193" s="20"/>
      <c r="V193" s="20"/>
      <c r="W193" s="43"/>
      <c r="X193" s="40"/>
      <c r="Y193" s="43"/>
    </row>
    <row r="194" spans="1:25" x14ac:dyDescent="0.25">
      <c r="A194" s="13" t="s">
        <v>9</v>
      </c>
      <c r="B194" s="14">
        <v>31242</v>
      </c>
      <c r="C194" s="14" t="s">
        <v>99</v>
      </c>
      <c r="D194" s="14" t="s">
        <v>41</v>
      </c>
      <c r="E194" s="14" t="s">
        <v>141</v>
      </c>
      <c r="F194" s="27" t="s">
        <v>136</v>
      </c>
      <c r="G194" s="14">
        <v>2014</v>
      </c>
      <c r="H194" s="10">
        <v>8387545.790000001</v>
      </c>
      <c r="I194" s="10">
        <v>-330310.41000000003</v>
      </c>
      <c r="J194" s="20">
        <f t="shared" ref="J194:J257" si="12">IF($H194=0,0,I194/$H194)*100</f>
        <v>-3.9381055945329155</v>
      </c>
      <c r="K194" s="10">
        <v>0</v>
      </c>
      <c r="L194" s="20">
        <f t="shared" ref="L194:L257" si="13">IF($H194=0,0,K194/$H194)*100</f>
        <v>0</v>
      </c>
      <c r="M194" s="10">
        <f t="shared" ref="M194:M257" si="14">I194+K194</f>
        <v>-330310.41000000003</v>
      </c>
      <c r="N194" s="20">
        <f t="shared" ref="N194:N257" si="15">IF($H194=0,0,M194/$H194)*100</f>
        <v>-3.9381055945329155</v>
      </c>
      <c r="O194" s="10"/>
      <c r="P194" s="10"/>
      <c r="Q194" s="20"/>
      <c r="R194" s="10"/>
      <c r="S194" s="20"/>
      <c r="T194" s="10"/>
      <c r="U194" s="20"/>
      <c r="V194" s="20"/>
      <c r="W194" s="43"/>
      <c r="X194" s="40"/>
      <c r="Y194" s="43"/>
    </row>
    <row r="195" spans="1:25" x14ac:dyDescent="0.25">
      <c r="A195" s="13" t="s">
        <v>9</v>
      </c>
      <c r="B195" s="14">
        <v>31242</v>
      </c>
      <c r="C195" s="14" t="s">
        <v>99</v>
      </c>
      <c r="D195" s="14" t="s">
        <v>41</v>
      </c>
      <c r="E195" s="14" t="s">
        <v>141</v>
      </c>
      <c r="F195" s="27" t="s">
        <v>136</v>
      </c>
      <c r="G195" s="14">
        <v>2015</v>
      </c>
      <c r="H195" s="10">
        <v>4608249.8599999994</v>
      </c>
      <c r="I195" s="10">
        <v>54402.37</v>
      </c>
      <c r="J195" s="20">
        <f t="shared" si="12"/>
        <v>1.1805429751589036</v>
      </c>
      <c r="K195" s="10">
        <v>0</v>
      </c>
      <c r="L195" s="20">
        <f t="shared" si="13"/>
        <v>0</v>
      </c>
      <c r="M195" s="10">
        <f t="shared" si="14"/>
        <v>54402.37</v>
      </c>
      <c r="N195" s="20">
        <f t="shared" si="15"/>
        <v>1.1805429751589036</v>
      </c>
      <c r="O195" s="29">
        <v>19042969.110000003</v>
      </c>
      <c r="P195" s="29">
        <v>-1662821.4099999992</v>
      </c>
      <c r="Q195" s="79">
        <f>IF($O195=0,0,P195/$O195)*100</f>
        <v>-8.7319440597464624</v>
      </c>
      <c r="R195" s="29">
        <v>77153.2</v>
      </c>
      <c r="S195" s="79">
        <f>IF($O195=0,0,R195/$O195)*100</f>
        <v>0.40515320669970878</v>
      </c>
      <c r="T195" s="29">
        <f>P195+R195</f>
        <v>-1585668.2099999993</v>
      </c>
      <c r="U195" s="79">
        <f>IF($O195=0,0,T195/$O195)*100</f>
        <v>-8.326790853046754</v>
      </c>
      <c r="V195" s="80">
        <f>IFERROR(VLOOKUP($B195,'Depr Rate % NS'!$A:$B,2,FALSE),0)</f>
        <v>-5</v>
      </c>
      <c r="W195" s="81">
        <f>IFERROR(VLOOKUP($B195,'Depr Rate % NS'!D:E,2,FALSE),0)</f>
        <v>86094074.779999986</v>
      </c>
      <c r="X195" s="82">
        <f>IFERROR(VLOOKUP($B195,'Depr Rate % NS'!$L:$O,4,FALSE),0)</f>
        <v>1.4E-3</v>
      </c>
      <c r="Y195" s="81">
        <f>W195*X195</f>
        <v>120531.70469199998</v>
      </c>
    </row>
    <row r="196" spans="1:25" x14ac:dyDescent="0.25">
      <c r="A196" s="13" t="s">
        <v>9</v>
      </c>
      <c r="B196" s="14">
        <v>31242</v>
      </c>
      <c r="C196" s="14" t="s">
        <v>99</v>
      </c>
      <c r="D196" s="14" t="s">
        <v>41</v>
      </c>
      <c r="E196" s="14" t="s">
        <v>141</v>
      </c>
      <c r="F196" s="27" t="s">
        <v>136</v>
      </c>
      <c r="G196" s="14">
        <v>2016</v>
      </c>
      <c r="H196" s="10">
        <v>1366566.59</v>
      </c>
      <c r="I196" s="10">
        <v>-1324910.42</v>
      </c>
      <c r="J196" s="20">
        <f t="shared" si="12"/>
        <v>-96.951764348343957</v>
      </c>
      <c r="K196" s="10">
        <v>12925.32</v>
      </c>
      <c r="L196" s="20">
        <f t="shared" si="13"/>
        <v>0.94582438167173399</v>
      </c>
      <c r="M196" s="10">
        <f t="shared" si="14"/>
        <v>-1311985.0999999999</v>
      </c>
      <c r="N196" s="20">
        <f t="shared" si="15"/>
        <v>-96.00593996667223</v>
      </c>
      <c r="O196" s="29">
        <v>19180620.719999999</v>
      </c>
      <c r="P196" s="29">
        <v>1011183.0900000005</v>
      </c>
      <c r="Q196" s="79">
        <f>IF($O196=0,0,P196/$O196)*100</f>
        <v>5.2718997198334705</v>
      </c>
      <c r="R196" s="29">
        <v>-5508.6899999999951</v>
      </c>
      <c r="S196" s="79">
        <f>IF($O196=0,0,R196/$O196)*100</f>
        <v>-2.8720082005771475E-2</v>
      </c>
      <c r="T196" s="29">
        <f>P196+R196</f>
        <v>1005674.4000000006</v>
      </c>
      <c r="U196" s="79">
        <f>IF($O196=0,0,T196/$O196)*100</f>
        <v>5.2431796378276996</v>
      </c>
      <c r="V196" s="80">
        <f>IFERROR(VLOOKUP($B196,'Depr Rate % NS'!$A:$B,2,FALSE),0)</f>
        <v>-5</v>
      </c>
      <c r="W196" s="81">
        <f>IFERROR(VLOOKUP($B196,'Depr Rate % NS'!D:E,2,FALSE),0)</f>
        <v>86094074.779999986</v>
      </c>
      <c r="X196" s="82">
        <f>IFERROR(VLOOKUP($B196,'Depr Rate % NS'!$L:$O,4,FALSE),0)</f>
        <v>1.4E-3</v>
      </c>
      <c r="Y196" s="81">
        <f>W196*X196</f>
        <v>120531.70469199998</v>
      </c>
    </row>
    <row r="197" spans="1:25" x14ac:dyDescent="0.25">
      <c r="A197" s="13" t="s">
        <v>9</v>
      </c>
      <c r="B197" s="14">
        <v>31242</v>
      </c>
      <c r="C197" s="14" t="s">
        <v>99</v>
      </c>
      <c r="D197" s="14" t="s">
        <v>41</v>
      </c>
      <c r="E197" s="14" t="s">
        <v>141</v>
      </c>
      <c r="F197" s="27" t="s">
        <v>136</v>
      </c>
      <c r="G197" s="14">
        <v>2017</v>
      </c>
      <c r="H197" s="10">
        <v>147396.70000000001</v>
      </c>
      <c r="I197" s="10">
        <v>-44835.820000000007</v>
      </c>
      <c r="J197" s="20">
        <f t="shared" si="12"/>
        <v>-30.418469341579563</v>
      </c>
      <c r="K197" s="10">
        <v>18700</v>
      </c>
      <c r="L197" s="20">
        <f t="shared" si="13"/>
        <v>12.686851198161154</v>
      </c>
      <c r="M197" s="10">
        <f t="shared" si="14"/>
        <v>-26135.820000000007</v>
      </c>
      <c r="N197" s="20">
        <f t="shared" si="15"/>
        <v>-17.731618143418412</v>
      </c>
      <c r="O197" s="29">
        <v>15505059.750000002</v>
      </c>
      <c r="P197" s="29">
        <v>714076.74000000022</v>
      </c>
      <c r="Q197" s="79">
        <f>IF($O197=0,0,P197/$O197)*100</f>
        <v>4.6054433295556967</v>
      </c>
      <c r="R197" s="29">
        <v>4489.6699999999983</v>
      </c>
      <c r="S197" s="79">
        <f>IF($O197=0,0,R197/$O197)*100</f>
        <v>2.8956160584934203E-2</v>
      </c>
      <c r="T197" s="29">
        <f>P197+R197</f>
        <v>718566.41000000027</v>
      </c>
      <c r="U197" s="79">
        <f>IF($O197=0,0,T197/$O197)*100</f>
        <v>4.6343994901406314</v>
      </c>
      <c r="V197" s="80">
        <f>IFERROR(VLOOKUP($B197,'Depr Rate % NS'!$A:$B,2,FALSE),0)</f>
        <v>-5</v>
      </c>
      <c r="W197" s="81">
        <f>IFERROR(VLOOKUP($B197,'Depr Rate % NS'!D:E,2,FALSE),0)</f>
        <v>86094074.779999986</v>
      </c>
      <c r="X197" s="82">
        <f>IFERROR(VLOOKUP($B197,'Depr Rate % NS'!$L:$O,4,FALSE),0)</f>
        <v>1.4E-3</v>
      </c>
      <c r="Y197" s="81">
        <f>W197*X197</f>
        <v>120531.70469199998</v>
      </c>
    </row>
    <row r="198" spans="1:25" x14ac:dyDescent="0.25">
      <c r="A198" s="13" t="s">
        <v>9</v>
      </c>
      <c r="B198" s="14">
        <v>31242</v>
      </c>
      <c r="C198" s="14" t="s">
        <v>99</v>
      </c>
      <c r="D198" s="14" t="s">
        <v>41</v>
      </c>
      <c r="E198" s="14" t="s">
        <v>141</v>
      </c>
      <c r="F198" s="27" t="s">
        <v>136</v>
      </c>
      <c r="G198" s="14">
        <v>2018</v>
      </c>
      <c r="H198" s="10">
        <v>110663.14</v>
      </c>
      <c r="I198" s="10">
        <v>-317.83999999995285</v>
      </c>
      <c r="J198" s="20">
        <f t="shared" si="12"/>
        <v>-0.28721397205966942</v>
      </c>
      <c r="K198" s="10">
        <v>17835.160000000003</v>
      </c>
      <c r="L198" s="20">
        <f t="shared" si="13"/>
        <v>16.116622029702036</v>
      </c>
      <c r="M198" s="10">
        <f t="shared" si="14"/>
        <v>17517.320000000051</v>
      </c>
      <c r="N198" s="20">
        <f t="shared" si="15"/>
        <v>15.829408057642363</v>
      </c>
      <c r="O198" s="29">
        <v>14620422.08</v>
      </c>
      <c r="P198" s="29">
        <v>-1645972.1199999996</v>
      </c>
      <c r="Q198" s="79">
        <f>IF($O198=0,0,P198/$O198)*100</f>
        <v>-11.258034214016341</v>
      </c>
      <c r="R198" s="29">
        <v>49460.480000000003</v>
      </c>
      <c r="S198" s="79">
        <f>IF($O198=0,0,R198/$O198)*100</f>
        <v>0.33829721008984714</v>
      </c>
      <c r="T198" s="29">
        <f>P198+R198</f>
        <v>-1596511.6399999997</v>
      </c>
      <c r="U198" s="79">
        <f>IF($O198=0,0,T198/$O198)*100</f>
        <v>-10.919737003926494</v>
      </c>
      <c r="V198" s="80">
        <f>IFERROR(VLOOKUP($B198,'Depr Rate % NS'!$A:$B,2,FALSE),0)</f>
        <v>-5</v>
      </c>
      <c r="W198" s="81">
        <f>IFERROR(VLOOKUP($B198,'Depr Rate % NS'!D:E,2,FALSE),0)</f>
        <v>86094074.779999986</v>
      </c>
      <c r="X198" s="82">
        <f>IFERROR(VLOOKUP($B198,'Depr Rate % NS'!$L:$O,4,FALSE),0)</f>
        <v>1.4E-3</v>
      </c>
      <c r="Y198" s="81">
        <f>W198*X198</f>
        <v>120531.70469199998</v>
      </c>
    </row>
    <row r="199" spans="1:25" x14ac:dyDescent="0.25">
      <c r="A199" s="13" t="s">
        <v>9</v>
      </c>
      <c r="B199" s="14">
        <v>31242</v>
      </c>
      <c r="C199" s="14" t="s">
        <v>99</v>
      </c>
      <c r="D199" s="14" t="s">
        <v>41</v>
      </c>
      <c r="E199" s="14" t="s">
        <v>141</v>
      </c>
      <c r="F199" s="27" t="s">
        <v>136</v>
      </c>
      <c r="G199" s="14">
        <v>2019</v>
      </c>
      <c r="H199" s="10">
        <v>52997.759999999995</v>
      </c>
      <c r="I199" s="10">
        <v>-81605.560000000027</v>
      </c>
      <c r="J199" s="20">
        <f t="shared" si="12"/>
        <v>-153.97926251977449</v>
      </c>
      <c r="K199" s="10">
        <v>-34336.75</v>
      </c>
      <c r="L199" s="20">
        <f t="shared" si="13"/>
        <v>-64.789059009286433</v>
      </c>
      <c r="M199" s="10">
        <f t="shared" si="14"/>
        <v>-115942.31000000003</v>
      </c>
      <c r="N199" s="20">
        <f t="shared" si="15"/>
        <v>-218.76832152906093</v>
      </c>
      <c r="O199" s="29">
        <v>6285874.0499999989</v>
      </c>
      <c r="P199" s="29">
        <v>-1397267.2699999998</v>
      </c>
      <c r="Q199" s="79">
        <f>IF($O199=0,0,P199/$O199)*100</f>
        <v>-22.228687035178503</v>
      </c>
      <c r="R199" s="29">
        <v>15123.730000000003</v>
      </c>
      <c r="S199" s="79">
        <f>IF($O199=0,0,R199/$O199)*100</f>
        <v>0.24059868014695596</v>
      </c>
      <c r="T199" s="29">
        <f>P199+R199</f>
        <v>-1382143.5399999998</v>
      </c>
      <c r="U199" s="79">
        <f>IF($O199=0,0,T199/$O199)*100</f>
        <v>-21.98808835503155</v>
      </c>
      <c r="V199" s="80">
        <f>IFERROR(VLOOKUP($B199,'Depr Rate % NS'!$A:$B,2,FALSE),0)</f>
        <v>-5</v>
      </c>
      <c r="W199" s="81">
        <f>IFERROR(VLOOKUP($B199,'Depr Rate % NS'!D:E,2,FALSE),0)</f>
        <v>86094074.779999986</v>
      </c>
      <c r="X199" s="82">
        <f>IFERROR(VLOOKUP($B199,'Depr Rate % NS'!$L:$O,4,FALSE),0)</f>
        <v>1.4E-3</v>
      </c>
      <c r="Y199" s="81">
        <f>W199*X199</f>
        <v>120531.70469199998</v>
      </c>
    </row>
    <row r="200" spans="1:25" x14ac:dyDescent="0.25">
      <c r="A200" s="13" t="s">
        <v>9</v>
      </c>
      <c r="B200" s="14">
        <v>31243</v>
      </c>
      <c r="C200" s="14" t="s">
        <v>99</v>
      </c>
      <c r="D200" s="14" t="s">
        <v>42</v>
      </c>
      <c r="E200" s="14" t="s">
        <v>141</v>
      </c>
      <c r="F200" s="27" t="s">
        <v>137</v>
      </c>
      <c r="G200" s="14">
        <v>2011</v>
      </c>
      <c r="H200" s="10">
        <v>366251.73000000004</v>
      </c>
      <c r="I200" s="10">
        <v>-632587.67000000004</v>
      </c>
      <c r="J200" s="20">
        <f t="shared" si="12"/>
        <v>-172.71936708667559</v>
      </c>
      <c r="K200" s="10">
        <v>28192.87</v>
      </c>
      <c r="L200" s="20">
        <f t="shared" si="13"/>
        <v>7.6976755850409209</v>
      </c>
      <c r="M200" s="10">
        <f t="shared" si="14"/>
        <v>-604394.80000000005</v>
      </c>
      <c r="N200" s="20">
        <f t="shared" si="15"/>
        <v>-165.02169150163468</v>
      </c>
      <c r="O200" s="10"/>
      <c r="P200" s="10"/>
      <c r="Q200" s="20"/>
      <c r="R200" s="10"/>
      <c r="S200" s="20"/>
      <c r="T200" s="10"/>
      <c r="U200" s="20"/>
      <c r="V200" s="20"/>
      <c r="W200" s="43"/>
      <c r="X200" s="40"/>
      <c r="Y200" s="43"/>
    </row>
    <row r="201" spans="1:25" x14ac:dyDescent="0.25">
      <c r="A201" s="13" t="s">
        <v>9</v>
      </c>
      <c r="B201" s="14">
        <v>31243</v>
      </c>
      <c r="C201" s="14" t="s">
        <v>99</v>
      </c>
      <c r="D201" s="14" t="s">
        <v>42</v>
      </c>
      <c r="E201" s="14" t="s">
        <v>141</v>
      </c>
      <c r="F201" s="27" t="s">
        <v>137</v>
      </c>
      <c r="G201" s="14">
        <v>2012</v>
      </c>
      <c r="H201" s="10">
        <v>642197.95000000007</v>
      </c>
      <c r="I201" s="10">
        <v>357092.65</v>
      </c>
      <c r="J201" s="20">
        <f t="shared" si="12"/>
        <v>55.604763297671688</v>
      </c>
      <c r="K201" s="10">
        <v>2278.6900000000023</v>
      </c>
      <c r="L201" s="20">
        <f t="shared" si="13"/>
        <v>0.35482673216256794</v>
      </c>
      <c r="M201" s="10">
        <f t="shared" si="14"/>
        <v>359371.34</v>
      </c>
      <c r="N201" s="20">
        <f t="shared" si="15"/>
        <v>55.95959002983426</v>
      </c>
      <c r="O201" s="10"/>
      <c r="P201" s="10"/>
      <c r="Q201" s="20"/>
      <c r="R201" s="10"/>
      <c r="S201" s="20"/>
      <c r="T201" s="10"/>
      <c r="U201" s="20"/>
      <c r="V201" s="20"/>
      <c r="W201" s="43"/>
      <c r="X201" s="40"/>
      <c r="Y201" s="43"/>
    </row>
    <row r="202" spans="1:25" x14ac:dyDescent="0.25">
      <c r="A202" s="13" t="s">
        <v>9</v>
      </c>
      <c r="B202" s="14">
        <v>31243</v>
      </c>
      <c r="C202" s="14" t="s">
        <v>99</v>
      </c>
      <c r="D202" s="14" t="s">
        <v>42</v>
      </c>
      <c r="E202" s="14" t="s">
        <v>141</v>
      </c>
      <c r="F202" s="27" t="s">
        <v>137</v>
      </c>
      <c r="G202" s="14">
        <v>2013</v>
      </c>
      <c r="H202" s="10">
        <v>1078410.9500000002</v>
      </c>
      <c r="I202" s="10">
        <v>-7076286.7999999998</v>
      </c>
      <c r="J202" s="20">
        <f t="shared" si="12"/>
        <v>-656.17720220663546</v>
      </c>
      <c r="K202" s="10">
        <v>146968.21</v>
      </c>
      <c r="L202" s="20">
        <f t="shared" si="13"/>
        <v>13.628219372216128</v>
      </c>
      <c r="M202" s="10">
        <f t="shared" si="14"/>
        <v>-6929318.5899999999</v>
      </c>
      <c r="N202" s="20">
        <f t="shared" si="15"/>
        <v>-642.54898283441935</v>
      </c>
      <c r="O202" s="10"/>
      <c r="P202" s="10"/>
      <c r="Q202" s="20"/>
      <c r="R202" s="10"/>
      <c r="S202" s="20"/>
      <c r="T202" s="10"/>
      <c r="U202" s="20"/>
      <c r="V202" s="20"/>
      <c r="W202" s="43"/>
      <c r="X202" s="40"/>
      <c r="Y202" s="43"/>
    </row>
    <row r="203" spans="1:25" x14ac:dyDescent="0.25">
      <c r="A203" s="24" t="s">
        <v>9</v>
      </c>
      <c r="B203" s="14">
        <v>31243</v>
      </c>
      <c r="C203" s="14" t="s">
        <v>99</v>
      </c>
      <c r="D203" s="14" t="s">
        <v>42</v>
      </c>
      <c r="E203" s="14" t="s">
        <v>141</v>
      </c>
      <c r="F203" s="27" t="s">
        <v>137</v>
      </c>
      <c r="G203" s="14">
        <v>2014</v>
      </c>
      <c r="H203" s="10">
        <v>18643690.980000004</v>
      </c>
      <c r="I203" s="10">
        <v>-285887</v>
      </c>
      <c r="J203" s="20">
        <f t="shared" si="12"/>
        <v>-1.5334249012531098</v>
      </c>
      <c r="K203" s="10">
        <v>104235.13000000003</v>
      </c>
      <c r="L203" s="20">
        <f t="shared" si="13"/>
        <v>0.55909063345781762</v>
      </c>
      <c r="M203" s="10">
        <f t="shared" si="14"/>
        <v>-181651.86999999997</v>
      </c>
      <c r="N203" s="20">
        <f t="shared" si="15"/>
        <v>-0.9743342677952922</v>
      </c>
      <c r="O203" s="10"/>
      <c r="P203" s="10"/>
      <c r="Q203" s="20"/>
      <c r="R203" s="10"/>
      <c r="S203" s="20"/>
      <c r="T203" s="10"/>
      <c r="U203" s="20"/>
      <c r="V203" s="20"/>
      <c r="W203" s="43"/>
      <c r="X203" s="40"/>
      <c r="Y203" s="43"/>
    </row>
    <row r="204" spans="1:25" x14ac:dyDescent="0.25">
      <c r="A204" s="13" t="s">
        <v>9</v>
      </c>
      <c r="B204" s="14">
        <v>31243</v>
      </c>
      <c r="C204" s="14" t="s">
        <v>99</v>
      </c>
      <c r="D204" s="14" t="s">
        <v>42</v>
      </c>
      <c r="E204" s="14" t="s">
        <v>141</v>
      </c>
      <c r="F204" s="27" t="s">
        <v>137</v>
      </c>
      <c r="G204" s="14">
        <v>2015</v>
      </c>
      <c r="H204" s="10">
        <v>3168482.4000000004</v>
      </c>
      <c r="I204" s="10">
        <v>153883.6</v>
      </c>
      <c r="J204" s="20">
        <f t="shared" si="12"/>
        <v>4.8566973261394786</v>
      </c>
      <c r="K204" s="10">
        <v>19930.940000000002</v>
      </c>
      <c r="L204" s="20">
        <f t="shared" si="13"/>
        <v>0.6290374218269289</v>
      </c>
      <c r="M204" s="10">
        <f t="shared" si="14"/>
        <v>173814.54</v>
      </c>
      <c r="N204" s="20">
        <f t="shared" si="15"/>
        <v>5.4857347479664078</v>
      </c>
      <c r="O204" s="29">
        <v>23899034.010000002</v>
      </c>
      <c r="P204" s="29">
        <v>-7483785.2199999997</v>
      </c>
      <c r="Q204" s="79">
        <f>IF($O204=0,0,P204/$O204)*100</f>
        <v>-31.314174526336846</v>
      </c>
      <c r="R204" s="29">
        <v>301605.84000000003</v>
      </c>
      <c r="S204" s="79">
        <f>IF($O204=0,0,R204/$O204)*100</f>
        <v>1.2620001288495593</v>
      </c>
      <c r="T204" s="29">
        <f>P204+R204</f>
        <v>-7182179.3799999999</v>
      </c>
      <c r="U204" s="79">
        <f>IF($O204=0,0,T204/$O204)*100</f>
        <v>-30.052174397487285</v>
      </c>
      <c r="V204" s="80">
        <f>IFERROR(VLOOKUP($B204,'Depr Rate % NS'!$A:$B,2,FALSE),0)</f>
        <v>-6</v>
      </c>
      <c r="W204" s="81">
        <f>IFERROR(VLOOKUP($B204,'Depr Rate % NS'!D:E,2,FALSE),0)</f>
        <v>161974328.52999997</v>
      </c>
      <c r="X204" s="82">
        <f>IFERROR(VLOOKUP($B204,'Depr Rate % NS'!$L:$O,4,FALSE),0)</f>
        <v>1.2999999999999999E-3</v>
      </c>
      <c r="Y204" s="81">
        <f>W204*X204</f>
        <v>210566.62708899996</v>
      </c>
    </row>
    <row r="205" spans="1:25" x14ac:dyDescent="0.25">
      <c r="A205" s="13" t="s">
        <v>9</v>
      </c>
      <c r="B205" s="14">
        <v>31243</v>
      </c>
      <c r="C205" s="14" t="s">
        <v>99</v>
      </c>
      <c r="D205" s="14" t="s">
        <v>42</v>
      </c>
      <c r="E205" s="14" t="s">
        <v>141</v>
      </c>
      <c r="F205" s="27" t="s">
        <v>137</v>
      </c>
      <c r="G205" s="14">
        <v>2016</v>
      </c>
      <c r="H205" s="10">
        <v>837261.88</v>
      </c>
      <c r="I205" s="10">
        <v>-246331.26999999996</v>
      </c>
      <c r="J205" s="20">
        <f t="shared" si="12"/>
        <v>-29.42105401956195</v>
      </c>
      <c r="K205" s="10">
        <v>44488.06</v>
      </c>
      <c r="L205" s="20">
        <f t="shared" si="13"/>
        <v>5.3135179162820592</v>
      </c>
      <c r="M205" s="10">
        <f t="shared" si="14"/>
        <v>-201843.20999999996</v>
      </c>
      <c r="N205" s="20">
        <f t="shared" si="15"/>
        <v>-24.107536103279891</v>
      </c>
      <c r="O205" s="29">
        <v>24370044.160000004</v>
      </c>
      <c r="P205" s="29">
        <v>-7097528.8199999994</v>
      </c>
      <c r="Q205" s="79">
        <f>IF($O205=0,0,P205/$O205)*100</f>
        <v>-29.123988341595187</v>
      </c>
      <c r="R205" s="29">
        <v>317901.03000000003</v>
      </c>
      <c r="S205" s="79">
        <f>IF($O205=0,0,R205/$O205)*100</f>
        <v>1.3044745750678195</v>
      </c>
      <c r="T205" s="29">
        <f>P205+R205</f>
        <v>-6779627.7899999991</v>
      </c>
      <c r="U205" s="79">
        <f>IF($O205=0,0,T205/$O205)*100</f>
        <v>-27.819513766527365</v>
      </c>
      <c r="V205" s="80">
        <f>IFERROR(VLOOKUP($B205,'Depr Rate % NS'!$A:$B,2,FALSE),0)</f>
        <v>-6</v>
      </c>
      <c r="W205" s="81">
        <f>IFERROR(VLOOKUP($B205,'Depr Rate % NS'!D:E,2,FALSE),0)</f>
        <v>161974328.52999997</v>
      </c>
      <c r="X205" s="82">
        <f>IFERROR(VLOOKUP($B205,'Depr Rate % NS'!$L:$O,4,FALSE),0)</f>
        <v>1.2999999999999999E-3</v>
      </c>
      <c r="Y205" s="81">
        <f>W205*X205</f>
        <v>210566.62708899996</v>
      </c>
    </row>
    <row r="206" spans="1:25" x14ac:dyDescent="0.25">
      <c r="A206" s="13" t="s">
        <v>9</v>
      </c>
      <c r="B206" s="14">
        <v>31243</v>
      </c>
      <c r="C206" s="14" t="s">
        <v>99</v>
      </c>
      <c r="D206" s="14" t="s">
        <v>42</v>
      </c>
      <c r="E206" s="14" t="s">
        <v>141</v>
      </c>
      <c r="F206" s="27" t="s">
        <v>137</v>
      </c>
      <c r="G206" s="14">
        <v>2017</v>
      </c>
      <c r="H206" s="10">
        <v>433193.2</v>
      </c>
      <c r="I206" s="10">
        <v>-379545.5</v>
      </c>
      <c r="J206" s="20">
        <f t="shared" si="12"/>
        <v>-87.61575666469372</v>
      </c>
      <c r="K206" s="10">
        <v>14526.279999999999</v>
      </c>
      <c r="L206" s="20">
        <f t="shared" si="13"/>
        <v>3.353302868096729</v>
      </c>
      <c r="M206" s="10">
        <f t="shared" si="14"/>
        <v>-365019.22</v>
      </c>
      <c r="N206" s="20">
        <f t="shared" si="15"/>
        <v>-84.262453796596986</v>
      </c>
      <c r="O206" s="29">
        <v>24161039.410000004</v>
      </c>
      <c r="P206" s="29">
        <v>-7834166.9699999997</v>
      </c>
      <c r="Q206" s="79">
        <f>IF($O206=0,0,P206/$O206)*100</f>
        <v>-32.424792812338694</v>
      </c>
      <c r="R206" s="29">
        <v>330148.62</v>
      </c>
      <c r="S206" s="79">
        <f>IF($O206=0,0,R206/$O206)*100</f>
        <v>1.3664504013985213</v>
      </c>
      <c r="T206" s="29">
        <f>P206+R206</f>
        <v>-7504018.3499999996</v>
      </c>
      <c r="U206" s="79">
        <f>IF($O206=0,0,T206/$O206)*100</f>
        <v>-31.05834241094017</v>
      </c>
      <c r="V206" s="80">
        <f>IFERROR(VLOOKUP($B206,'Depr Rate % NS'!$A:$B,2,FALSE),0)</f>
        <v>-6</v>
      </c>
      <c r="W206" s="81">
        <f>IFERROR(VLOOKUP($B206,'Depr Rate % NS'!D:E,2,FALSE),0)</f>
        <v>161974328.52999997</v>
      </c>
      <c r="X206" s="82">
        <f>IFERROR(VLOOKUP($B206,'Depr Rate % NS'!$L:$O,4,FALSE),0)</f>
        <v>1.2999999999999999E-3</v>
      </c>
      <c r="Y206" s="81">
        <f>W206*X206</f>
        <v>210566.62708899996</v>
      </c>
    </row>
    <row r="207" spans="1:25" x14ac:dyDescent="0.25">
      <c r="A207" s="13" t="s">
        <v>9</v>
      </c>
      <c r="B207" s="14">
        <v>31243</v>
      </c>
      <c r="C207" s="14" t="s">
        <v>99</v>
      </c>
      <c r="D207" s="14" t="s">
        <v>42</v>
      </c>
      <c r="E207" s="14" t="s">
        <v>141</v>
      </c>
      <c r="F207" s="27" t="s">
        <v>137</v>
      </c>
      <c r="G207" s="14">
        <v>2018</v>
      </c>
      <c r="H207" s="10">
        <v>354847.17</v>
      </c>
      <c r="I207" s="10">
        <v>-580610.17000000004</v>
      </c>
      <c r="J207" s="20">
        <f t="shared" si="12"/>
        <v>-163.62260124548834</v>
      </c>
      <c r="K207" s="10">
        <v>33025.11</v>
      </c>
      <c r="L207" s="20">
        <f t="shared" si="13"/>
        <v>9.3068545537505631</v>
      </c>
      <c r="M207" s="10">
        <f t="shared" si="14"/>
        <v>-547585.06000000006</v>
      </c>
      <c r="N207" s="20">
        <f t="shared" si="15"/>
        <v>-154.31574669173776</v>
      </c>
      <c r="O207" s="29">
        <v>23437475.630000003</v>
      </c>
      <c r="P207" s="29">
        <v>-1338490.3399999999</v>
      </c>
      <c r="Q207" s="79">
        <f>IF($O207=0,0,P207/$O207)*100</f>
        <v>-5.7108980554489843</v>
      </c>
      <c r="R207" s="29">
        <v>216205.52000000002</v>
      </c>
      <c r="S207" s="79">
        <f>IF($O207=0,0,R207/$O207)*100</f>
        <v>0.92247784451349635</v>
      </c>
      <c r="T207" s="29">
        <f>P207+R207</f>
        <v>-1122284.8199999998</v>
      </c>
      <c r="U207" s="79">
        <f>IF($O207=0,0,T207/$O207)*100</f>
        <v>-4.788420210935489</v>
      </c>
      <c r="V207" s="80">
        <f>IFERROR(VLOOKUP($B207,'Depr Rate % NS'!$A:$B,2,FALSE),0)</f>
        <v>-6</v>
      </c>
      <c r="W207" s="81">
        <f>IFERROR(VLOOKUP($B207,'Depr Rate % NS'!D:E,2,FALSE),0)</f>
        <v>161974328.52999997</v>
      </c>
      <c r="X207" s="82">
        <f>IFERROR(VLOOKUP($B207,'Depr Rate % NS'!$L:$O,4,FALSE),0)</f>
        <v>1.2999999999999999E-3</v>
      </c>
      <c r="Y207" s="81">
        <f>W207*X207</f>
        <v>210566.62708899996</v>
      </c>
    </row>
    <row r="208" spans="1:25" x14ac:dyDescent="0.25">
      <c r="A208" s="15" t="s">
        <v>9</v>
      </c>
      <c r="B208" s="14">
        <v>31243</v>
      </c>
      <c r="C208" s="14" t="s">
        <v>99</v>
      </c>
      <c r="D208" s="14" t="s">
        <v>42</v>
      </c>
      <c r="E208" s="14" t="s">
        <v>141</v>
      </c>
      <c r="F208" s="27" t="s">
        <v>137</v>
      </c>
      <c r="G208" s="14">
        <v>2019</v>
      </c>
      <c r="H208" s="10">
        <v>626123.17999999993</v>
      </c>
      <c r="I208" s="10">
        <v>-1409872.86</v>
      </c>
      <c r="J208" s="20">
        <f t="shared" si="12"/>
        <v>-225.17499831263237</v>
      </c>
      <c r="K208" s="10">
        <v>-63586.22</v>
      </c>
      <c r="L208" s="20">
        <f t="shared" si="13"/>
        <v>-10.15554479232026</v>
      </c>
      <c r="M208" s="10">
        <f t="shared" si="14"/>
        <v>-1473459.08</v>
      </c>
      <c r="N208" s="20">
        <f t="shared" si="15"/>
        <v>-235.33054310495265</v>
      </c>
      <c r="O208" s="29">
        <v>5419907.8300000001</v>
      </c>
      <c r="P208" s="29">
        <v>-2462476.2000000002</v>
      </c>
      <c r="Q208" s="79">
        <f>IF($O208=0,0,P208/$O208)*100</f>
        <v>-45.433912849399874</v>
      </c>
      <c r="R208" s="29">
        <v>48384.17</v>
      </c>
      <c r="S208" s="79">
        <f>IF($O208=0,0,R208/$O208)*100</f>
        <v>0.89271204451460195</v>
      </c>
      <c r="T208" s="29">
        <f>P208+R208</f>
        <v>-2414092.0300000003</v>
      </c>
      <c r="U208" s="79">
        <f>IF($O208=0,0,T208/$O208)*100</f>
        <v>-44.541200804885278</v>
      </c>
      <c r="V208" s="80">
        <f>IFERROR(VLOOKUP($B208,'Depr Rate % NS'!$A:$B,2,FALSE),0)</f>
        <v>-6</v>
      </c>
      <c r="W208" s="81">
        <f>IFERROR(VLOOKUP($B208,'Depr Rate % NS'!D:E,2,FALSE),0)</f>
        <v>161974328.52999997</v>
      </c>
      <c r="X208" s="82">
        <f>IFERROR(VLOOKUP($B208,'Depr Rate % NS'!$L:$O,4,FALSE),0)</f>
        <v>1.2999999999999999E-3</v>
      </c>
      <c r="Y208" s="81">
        <f>W208*X208</f>
        <v>210566.62708899996</v>
      </c>
    </row>
    <row r="209" spans="1:25" x14ac:dyDescent="0.25">
      <c r="A209" s="13" t="s">
        <v>9</v>
      </c>
      <c r="B209" s="14">
        <v>31244</v>
      </c>
      <c r="C209" s="14" t="s">
        <v>99</v>
      </c>
      <c r="D209" s="14" t="s">
        <v>43</v>
      </c>
      <c r="E209" s="14" t="s">
        <v>141</v>
      </c>
      <c r="F209" s="27" t="s">
        <v>135</v>
      </c>
      <c r="G209" s="14">
        <v>2011</v>
      </c>
      <c r="H209" s="10">
        <v>6730261.7600000007</v>
      </c>
      <c r="I209" s="10">
        <v>-755730.9600000002</v>
      </c>
      <c r="J209" s="20">
        <f t="shared" si="12"/>
        <v>-11.228849440768261</v>
      </c>
      <c r="K209" s="10">
        <v>-274502.90000000002</v>
      </c>
      <c r="L209" s="20">
        <f t="shared" si="13"/>
        <v>-4.0786363114649493</v>
      </c>
      <c r="M209" s="10">
        <f t="shared" si="14"/>
        <v>-1030233.8600000002</v>
      </c>
      <c r="N209" s="20">
        <f t="shared" si="15"/>
        <v>-15.307485752233211</v>
      </c>
      <c r="O209" s="10"/>
      <c r="P209" s="10"/>
      <c r="Q209" s="20"/>
      <c r="R209" s="10"/>
      <c r="S209" s="20"/>
      <c r="T209" s="10"/>
      <c r="U209" s="20"/>
      <c r="V209" s="20"/>
      <c r="W209" s="43"/>
      <c r="X209" s="40"/>
      <c r="Y209" s="43"/>
    </row>
    <row r="210" spans="1:25" x14ac:dyDescent="0.25">
      <c r="A210" s="24" t="s">
        <v>9</v>
      </c>
      <c r="B210" s="14">
        <v>31244</v>
      </c>
      <c r="C210" s="14" t="s">
        <v>99</v>
      </c>
      <c r="D210" s="14" t="s">
        <v>43</v>
      </c>
      <c r="E210" s="14" t="s">
        <v>141</v>
      </c>
      <c r="F210" s="27" t="s">
        <v>135</v>
      </c>
      <c r="G210" s="14">
        <v>2012</v>
      </c>
      <c r="H210" s="10">
        <v>1274981.6300000001</v>
      </c>
      <c r="I210" s="10">
        <v>971535.40000000014</v>
      </c>
      <c r="J210" s="20">
        <f t="shared" si="12"/>
        <v>76.199952778927496</v>
      </c>
      <c r="K210" s="10">
        <v>-10261.77</v>
      </c>
      <c r="L210" s="20">
        <f t="shared" si="13"/>
        <v>-0.80485630212570203</v>
      </c>
      <c r="M210" s="10">
        <f t="shared" si="14"/>
        <v>961273.63000000012</v>
      </c>
      <c r="N210" s="20">
        <f t="shared" si="15"/>
        <v>75.395096476801797</v>
      </c>
      <c r="O210" s="10"/>
      <c r="P210" s="10"/>
      <c r="Q210" s="20"/>
      <c r="R210" s="10"/>
      <c r="S210" s="20"/>
      <c r="T210" s="10"/>
      <c r="U210" s="20"/>
      <c r="V210" s="20"/>
      <c r="W210" s="43"/>
      <c r="X210" s="40"/>
      <c r="Y210" s="43"/>
    </row>
    <row r="211" spans="1:25" x14ac:dyDescent="0.25">
      <c r="A211" s="13" t="s">
        <v>9</v>
      </c>
      <c r="B211" s="14">
        <v>31244</v>
      </c>
      <c r="C211" s="14" t="s">
        <v>99</v>
      </c>
      <c r="D211" s="14" t="s">
        <v>43</v>
      </c>
      <c r="E211" s="14" t="s">
        <v>141</v>
      </c>
      <c r="F211" s="27" t="s">
        <v>135</v>
      </c>
      <c r="G211" s="14">
        <v>2013</v>
      </c>
      <c r="H211" s="10">
        <v>860404.3</v>
      </c>
      <c r="I211" s="10">
        <v>-565772.97</v>
      </c>
      <c r="J211" s="20">
        <f t="shared" si="12"/>
        <v>-65.756641383591415</v>
      </c>
      <c r="K211" s="10">
        <v>0</v>
      </c>
      <c r="L211" s="20">
        <f t="shared" si="13"/>
        <v>0</v>
      </c>
      <c r="M211" s="10">
        <f t="shared" si="14"/>
        <v>-565772.97</v>
      </c>
      <c r="N211" s="20">
        <f t="shared" si="15"/>
        <v>-65.756641383591415</v>
      </c>
      <c r="O211" s="10"/>
      <c r="P211" s="10"/>
      <c r="Q211" s="20"/>
      <c r="R211" s="10"/>
      <c r="S211" s="20"/>
      <c r="T211" s="10"/>
      <c r="U211" s="20"/>
      <c r="V211" s="20"/>
      <c r="W211" s="43"/>
      <c r="X211" s="40"/>
      <c r="Y211" s="43"/>
    </row>
    <row r="212" spans="1:25" x14ac:dyDescent="0.25">
      <c r="A212" s="13" t="s">
        <v>9</v>
      </c>
      <c r="B212" s="14">
        <v>31244</v>
      </c>
      <c r="C212" s="14" t="s">
        <v>99</v>
      </c>
      <c r="D212" s="14" t="s">
        <v>43</v>
      </c>
      <c r="E212" s="14" t="s">
        <v>141</v>
      </c>
      <c r="F212" s="27" t="s">
        <v>135</v>
      </c>
      <c r="G212" s="14">
        <v>2014</v>
      </c>
      <c r="H212" s="10">
        <v>19978428.600000001</v>
      </c>
      <c r="I212" s="10">
        <v>-9023243.2799999993</v>
      </c>
      <c r="J212" s="20">
        <f t="shared" si="12"/>
        <v>-45.164929938483745</v>
      </c>
      <c r="K212" s="10">
        <v>231998.69</v>
      </c>
      <c r="L212" s="20">
        <f t="shared" si="13"/>
        <v>1.1612459350281432</v>
      </c>
      <c r="M212" s="10">
        <f t="shared" si="14"/>
        <v>-8791244.5899999999</v>
      </c>
      <c r="N212" s="20">
        <f t="shared" si="15"/>
        <v>-44.003684003455604</v>
      </c>
      <c r="O212" s="10"/>
      <c r="P212" s="10"/>
      <c r="Q212" s="20"/>
      <c r="R212" s="10"/>
      <c r="S212" s="20"/>
      <c r="T212" s="10"/>
      <c r="U212" s="20"/>
      <c r="V212" s="20"/>
      <c r="W212" s="43"/>
      <c r="X212" s="40"/>
      <c r="Y212" s="43"/>
    </row>
    <row r="213" spans="1:25" x14ac:dyDescent="0.25">
      <c r="A213" s="13" t="s">
        <v>9</v>
      </c>
      <c r="B213" s="14">
        <v>31244</v>
      </c>
      <c r="C213" s="14" t="s">
        <v>99</v>
      </c>
      <c r="D213" s="14" t="s">
        <v>43</v>
      </c>
      <c r="E213" s="14" t="s">
        <v>141</v>
      </c>
      <c r="F213" s="27" t="s">
        <v>135</v>
      </c>
      <c r="G213" s="14">
        <v>2015</v>
      </c>
      <c r="H213" s="10">
        <v>4400832.5100000007</v>
      </c>
      <c r="I213" s="10">
        <v>-2425629.3899999978</v>
      </c>
      <c r="J213" s="20">
        <f t="shared" si="12"/>
        <v>-55.117512072732744</v>
      </c>
      <c r="K213" s="10">
        <v>145958.06000000003</v>
      </c>
      <c r="L213" s="20">
        <f t="shared" si="13"/>
        <v>3.3166011128199018</v>
      </c>
      <c r="M213" s="10">
        <f t="shared" si="14"/>
        <v>-2279671.3299999977</v>
      </c>
      <c r="N213" s="20">
        <f t="shared" si="15"/>
        <v>-51.800910959912841</v>
      </c>
      <c r="O213" s="29">
        <v>33244908.800000004</v>
      </c>
      <c r="P213" s="29">
        <v>-11798841.199999999</v>
      </c>
      <c r="Q213" s="79">
        <f>IF($O213=0,0,P213/$O213)*100</f>
        <v>-35.490670980574315</v>
      </c>
      <c r="R213" s="29">
        <v>93192.079999999958</v>
      </c>
      <c r="S213" s="79">
        <f>IF($O213=0,0,R213/$O213)*100</f>
        <v>0.28031985456973174</v>
      </c>
      <c r="T213" s="29">
        <f>P213+R213</f>
        <v>-11705649.119999999</v>
      </c>
      <c r="U213" s="79">
        <f>IF($O213=0,0,T213/$O213)*100</f>
        <v>-35.210351126004582</v>
      </c>
      <c r="V213" s="80">
        <f>IFERROR(VLOOKUP($B213,'Depr Rate % NS'!$A:$B,2,FALSE),0)</f>
        <v>-8</v>
      </c>
      <c r="W213" s="81">
        <f>IFERROR(VLOOKUP($B213,'Depr Rate % NS'!D:E,2,FALSE),0)</f>
        <v>256349256.94999993</v>
      </c>
      <c r="X213" s="82">
        <f>IFERROR(VLOOKUP($B213,'Depr Rate % NS'!$L:$O,4,FALSE),0)</f>
        <v>1.1999999999999999E-3</v>
      </c>
      <c r="Y213" s="81">
        <f>W213*X213</f>
        <v>307619.10833999986</v>
      </c>
    </row>
    <row r="214" spans="1:25" x14ac:dyDescent="0.25">
      <c r="A214" s="13" t="s">
        <v>9</v>
      </c>
      <c r="B214" s="14">
        <v>31244</v>
      </c>
      <c r="C214" s="14" t="s">
        <v>99</v>
      </c>
      <c r="D214" s="14" t="s">
        <v>43</v>
      </c>
      <c r="E214" s="14" t="s">
        <v>141</v>
      </c>
      <c r="F214" s="27" t="s">
        <v>135</v>
      </c>
      <c r="G214" s="14">
        <v>2016</v>
      </c>
      <c r="H214" s="10">
        <v>532607.79</v>
      </c>
      <c r="I214" s="10">
        <v>-327453.7</v>
      </c>
      <c r="J214" s="20">
        <f t="shared" si="12"/>
        <v>-61.481207400289804</v>
      </c>
      <c r="K214" s="10">
        <v>38025.360000000001</v>
      </c>
      <c r="L214" s="20">
        <f t="shared" si="13"/>
        <v>7.1394674869475718</v>
      </c>
      <c r="M214" s="10">
        <f t="shared" si="14"/>
        <v>-289428.34000000003</v>
      </c>
      <c r="N214" s="20">
        <f t="shared" si="15"/>
        <v>-54.341739913342238</v>
      </c>
      <c r="O214" s="29">
        <v>27047254.830000002</v>
      </c>
      <c r="P214" s="29">
        <v>-11370563.939999998</v>
      </c>
      <c r="Q214" s="79">
        <f>IF($O214=0,0,P214/$O214)*100</f>
        <v>-42.039622917251144</v>
      </c>
      <c r="R214" s="29">
        <v>405720.34</v>
      </c>
      <c r="S214" s="79">
        <f>IF($O214=0,0,R214/$O214)*100</f>
        <v>1.5000425830646118</v>
      </c>
      <c r="T214" s="29">
        <f>P214+R214</f>
        <v>-10964843.599999998</v>
      </c>
      <c r="U214" s="79">
        <f>IF($O214=0,0,T214/$O214)*100</f>
        <v>-40.539580334186532</v>
      </c>
      <c r="V214" s="80">
        <f>IFERROR(VLOOKUP($B214,'Depr Rate % NS'!$A:$B,2,FALSE),0)</f>
        <v>-8</v>
      </c>
      <c r="W214" s="81">
        <f>IFERROR(VLOOKUP($B214,'Depr Rate % NS'!D:E,2,FALSE),0)</f>
        <v>256349256.94999993</v>
      </c>
      <c r="X214" s="82">
        <f>IFERROR(VLOOKUP($B214,'Depr Rate % NS'!$L:$O,4,FALSE),0)</f>
        <v>1.1999999999999999E-3</v>
      </c>
      <c r="Y214" s="81">
        <f>W214*X214</f>
        <v>307619.10833999986</v>
      </c>
    </row>
    <row r="215" spans="1:25" x14ac:dyDescent="0.25">
      <c r="A215" s="13" t="s">
        <v>9</v>
      </c>
      <c r="B215" s="14">
        <v>31244</v>
      </c>
      <c r="C215" s="14" t="s">
        <v>99</v>
      </c>
      <c r="D215" s="14" t="s">
        <v>43</v>
      </c>
      <c r="E215" s="14" t="s">
        <v>141</v>
      </c>
      <c r="F215" s="27" t="s">
        <v>135</v>
      </c>
      <c r="G215" s="14">
        <v>2017</v>
      </c>
      <c r="H215" s="10">
        <v>1518913.77</v>
      </c>
      <c r="I215" s="10">
        <v>-949355.56</v>
      </c>
      <c r="J215" s="20">
        <f t="shared" si="12"/>
        <v>-62.502268315073607</v>
      </c>
      <c r="K215" s="10">
        <v>55968</v>
      </c>
      <c r="L215" s="20">
        <f t="shared" si="13"/>
        <v>3.6847384693865801</v>
      </c>
      <c r="M215" s="10">
        <f t="shared" si="14"/>
        <v>-893387.56</v>
      </c>
      <c r="N215" s="20">
        <f t="shared" si="15"/>
        <v>-58.817529845687034</v>
      </c>
      <c r="O215" s="29">
        <v>27291186.970000003</v>
      </c>
      <c r="P215" s="29">
        <v>-13291454.899999997</v>
      </c>
      <c r="Q215" s="79">
        <f>IF($O215=0,0,P215/$O215)*100</f>
        <v>-48.702370162978639</v>
      </c>
      <c r="R215" s="29">
        <v>471950.11000000004</v>
      </c>
      <c r="S215" s="79">
        <f>IF($O215=0,0,R215/$O215)*100</f>
        <v>1.7293132413727332</v>
      </c>
      <c r="T215" s="29">
        <f>P215+R215</f>
        <v>-12819504.789999997</v>
      </c>
      <c r="U215" s="79">
        <f>IF($O215=0,0,T215/$O215)*100</f>
        <v>-46.973056921605917</v>
      </c>
      <c r="V215" s="80">
        <f>IFERROR(VLOOKUP($B215,'Depr Rate % NS'!$A:$B,2,FALSE),0)</f>
        <v>-8</v>
      </c>
      <c r="W215" s="81">
        <f>IFERROR(VLOOKUP($B215,'Depr Rate % NS'!D:E,2,FALSE),0)</f>
        <v>256349256.94999993</v>
      </c>
      <c r="X215" s="82">
        <f>IFERROR(VLOOKUP($B215,'Depr Rate % NS'!$L:$O,4,FALSE),0)</f>
        <v>1.1999999999999999E-3</v>
      </c>
      <c r="Y215" s="81">
        <f>W215*X215</f>
        <v>307619.10833999986</v>
      </c>
    </row>
    <row r="216" spans="1:25" x14ac:dyDescent="0.25">
      <c r="A216" s="13" t="s">
        <v>9</v>
      </c>
      <c r="B216" s="14">
        <v>31244</v>
      </c>
      <c r="C216" s="14" t="s">
        <v>99</v>
      </c>
      <c r="D216" s="14" t="s">
        <v>43</v>
      </c>
      <c r="E216" s="14" t="s">
        <v>141</v>
      </c>
      <c r="F216" s="27" t="s">
        <v>135</v>
      </c>
      <c r="G216" s="14">
        <v>2018</v>
      </c>
      <c r="H216" s="10">
        <v>715695.81</v>
      </c>
      <c r="I216" s="10">
        <v>-634908.14999999991</v>
      </c>
      <c r="J216" s="20">
        <f t="shared" si="12"/>
        <v>-88.712011601688687</v>
      </c>
      <c r="K216" s="10">
        <v>52333.039999999994</v>
      </c>
      <c r="L216" s="20">
        <f t="shared" si="13"/>
        <v>7.3121903564029518</v>
      </c>
      <c r="M216" s="10">
        <f t="shared" si="14"/>
        <v>-582575.10999999987</v>
      </c>
      <c r="N216" s="20">
        <f t="shared" si="15"/>
        <v>-81.399821245285736</v>
      </c>
      <c r="O216" s="29">
        <v>27146478.480000004</v>
      </c>
      <c r="P216" s="29">
        <v>-13360590.079999998</v>
      </c>
      <c r="Q216" s="79">
        <f>IF($O216=0,0,P216/$O216)*100</f>
        <v>-49.216660237692814</v>
      </c>
      <c r="R216" s="29">
        <v>524283.15</v>
      </c>
      <c r="S216" s="79">
        <f>IF($O216=0,0,R216/$O216)*100</f>
        <v>1.9313118288483064</v>
      </c>
      <c r="T216" s="29">
        <f>P216+R216</f>
        <v>-12836306.929999998</v>
      </c>
      <c r="U216" s="79">
        <f>IF($O216=0,0,T216/$O216)*100</f>
        <v>-47.285348408844499</v>
      </c>
      <c r="V216" s="80">
        <f>IFERROR(VLOOKUP($B216,'Depr Rate % NS'!$A:$B,2,FALSE),0)</f>
        <v>-8</v>
      </c>
      <c r="W216" s="81">
        <f>IFERROR(VLOOKUP($B216,'Depr Rate % NS'!D:E,2,FALSE),0)</f>
        <v>256349256.94999993</v>
      </c>
      <c r="X216" s="82">
        <f>IFERROR(VLOOKUP($B216,'Depr Rate % NS'!$L:$O,4,FALSE),0)</f>
        <v>1.1999999999999999E-3</v>
      </c>
      <c r="Y216" s="81">
        <f>W216*X216</f>
        <v>307619.10833999986</v>
      </c>
    </row>
    <row r="217" spans="1:25" x14ac:dyDescent="0.25">
      <c r="A217" s="13" t="s">
        <v>9</v>
      </c>
      <c r="B217" s="14">
        <v>31244</v>
      </c>
      <c r="C217" s="14" t="s">
        <v>99</v>
      </c>
      <c r="D217" s="14" t="s">
        <v>43</v>
      </c>
      <c r="E217" s="14" t="s">
        <v>141</v>
      </c>
      <c r="F217" s="27" t="s">
        <v>135</v>
      </c>
      <c r="G217" s="14">
        <v>2019</v>
      </c>
      <c r="H217" s="10">
        <v>1325694.52</v>
      </c>
      <c r="I217" s="10">
        <v>-2122911.75</v>
      </c>
      <c r="J217" s="20">
        <f t="shared" si="12"/>
        <v>-160.13581696030545</v>
      </c>
      <c r="K217" s="10">
        <v>-101294.79</v>
      </c>
      <c r="L217" s="20">
        <f t="shared" si="13"/>
        <v>-7.6408847190527718</v>
      </c>
      <c r="M217" s="10">
        <f t="shared" si="14"/>
        <v>-2224206.54</v>
      </c>
      <c r="N217" s="20">
        <f t="shared" si="15"/>
        <v>-167.77670167935824</v>
      </c>
      <c r="O217" s="29">
        <v>8493744.4000000004</v>
      </c>
      <c r="P217" s="29">
        <v>-6460258.549999998</v>
      </c>
      <c r="Q217" s="79">
        <f>IF($O217=0,0,P217/$O217)*100</f>
        <v>-76.059017622428073</v>
      </c>
      <c r="R217" s="29">
        <v>190989.67000000004</v>
      </c>
      <c r="S217" s="79">
        <f>IF($O217=0,0,R217/$O217)*100</f>
        <v>2.2485921521255103</v>
      </c>
      <c r="T217" s="29">
        <f>P217+R217</f>
        <v>-6269268.879999998</v>
      </c>
      <c r="U217" s="79">
        <f>IF($O217=0,0,T217/$O217)*100</f>
        <v>-73.810425470302562</v>
      </c>
      <c r="V217" s="80">
        <f>IFERROR(VLOOKUP($B217,'Depr Rate % NS'!$A:$B,2,FALSE),0)</f>
        <v>-8</v>
      </c>
      <c r="W217" s="81">
        <f>IFERROR(VLOOKUP($B217,'Depr Rate % NS'!D:E,2,FALSE),0)</f>
        <v>256349256.94999993</v>
      </c>
      <c r="X217" s="82">
        <f>IFERROR(VLOOKUP($B217,'Depr Rate % NS'!$L:$O,4,FALSE),0)</f>
        <v>1.1999999999999999E-3</v>
      </c>
      <c r="Y217" s="81">
        <f>W217*X217</f>
        <v>307619.10833999986</v>
      </c>
    </row>
    <row r="218" spans="1:25" x14ac:dyDescent="0.25">
      <c r="A218" s="24" t="s">
        <v>9</v>
      </c>
      <c r="B218" s="14">
        <v>31245</v>
      </c>
      <c r="C218" s="14" t="s">
        <v>99</v>
      </c>
      <c r="D218" s="14" t="s">
        <v>44</v>
      </c>
      <c r="E218" s="14" t="s">
        <v>141</v>
      </c>
      <c r="F218" s="14" t="s">
        <v>138</v>
      </c>
      <c r="G218" s="14">
        <v>2011</v>
      </c>
      <c r="H218" s="10">
        <v>559189.8899999999</v>
      </c>
      <c r="I218" s="10">
        <v>-537387.23</v>
      </c>
      <c r="J218" s="20">
        <f t="shared" si="12"/>
        <v>-96.101027506058827</v>
      </c>
      <c r="K218" s="10">
        <v>5927.06</v>
      </c>
      <c r="L218" s="20">
        <f t="shared" si="13"/>
        <v>1.0599369026503682</v>
      </c>
      <c r="M218" s="10">
        <f t="shared" si="14"/>
        <v>-531460.16999999993</v>
      </c>
      <c r="N218" s="20">
        <f t="shared" si="15"/>
        <v>-95.041090603408435</v>
      </c>
      <c r="O218" s="10"/>
      <c r="P218" s="10"/>
      <c r="Q218" s="20"/>
      <c r="R218" s="10"/>
      <c r="S218" s="20"/>
      <c r="T218" s="10"/>
      <c r="U218" s="20"/>
      <c r="V218" s="20"/>
      <c r="W218" s="43"/>
      <c r="X218" s="40"/>
      <c r="Y218" s="43"/>
    </row>
    <row r="219" spans="1:25" x14ac:dyDescent="0.25">
      <c r="A219" s="13" t="s">
        <v>9</v>
      </c>
      <c r="B219" s="14">
        <v>31245</v>
      </c>
      <c r="C219" s="14" t="s">
        <v>99</v>
      </c>
      <c r="D219" s="14" t="s">
        <v>44</v>
      </c>
      <c r="E219" s="14" t="s">
        <v>141</v>
      </c>
      <c r="F219" s="14" t="s">
        <v>138</v>
      </c>
      <c r="G219" s="14">
        <v>2012</v>
      </c>
      <c r="H219" s="10">
        <v>1143702.7</v>
      </c>
      <c r="I219" s="10">
        <v>-487778.64</v>
      </c>
      <c r="J219" s="20">
        <f t="shared" si="12"/>
        <v>-42.649076547602803</v>
      </c>
      <c r="K219" s="10">
        <v>5700.5899999999992</v>
      </c>
      <c r="L219" s="20">
        <f t="shared" si="13"/>
        <v>0.49843285322313213</v>
      </c>
      <c r="M219" s="10">
        <f t="shared" si="14"/>
        <v>-482078.05</v>
      </c>
      <c r="N219" s="20">
        <f t="shared" si="15"/>
        <v>-42.150643694379667</v>
      </c>
      <c r="O219" s="10"/>
      <c r="P219" s="10"/>
      <c r="Q219" s="20"/>
      <c r="R219" s="10"/>
      <c r="S219" s="20"/>
      <c r="T219" s="10"/>
      <c r="U219" s="20"/>
      <c r="V219" s="20"/>
      <c r="W219" s="43"/>
      <c r="X219" s="40"/>
      <c r="Y219" s="43"/>
    </row>
    <row r="220" spans="1:25" x14ac:dyDescent="0.25">
      <c r="A220" s="13" t="s">
        <v>9</v>
      </c>
      <c r="B220" s="14">
        <v>31245</v>
      </c>
      <c r="C220" s="14" t="s">
        <v>99</v>
      </c>
      <c r="D220" s="14" t="s">
        <v>44</v>
      </c>
      <c r="E220" s="14" t="s">
        <v>141</v>
      </c>
      <c r="F220" s="14" t="s">
        <v>138</v>
      </c>
      <c r="G220" s="14">
        <v>2013</v>
      </c>
      <c r="H220" s="10">
        <v>2854505.7499999995</v>
      </c>
      <c r="I220" s="10">
        <v>-1819748</v>
      </c>
      <c r="J220" s="20">
        <f t="shared" si="12"/>
        <v>-63.750020472020431</v>
      </c>
      <c r="K220" s="10">
        <v>-3768.0699999999997</v>
      </c>
      <c r="L220" s="20">
        <f t="shared" si="13"/>
        <v>-0.13200428830805475</v>
      </c>
      <c r="M220" s="10">
        <f t="shared" si="14"/>
        <v>-1823516.07</v>
      </c>
      <c r="N220" s="20">
        <f t="shared" si="15"/>
        <v>-63.882024760328484</v>
      </c>
      <c r="O220" s="10"/>
      <c r="P220" s="10"/>
      <c r="Q220" s="20"/>
      <c r="R220" s="10"/>
      <c r="S220" s="20"/>
      <c r="T220" s="10"/>
      <c r="U220" s="20"/>
      <c r="V220" s="20"/>
      <c r="W220" s="43"/>
      <c r="X220" s="40"/>
      <c r="Y220" s="43"/>
    </row>
    <row r="221" spans="1:25" x14ac:dyDescent="0.25">
      <c r="A221" s="24" t="s">
        <v>9</v>
      </c>
      <c r="B221" s="14">
        <v>31245</v>
      </c>
      <c r="C221" s="14" t="s">
        <v>99</v>
      </c>
      <c r="D221" s="14" t="s">
        <v>44</v>
      </c>
      <c r="E221" s="14" t="s">
        <v>141</v>
      </c>
      <c r="F221" s="14" t="s">
        <v>138</v>
      </c>
      <c r="G221" s="14">
        <v>2014</v>
      </c>
      <c r="H221" s="10">
        <v>18011709.329999998</v>
      </c>
      <c r="I221" s="10">
        <v>-3804419.4499999997</v>
      </c>
      <c r="J221" s="20">
        <f t="shared" si="12"/>
        <v>-21.121923412695889</v>
      </c>
      <c r="K221" s="10">
        <v>92362.58</v>
      </c>
      <c r="L221" s="20">
        <f t="shared" si="13"/>
        <v>0.51279186393577003</v>
      </c>
      <c r="M221" s="10">
        <f t="shared" si="14"/>
        <v>-3712056.8699999996</v>
      </c>
      <c r="N221" s="20">
        <f t="shared" si="15"/>
        <v>-20.609131548760121</v>
      </c>
      <c r="O221" s="10"/>
      <c r="P221" s="10"/>
      <c r="Q221" s="20"/>
      <c r="R221" s="10"/>
      <c r="S221" s="20"/>
      <c r="T221" s="10"/>
      <c r="U221" s="20"/>
      <c r="V221" s="20"/>
      <c r="W221" s="43"/>
      <c r="X221" s="40"/>
      <c r="Y221" s="43"/>
    </row>
    <row r="222" spans="1:25" x14ac:dyDescent="0.25">
      <c r="A222" s="13" t="s">
        <v>9</v>
      </c>
      <c r="B222" s="14">
        <v>31245</v>
      </c>
      <c r="C222" s="14" t="s">
        <v>99</v>
      </c>
      <c r="D222" s="14" t="s">
        <v>44</v>
      </c>
      <c r="E222" s="14" t="s">
        <v>141</v>
      </c>
      <c r="F222" s="14" t="s">
        <v>138</v>
      </c>
      <c r="G222" s="14">
        <v>2015</v>
      </c>
      <c r="H222" s="10">
        <v>9146293.3699999992</v>
      </c>
      <c r="I222" s="10">
        <v>186617.11000000034</v>
      </c>
      <c r="J222" s="20">
        <f t="shared" si="12"/>
        <v>2.0403577979699152</v>
      </c>
      <c r="K222" s="10">
        <v>105029.87</v>
      </c>
      <c r="L222" s="20">
        <f t="shared" si="13"/>
        <v>1.1483326168445436</v>
      </c>
      <c r="M222" s="10">
        <f t="shared" si="14"/>
        <v>291646.98000000033</v>
      </c>
      <c r="N222" s="20">
        <f t="shared" si="15"/>
        <v>3.1886904148144586</v>
      </c>
      <c r="O222" s="29">
        <v>31715401.039999995</v>
      </c>
      <c r="P222" s="29">
        <v>-6462716.209999999</v>
      </c>
      <c r="Q222" s="79">
        <f>IF($O222=0,0,P222/$O222)*100</f>
        <v>-20.377217370983622</v>
      </c>
      <c r="R222" s="29">
        <v>205252.03</v>
      </c>
      <c r="S222" s="79">
        <f>IF($O222=0,0,R222/$O222)*100</f>
        <v>0.64716832601653906</v>
      </c>
      <c r="T222" s="29">
        <f>P222+R222</f>
        <v>-6257464.1799999988</v>
      </c>
      <c r="U222" s="79">
        <f>IF($O222=0,0,T222/$O222)*100</f>
        <v>-19.730049044967082</v>
      </c>
      <c r="V222" s="80">
        <f>IFERROR(VLOOKUP($B222,'Depr Rate % NS'!$A:$B,2,FALSE),0)</f>
        <v>-7</v>
      </c>
      <c r="W222" s="81">
        <f>IFERROR(VLOOKUP($B222,'Depr Rate % NS'!D:E,2,FALSE),0)</f>
        <v>159201061.49999994</v>
      </c>
      <c r="X222" s="82">
        <f>IFERROR(VLOOKUP($B222,'Depr Rate % NS'!$L:$O,4,FALSE),0)</f>
        <v>1E-3</v>
      </c>
      <c r="Y222" s="81">
        <f>W222*X222</f>
        <v>159201.06149999995</v>
      </c>
    </row>
    <row r="223" spans="1:25" x14ac:dyDescent="0.25">
      <c r="A223" s="24" t="s">
        <v>9</v>
      </c>
      <c r="B223" s="14">
        <v>31245</v>
      </c>
      <c r="C223" s="14" t="s">
        <v>99</v>
      </c>
      <c r="D223" s="14" t="s">
        <v>44</v>
      </c>
      <c r="E223" s="14" t="s">
        <v>141</v>
      </c>
      <c r="F223" s="14" t="s">
        <v>138</v>
      </c>
      <c r="G223" s="14">
        <v>2016</v>
      </c>
      <c r="H223" s="10">
        <v>770434.84000000008</v>
      </c>
      <c r="I223" s="10">
        <v>-1312192.45</v>
      </c>
      <c r="J223" s="20">
        <f t="shared" si="12"/>
        <v>-170.3184204390341</v>
      </c>
      <c r="K223" s="10">
        <v>23528.73</v>
      </c>
      <c r="L223" s="20">
        <f t="shared" si="13"/>
        <v>3.0539545693442416</v>
      </c>
      <c r="M223" s="10">
        <f t="shared" si="14"/>
        <v>-1288663.72</v>
      </c>
      <c r="N223" s="20">
        <f t="shared" si="15"/>
        <v>-167.26446586968987</v>
      </c>
      <c r="O223" s="29">
        <v>31926645.989999998</v>
      </c>
      <c r="P223" s="29">
        <v>-7237521.4299999988</v>
      </c>
      <c r="Q223" s="79">
        <f>IF($O223=0,0,P223/$O223)*100</f>
        <v>-22.669219410854875</v>
      </c>
      <c r="R223" s="29">
        <v>222853.69999999998</v>
      </c>
      <c r="S223" s="79">
        <f>IF($O223=0,0,R223/$O223)*100</f>
        <v>0.69801788784766738</v>
      </c>
      <c r="T223" s="29">
        <f>P223+R223</f>
        <v>-7014667.7299999986</v>
      </c>
      <c r="U223" s="79">
        <f>IF($O223=0,0,T223/$O223)*100</f>
        <v>-21.971201523007206</v>
      </c>
      <c r="V223" s="80">
        <f>IFERROR(VLOOKUP($B223,'Depr Rate % NS'!$A:$B,2,FALSE),0)</f>
        <v>-7</v>
      </c>
      <c r="W223" s="81">
        <f>IFERROR(VLOOKUP($B223,'Depr Rate % NS'!D:E,2,FALSE),0)</f>
        <v>159201061.49999994</v>
      </c>
      <c r="X223" s="82">
        <f>IFERROR(VLOOKUP($B223,'Depr Rate % NS'!$L:$O,4,FALSE),0)</f>
        <v>1E-3</v>
      </c>
      <c r="Y223" s="81">
        <f>W223*X223</f>
        <v>159201.06149999995</v>
      </c>
    </row>
    <row r="224" spans="1:25" x14ac:dyDescent="0.25">
      <c r="A224" s="13" t="s">
        <v>9</v>
      </c>
      <c r="B224" s="14">
        <v>31245</v>
      </c>
      <c r="C224" s="14" t="s">
        <v>99</v>
      </c>
      <c r="D224" s="14" t="s">
        <v>44</v>
      </c>
      <c r="E224" s="14" t="s">
        <v>141</v>
      </c>
      <c r="F224" s="14" t="s">
        <v>138</v>
      </c>
      <c r="G224" s="14">
        <v>2017</v>
      </c>
      <c r="H224" s="10">
        <v>1645902.25</v>
      </c>
      <c r="I224" s="10">
        <v>-458395.42999999993</v>
      </c>
      <c r="J224" s="20">
        <f t="shared" si="12"/>
        <v>-27.850708023517189</v>
      </c>
      <c r="K224" s="10">
        <v>34143.22</v>
      </c>
      <c r="L224" s="20">
        <f t="shared" si="13"/>
        <v>2.0744378956891274</v>
      </c>
      <c r="M224" s="10">
        <f t="shared" si="14"/>
        <v>-424252.20999999996</v>
      </c>
      <c r="N224" s="20">
        <f t="shared" si="15"/>
        <v>-25.776270127828059</v>
      </c>
      <c r="O224" s="29">
        <v>32428845.539999999</v>
      </c>
      <c r="P224" s="29">
        <v>-7208138.2199999988</v>
      </c>
      <c r="Q224" s="79">
        <f>IF($O224=0,0,P224/$O224)*100</f>
        <v>-22.227551119909521</v>
      </c>
      <c r="R224" s="29">
        <v>251296.33000000002</v>
      </c>
      <c r="S224" s="79">
        <f>IF($O224=0,0,R224/$O224)*100</f>
        <v>0.77491605333293045</v>
      </c>
      <c r="T224" s="29">
        <f>P224+R224</f>
        <v>-6956841.8899999987</v>
      </c>
      <c r="U224" s="79">
        <f>IF($O224=0,0,T224/$O224)*100</f>
        <v>-21.45263506657659</v>
      </c>
      <c r="V224" s="80">
        <f>IFERROR(VLOOKUP($B224,'Depr Rate % NS'!$A:$B,2,FALSE),0)</f>
        <v>-7</v>
      </c>
      <c r="W224" s="81">
        <f>IFERROR(VLOOKUP($B224,'Depr Rate % NS'!D:E,2,FALSE),0)</f>
        <v>159201061.49999994</v>
      </c>
      <c r="X224" s="82">
        <f>IFERROR(VLOOKUP($B224,'Depr Rate % NS'!$L:$O,4,FALSE),0)</f>
        <v>1E-3</v>
      </c>
      <c r="Y224" s="81">
        <f>W224*X224</f>
        <v>159201.06149999995</v>
      </c>
    </row>
    <row r="225" spans="1:25" x14ac:dyDescent="0.25">
      <c r="A225" s="13" t="s">
        <v>9</v>
      </c>
      <c r="B225" s="14">
        <v>31245</v>
      </c>
      <c r="C225" s="14" t="s">
        <v>99</v>
      </c>
      <c r="D225" s="14" t="s">
        <v>44</v>
      </c>
      <c r="E225" s="14" t="s">
        <v>141</v>
      </c>
      <c r="F225" s="14" t="s">
        <v>138</v>
      </c>
      <c r="G225" s="14">
        <v>2018</v>
      </c>
      <c r="H225" s="10">
        <v>1680346.1800000002</v>
      </c>
      <c r="I225" s="10">
        <v>-1379276.33</v>
      </c>
      <c r="J225" s="20">
        <f t="shared" si="12"/>
        <v>-82.082867591010327</v>
      </c>
      <c r="K225" s="10">
        <v>32610.229999999996</v>
      </c>
      <c r="L225" s="20">
        <f t="shared" si="13"/>
        <v>1.9406852223748317</v>
      </c>
      <c r="M225" s="10">
        <f t="shared" si="14"/>
        <v>-1346666.1</v>
      </c>
      <c r="N225" s="20">
        <f t="shared" si="15"/>
        <v>-80.142182368635488</v>
      </c>
      <c r="O225" s="29">
        <v>31254685.969999999</v>
      </c>
      <c r="P225" s="29">
        <v>-6767666.5499999989</v>
      </c>
      <c r="Q225" s="79">
        <f>IF($O225=0,0,P225/$O225)*100</f>
        <v>-21.653286027240796</v>
      </c>
      <c r="R225" s="29">
        <v>287674.63</v>
      </c>
      <c r="S225" s="79">
        <f>IF($O225=0,0,R225/$O225)*100</f>
        <v>0.92042079794411069</v>
      </c>
      <c r="T225" s="29">
        <f>P225+R225</f>
        <v>-6479991.919999999</v>
      </c>
      <c r="U225" s="79">
        <f>IF($O225=0,0,T225/$O225)*100</f>
        <v>-20.732865229296685</v>
      </c>
      <c r="V225" s="80">
        <f>IFERROR(VLOOKUP($B225,'Depr Rate % NS'!$A:$B,2,FALSE),0)</f>
        <v>-7</v>
      </c>
      <c r="W225" s="81">
        <f>IFERROR(VLOOKUP($B225,'Depr Rate % NS'!D:E,2,FALSE),0)</f>
        <v>159201061.49999994</v>
      </c>
      <c r="X225" s="82">
        <f>IFERROR(VLOOKUP($B225,'Depr Rate % NS'!$L:$O,4,FALSE),0)</f>
        <v>1E-3</v>
      </c>
      <c r="Y225" s="81">
        <f>W225*X225</f>
        <v>159201.06149999995</v>
      </c>
    </row>
    <row r="226" spans="1:25" x14ac:dyDescent="0.25">
      <c r="A226" s="15" t="s">
        <v>9</v>
      </c>
      <c r="B226" s="14">
        <v>31245</v>
      </c>
      <c r="C226" s="14" t="s">
        <v>99</v>
      </c>
      <c r="D226" s="14" t="s">
        <v>44</v>
      </c>
      <c r="E226" s="14" t="s">
        <v>141</v>
      </c>
      <c r="F226" s="14" t="s">
        <v>138</v>
      </c>
      <c r="G226" s="14">
        <v>2019</v>
      </c>
      <c r="H226" s="10">
        <v>1290018.48</v>
      </c>
      <c r="I226" s="10">
        <v>-673568.38</v>
      </c>
      <c r="J226" s="20">
        <f t="shared" si="12"/>
        <v>-52.213855106943896</v>
      </c>
      <c r="K226" s="10">
        <v>-62316.119999999995</v>
      </c>
      <c r="L226" s="20">
        <f t="shared" si="13"/>
        <v>-4.8306377750495475</v>
      </c>
      <c r="M226" s="10">
        <f t="shared" si="14"/>
        <v>-735884.5</v>
      </c>
      <c r="N226" s="20">
        <f t="shared" si="15"/>
        <v>-57.044492881993449</v>
      </c>
      <c r="O226" s="29">
        <v>14532995.119999999</v>
      </c>
      <c r="P226" s="29">
        <v>-3636815.4799999995</v>
      </c>
      <c r="Q226" s="79">
        <f>IF($O226=0,0,P226/$O226)*100</f>
        <v>-25.024542084894058</v>
      </c>
      <c r="R226" s="29">
        <v>132995.93</v>
      </c>
      <c r="S226" s="79">
        <f>IF($O226=0,0,R226/$O226)*100</f>
        <v>0.91513090661520835</v>
      </c>
      <c r="T226" s="29">
        <f>P226+R226</f>
        <v>-3503819.5499999993</v>
      </c>
      <c r="U226" s="79">
        <f>IF($O226=0,0,T226/$O226)*100</f>
        <v>-24.109411178278847</v>
      </c>
      <c r="V226" s="80">
        <f>IFERROR(VLOOKUP($B226,'Depr Rate % NS'!$A:$B,2,FALSE),0)</f>
        <v>-7</v>
      </c>
      <c r="W226" s="81">
        <f>IFERROR(VLOOKUP($B226,'Depr Rate % NS'!D:E,2,FALSE),0)</f>
        <v>159201061.49999994</v>
      </c>
      <c r="X226" s="82">
        <f>IFERROR(VLOOKUP($B226,'Depr Rate % NS'!$L:$O,4,FALSE),0)</f>
        <v>1E-3</v>
      </c>
      <c r="Y226" s="81">
        <f>W226*X226</f>
        <v>159201.06149999995</v>
      </c>
    </row>
    <row r="227" spans="1:25" x14ac:dyDescent="0.25">
      <c r="A227" s="13" t="s">
        <v>9</v>
      </c>
      <c r="B227" s="14">
        <v>31246</v>
      </c>
      <c r="C227" s="14" t="s">
        <v>99</v>
      </c>
      <c r="D227" s="14" t="s">
        <v>45</v>
      </c>
      <c r="E227" s="14" t="s">
        <v>141</v>
      </c>
      <c r="F227" s="14" t="s">
        <v>139</v>
      </c>
      <c r="G227" s="14">
        <v>2011</v>
      </c>
      <c r="H227" s="10">
        <v>2120457.65</v>
      </c>
      <c r="I227" s="10">
        <v>-441539</v>
      </c>
      <c r="J227" s="20">
        <f t="shared" si="12"/>
        <v>-20.822816244408372</v>
      </c>
      <c r="K227" s="10">
        <v>2367.27</v>
      </c>
      <c r="L227" s="20">
        <f t="shared" si="13"/>
        <v>0.11163957931439941</v>
      </c>
      <c r="M227" s="10">
        <f t="shared" si="14"/>
        <v>-439171.73</v>
      </c>
      <c r="N227" s="20">
        <f t="shared" si="15"/>
        <v>-20.711176665093973</v>
      </c>
      <c r="O227" s="10"/>
      <c r="P227" s="10"/>
      <c r="Q227" s="20"/>
      <c r="R227" s="10"/>
      <c r="S227" s="20"/>
      <c r="T227" s="10"/>
      <c r="U227" s="20"/>
      <c r="V227" s="20"/>
      <c r="W227" s="43"/>
      <c r="X227" s="40"/>
      <c r="Y227" s="43"/>
    </row>
    <row r="228" spans="1:25" x14ac:dyDescent="0.25">
      <c r="A228" s="13" t="s">
        <v>9</v>
      </c>
      <c r="B228" s="14">
        <v>31246</v>
      </c>
      <c r="C228" s="14" t="s">
        <v>99</v>
      </c>
      <c r="D228" s="14" t="s">
        <v>45</v>
      </c>
      <c r="E228" s="14" t="s">
        <v>141</v>
      </c>
      <c r="F228" s="14" t="s">
        <v>139</v>
      </c>
      <c r="G228" s="14">
        <v>2012</v>
      </c>
      <c r="H228" s="10">
        <v>1491789.34</v>
      </c>
      <c r="I228" s="10">
        <v>160342.66000000003</v>
      </c>
      <c r="J228" s="20">
        <f t="shared" si="12"/>
        <v>10.748344669093829</v>
      </c>
      <c r="K228" s="10">
        <v>-2367.27</v>
      </c>
      <c r="L228" s="20">
        <f t="shared" si="13"/>
        <v>-0.15868661455913069</v>
      </c>
      <c r="M228" s="10">
        <f t="shared" si="14"/>
        <v>157975.39000000004</v>
      </c>
      <c r="N228" s="20">
        <f t="shared" si="15"/>
        <v>10.589658054534699</v>
      </c>
      <c r="O228" s="10"/>
      <c r="P228" s="10"/>
      <c r="Q228" s="20"/>
      <c r="R228" s="10"/>
      <c r="S228" s="20"/>
      <c r="T228" s="10"/>
      <c r="U228" s="20"/>
      <c r="V228" s="20"/>
      <c r="W228" s="43"/>
      <c r="X228" s="40"/>
      <c r="Y228" s="43"/>
    </row>
    <row r="229" spans="1:25" x14ac:dyDescent="0.25">
      <c r="A229" s="13" t="s">
        <v>9</v>
      </c>
      <c r="B229" s="14">
        <v>31246</v>
      </c>
      <c r="C229" s="14" t="s">
        <v>99</v>
      </c>
      <c r="D229" s="14" t="s">
        <v>45</v>
      </c>
      <c r="E229" s="14" t="s">
        <v>141</v>
      </c>
      <c r="F229" s="14" t="s">
        <v>139</v>
      </c>
      <c r="G229" s="14">
        <v>2013</v>
      </c>
      <c r="H229" s="10">
        <v>1354991.9000000001</v>
      </c>
      <c r="I229" s="10">
        <v>-525812.57000000007</v>
      </c>
      <c r="J229" s="20">
        <f t="shared" si="12"/>
        <v>-38.805587693919058</v>
      </c>
      <c r="K229" s="10">
        <v>4504.07</v>
      </c>
      <c r="L229" s="20">
        <f t="shared" si="13"/>
        <v>0.33240567711142766</v>
      </c>
      <c r="M229" s="10">
        <f t="shared" si="14"/>
        <v>-521308.50000000006</v>
      </c>
      <c r="N229" s="20">
        <f t="shared" si="15"/>
        <v>-38.473182016807627</v>
      </c>
      <c r="O229" s="10"/>
      <c r="P229" s="10"/>
      <c r="Q229" s="20"/>
      <c r="R229" s="10"/>
      <c r="S229" s="20"/>
      <c r="T229" s="10"/>
      <c r="U229" s="20"/>
      <c r="V229" s="20"/>
      <c r="W229" s="43"/>
      <c r="X229" s="40"/>
      <c r="Y229" s="43"/>
    </row>
    <row r="230" spans="1:25" x14ac:dyDescent="0.25">
      <c r="A230" s="13" t="s">
        <v>9</v>
      </c>
      <c r="B230" s="14">
        <v>31246</v>
      </c>
      <c r="C230" s="14" t="s">
        <v>99</v>
      </c>
      <c r="D230" s="14" t="s">
        <v>45</v>
      </c>
      <c r="E230" s="14" t="s">
        <v>141</v>
      </c>
      <c r="F230" s="14" t="s">
        <v>139</v>
      </c>
      <c r="G230" s="14">
        <v>2014</v>
      </c>
      <c r="H230" s="10">
        <v>1410993.02</v>
      </c>
      <c r="I230" s="10">
        <v>-259764.50999999998</v>
      </c>
      <c r="J230" s="20">
        <f t="shared" si="12"/>
        <v>-18.410049257366275</v>
      </c>
      <c r="K230" s="10">
        <v>33248.129999999997</v>
      </c>
      <c r="L230" s="20">
        <f t="shared" si="13"/>
        <v>2.3563638890290188</v>
      </c>
      <c r="M230" s="10">
        <f t="shared" si="14"/>
        <v>-226516.37999999998</v>
      </c>
      <c r="N230" s="20">
        <f t="shared" si="15"/>
        <v>-16.053685368337256</v>
      </c>
      <c r="O230" s="10"/>
      <c r="P230" s="10"/>
      <c r="Q230" s="20"/>
      <c r="R230" s="10"/>
      <c r="S230" s="20"/>
      <c r="T230" s="10"/>
      <c r="U230" s="20"/>
      <c r="V230" s="20"/>
      <c r="W230" s="43"/>
      <c r="X230" s="40"/>
      <c r="Y230" s="43"/>
    </row>
    <row r="231" spans="1:25" x14ac:dyDescent="0.25">
      <c r="A231" s="13" t="s">
        <v>9</v>
      </c>
      <c r="B231" s="14">
        <v>31246</v>
      </c>
      <c r="C231" s="14" t="s">
        <v>99</v>
      </c>
      <c r="D231" s="14" t="s">
        <v>45</v>
      </c>
      <c r="E231" s="14" t="s">
        <v>141</v>
      </c>
      <c r="F231" s="14" t="s">
        <v>139</v>
      </c>
      <c r="G231" s="14">
        <v>2015</v>
      </c>
      <c r="H231" s="10">
        <v>6220829.2000000002</v>
      </c>
      <c r="I231" s="10">
        <v>-151825.18</v>
      </c>
      <c r="J231" s="20">
        <f t="shared" si="12"/>
        <v>-2.440593932397308</v>
      </c>
      <c r="K231" s="10">
        <v>102376.68</v>
      </c>
      <c r="L231" s="20">
        <f t="shared" si="13"/>
        <v>1.6457079387423141</v>
      </c>
      <c r="M231" s="10">
        <f t="shared" si="14"/>
        <v>-49448.5</v>
      </c>
      <c r="N231" s="20">
        <f t="shared" si="15"/>
        <v>-0.79488599365499368</v>
      </c>
      <c r="O231" s="29">
        <v>12599061.110000001</v>
      </c>
      <c r="P231" s="29">
        <v>-1218598.6000000001</v>
      </c>
      <c r="Q231" s="79">
        <f>IF($O231=0,0,P231/$O231)*100</f>
        <v>-9.6721381804616069</v>
      </c>
      <c r="R231" s="29">
        <v>140128.88</v>
      </c>
      <c r="S231" s="79">
        <f>IF($O231=0,0,R231/$O231)*100</f>
        <v>1.1122168451804579</v>
      </c>
      <c r="T231" s="29">
        <f>P231+R231</f>
        <v>-1078469.7200000002</v>
      </c>
      <c r="U231" s="79">
        <f>IF($O231=0,0,T231/$O231)*100</f>
        <v>-8.5599213352811496</v>
      </c>
      <c r="V231" s="80">
        <f>IFERROR(VLOOKUP($B231,'Depr Rate % NS'!$A:$B,2,FALSE),0)</f>
        <v>-5</v>
      </c>
      <c r="W231" s="81">
        <f>IFERROR(VLOOKUP($B231,'Depr Rate % NS'!D:E,2,FALSE),0)</f>
        <v>54859776.679999992</v>
      </c>
      <c r="X231" s="82">
        <f>IFERROR(VLOOKUP($B231,'Depr Rate % NS'!$L:$O,4,FALSE),0)</f>
        <v>1.1000000000000001E-3</v>
      </c>
      <c r="Y231" s="81">
        <f>W231*X231</f>
        <v>60345.754347999995</v>
      </c>
    </row>
    <row r="232" spans="1:25" x14ac:dyDescent="0.25">
      <c r="A232" s="13" t="s">
        <v>9</v>
      </c>
      <c r="B232" s="14">
        <v>31246</v>
      </c>
      <c r="C232" s="14" t="s">
        <v>99</v>
      </c>
      <c r="D232" s="14" t="s">
        <v>45</v>
      </c>
      <c r="E232" s="14" t="s">
        <v>141</v>
      </c>
      <c r="F232" s="14" t="s">
        <v>139</v>
      </c>
      <c r="G232" s="14">
        <v>2016</v>
      </c>
      <c r="H232" s="10">
        <v>783579.41</v>
      </c>
      <c r="I232" s="10">
        <v>-688336.78</v>
      </c>
      <c r="J232" s="20">
        <f t="shared" si="12"/>
        <v>-87.845184701828742</v>
      </c>
      <c r="K232" s="10">
        <v>8570.06</v>
      </c>
      <c r="L232" s="20">
        <f t="shared" si="13"/>
        <v>1.0937066352981377</v>
      </c>
      <c r="M232" s="10">
        <f t="shared" si="14"/>
        <v>-679766.72</v>
      </c>
      <c r="N232" s="20">
        <f t="shared" si="15"/>
        <v>-86.751478066530609</v>
      </c>
      <c r="O232" s="29">
        <v>11262182.870000001</v>
      </c>
      <c r="P232" s="29">
        <v>-1465396.38</v>
      </c>
      <c r="Q232" s="79">
        <f>IF($O232=0,0,P232/$O232)*100</f>
        <v>-13.011654995440505</v>
      </c>
      <c r="R232" s="29">
        <v>146331.67000000001</v>
      </c>
      <c r="S232" s="79">
        <f>IF($O232=0,0,R232/$O232)*100</f>
        <v>1.2993188948280681</v>
      </c>
      <c r="T232" s="29">
        <f>P232+R232</f>
        <v>-1319064.71</v>
      </c>
      <c r="U232" s="79">
        <f>IF($O232=0,0,T232/$O232)*100</f>
        <v>-11.712336100612438</v>
      </c>
      <c r="V232" s="80">
        <f>IFERROR(VLOOKUP($B232,'Depr Rate % NS'!$A:$B,2,FALSE),0)</f>
        <v>-5</v>
      </c>
      <c r="W232" s="81">
        <f>IFERROR(VLOOKUP($B232,'Depr Rate % NS'!D:E,2,FALSE),0)</f>
        <v>54859776.679999992</v>
      </c>
      <c r="X232" s="82">
        <f>IFERROR(VLOOKUP($B232,'Depr Rate % NS'!$L:$O,4,FALSE),0)</f>
        <v>1.1000000000000001E-3</v>
      </c>
      <c r="Y232" s="81">
        <f>W232*X232</f>
        <v>60345.754347999995</v>
      </c>
    </row>
    <row r="233" spans="1:25" x14ac:dyDescent="0.25">
      <c r="A233" s="13" t="s">
        <v>9</v>
      </c>
      <c r="B233" s="14">
        <v>31246</v>
      </c>
      <c r="C233" s="14" t="s">
        <v>99</v>
      </c>
      <c r="D233" s="14" t="s">
        <v>45</v>
      </c>
      <c r="E233" s="14" t="s">
        <v>141</v>
      </c>
      <c r="F233" s="14" t="s">
        <v>139</v>
      </c>
      <c r="G233" s="14">
        <v>2017</v>
      </c>
      <c r="H233" s="10">
        <v>2556778.4700000002</v>
      </c>
      <c r="I233" s="10">
        <v>-2241700.3199999998</v>
      </c>
      <c r="J233" s="20">
        <f t="shared" si="12"/>
        <v>-87.67675206526593</v>
      </c>
      <c r="K233" s="10">
        <v>11575.199999999997</v>
      </c>
      <c r="L233" s="20">
        <f t="shared" si="13"/>
        <v>0.45272596495229395</v>
      </c>
      <c r="M233" s="10">
        <f t="shared" si="14"/>
        <v>-2230125.1199999996</v>
      </c>
      <c r="N233" s="20">
        <f t="shared" si="15"/>
        <v>-87.224026100313637</v>
      </c>
      <c r="O233" s="29">
        <v>12327172</v>
      </c>
      <c r="P233" s="29">
        <v>-3867439.3599999994</v>
      </c>
      <c r="Q233" s="79">
        <f>IF($O233=0,0,P233/$O233)*100</f>
        <v>-31.373289510359708</v>
      </c>
      <c r="R233" s="29">
        <v>160274.13999999998</v>
      </c>
      <c r="S233" s="79">
        <f>IF($O233=0,0,R233/$O233)*100</f>
        <v>1.3001695766068648</v>
      </c>
      <c r="T233" s="29">
        <f>P233+R233</f>
        <v>-3707165.2199999993</v>
      </c>
      <c r="U233" s="79">
        <f>IF($O233=0,0,T233/$O233)*100</f>
        <v>-30.073119933752846</v>
      </c>
      <c r="V233" s="80">
        <f>IFERROR(VLOOKUP($B233,'Depr Rate % NS'!$A:$B,2,FALSE),0)</f>
        <v>-5</v>
      </c>
      <c r="W233" s="81">
        <f>IFERROR(VLOOKUP($B233,'Depr Rate % NS'!D:E,2,FALSE),0)</f>
        <v>54859776.679999992</v>
      </c>
      <c r="X233" s="82">
        <f>IFERROR(VLOOKUP($B233,'Depr Rate % NS'!$L:$O,4,FALSE),0)</f>
        <v>1.1000000000000001E-3</v>
      </c>
      <c r="Y233" s="81">
        <f>W233*X233</f>
        <v>60345.754347999995</v>
      </c>
    </row>
    <row r="234" spans="1:25" x14ac:dyDescent="0.25">
      <c r="A234" s="13" t="s">
        <v>9</v>
      </c>
      <c r="B234" s="14">
        <v>31246</v>
      </c>
      <c r="C234" s="14" t="s">
        <v>99</v>
      </c>
      <c r="D234" s="14" t="s">
        <v>45</v>
      </c>
      <c r="E234" s="14" t="s">
        <v>141</v>
      </c>
      <c r="F234" s="14" t="s">
        <v>139</v>
      </c>
      <c r="G234" s="14">
        <v>2018</v>
      </c>
      <c r="H234" s="10">
        <v>244462.33000000002</v>
      </c>
      <c r="I234" s="10">
        <v>-190861.67999999996</v>
      </c>
      <c r="J234" s="20">
        <f t="shared" si="12"/>
        <v>-78.074065644387815</v>
      </c>
      <c r="K234" s="10">
        <v>11380.990000000005</v>
      </c>
      <c r="L234" s="20">
        <f t="shared" si="13"/>
        <v>4.6555189096005121</v>
      </c>
      <c r="M234" s="10">
        <f t="shared" si="14"/>
        <v>-179480.68999999994</v>
      </c>
      <c r="N234" s="20">
        <f t="shared" si="15"/>
        <v>-73.418546734787299</v>
      </c>
      <c r="O234" s="29">
        <v>11216642.43</v>
      </c>
      <c r="P234" s="29">
        <v>-3532488.47</v>
      </c>
      <c r="Q234" s="79">
        <f>IF($O234=0,0,P234/$O234)*100</f>
        <v>-31.493278777898958</v>
      </c>
      <c r="R234" s="29">
        <v>167151.06</v>
      </c>
      <c r="S234" s="79">
        <f>IF($O234=0,0,R234/$O234)*100</f>
        <v>1.490205835152044</v>
      </c>
      <c r="T234" s="29">
        <f>P234+R234</f>
        <v>-3365337.41</v>
      </c>
      <c r="U234" s="79">
        <f>IF($O234=0,0,T234/$O234)*100</f>
        <v>-30.003072942746918</v>
      </c>
      <c r="V234" s="80">
        <f>IFERROR(VLOOKUP($B234,'Depr Rate % NS'!$A:$B,2,FALSE),0)</f>
        <v>-5</v>
      </c>
      <c r="W234" s="81">
        <f>IFERROR(VLOOKUP($B234,'Depr Rate % NS'!D:E,2,FALSE),0)</f>
        <v>54859776.679999992</v>
      </c>
      <c r="X234" s="82">
        <f>IFERROR(VLOOKUP($B234,'Depr Rate % NS'!$L:$O,4,FALSE),0)</f>
        <v>1.1000000000000001E-3</v>
      </c>
      <c r="Y234" s="81">
        <f>W234*X234</f>
        <v>60345.754347999995</v>
      </c>
    </row>
    <row r="235" spans="1:25" x14ac:dyDescent="0.25">
      <c r="A235" s="13" t="s">
        <v>9</v>
      </c>
      <c r="B235" s="14">
        <v>31246</v>
      </c>
      <c r="C235" s="14" t="s">
        <v>99</v>
      </c>
      <c r="D235" s="14" t="s">
        <v>45</v>
      </c>
      <c r="E235" s="14" t="s">
        <v>141</v>
      </c>
      <c r="F235" s="14" t="s">
        <v>139</v>
      </c>
      <c r="G235" s="14">
        <v>2019</v>
      </c>
      <c r="H235" s="10">
        <v>31275.21</v>
      </c>
      <c r="I235" s="10">
        <v>-92497.409999999974</v>
      </c>
      <c r="J235" s="20">
        <f t="shared" si="12"/>
        <v>-295.75312204138669</v>
      </c>
      <c r="K235" s="10">
        <v>-21889.32</v>
      </c>
      <c r="L235" s="20">
        <f t="shared" si="13"/>
        <v>-69.989362181740745</v>
      </c>
      <c r="M235" s="10">
        <f t="shared" si="14"/>
        <v>-114386.72999999998</v>
      </c>
      <c r="N235" s="20">
        <f t="shared" si="15"/>
        <v>-365.74248422312746</v>
      </c>
      <c r="O235" s="29">
        <v>9836924.620000001</v>
      </c>
      <c r="P235" s="29">
        <v>-3365221.3699999996</v>
      </c>
      <c r="Q235" s="79">
        <f>IF($O235=0,0,P235/$O235)*100</f>
        <v>-34.210096142832896</v>
      </c>
      <c r="R235" s="29">
        <v>112013.61</v>
      </c>
      <c r="S235" s="79">
        <f>IF($O235=0,0,R235/$O235)*100</f>
        <v>1.1387055845915386</v>
      </c>
      <c r="T235" s="29">
        <f>P235+R235</f>
        <v>-3253207.76</v>
      </c>
      <c r="U235" s="79">
        <f>IF($O235=0,0,T235/$O235)*100</f>
        <v>-33.071390558241362</v>
      </c>
      <c r="V235" s="80">
        <f>IFERROR(VLOOKUP($B235,'Depr Rate % NS'!$A:$B,2,FALSE),0)</f>
        <v>-5</v>
      </c>
      <c r="W235" s="81">
        <f>IFERROR(VLOOKUP($B235,'Depr Rate % NS'!D:E,2,FALSE),0)</f>
        <v>54859776.679999992</v>
      </c>
      <c r="X235" s="82">
        <f>IFERROR(VLOOKUP($B235,'Depr Rate % NS'!$L:$O,4,FALSE),0)</f>
        <v>1.1000000000000001E-3</v>
      </c>
      <c r="Y235" s="81">
        <f>W235*X235</f>
        <v>60345.754347999995</v>
      </c>
    </row>
    <row r="236" spans="1:25" x14ac:dyDescent="0.25">
      <c r="A236" s="13" t="s">
        <v>9</v>
      </c>
      <c r="B236" s="14">
        <v>31247</v>
      </c>
      <c r="C236" s="14" t="s">
        <v>99</v>
      </c>
      <c r="D236" s="14" t="s">
        <v>46</v>
      </c>
      <c r="E236" s="14"/>
      <c r="F236" s="14"/>
      <c r="G236" s="14">
        <v>2011</v>
      </c>
      <c r="H236" s="10">
        <v>0</v>
      </c>
      <c r="I236" s="10">
        <v>0</v>
      </c>
      <c r="J236" s="20">
        <f t="shared" si="12"/>
        <v>0</v>
      </c>
      <c r="K236" s="10">
        <v>0</v>
      </c>
      <c r="L236" s="20">
        <f t="shared" si="13"/>
        <v>0</v>
      </c>
      <c r="M236" s="10">
        <f t="shared" si="14"/>
        <v>0</v>
      </c>
      <c r="N236" s="20">
        <f t="shared" si="15"/>
        <v>0</v>
      </c>
      <c r="O236" s="10"/>
      <c r="P236" s="10"/>
      <c r="Q236" s="20"/>
      <c r="R236" s="10"/>
      <c r="S236" s="20"/>
      <c r="T236" s="10"/>
      <c r="U236" s="20"/>
      <c r="V236" s="20"/>
      <c r="W236" s="43"/>
      <c r="X236" s="40"/>
      <c r="Y236" s="43"/>
    </row>
    <row r="237" spans="1:25" x14ac:dyDescent="0.25">
      <c r="A237" s="13" t="s">
        <v>9</v>
      </c>
      <c r="B237" s="14">
        <v>31247</v>
      </c>
      <c r="C237" s="14" t="s">
        <v>99</v>
      </c>
      <c r="D237" s="14" t="s">
        <v>46</v>
      </c>
      <c r="E237" s="14"/>
      <c r="F237" s="14"/>
      <c r="G237" s="14">
        <v>2012</v>
      </c>
      <c r="H237" s="10">
        <v>0</v>
      </c>
      <c r="I237" s="10">
        <v>0</v>
      </c>
      <c r="J237" s="20">
        <f t="shared" si="12"/>
        <v>0</v>
      </c>
      <c r="K237" s="10">
        <v>0</v>
      </c>
      <c r="L237" s="20">
        <f t="shared" si="13"/>
        <v>0</v>
      </c>
      <c r="M237" s="10">
        <f t="shared" si="14"/>
        <v>0</v>
      </c>
      <c r="N237" s="20">
        <f t="shared" si="15"/>
        <v>0</v>
      </c>
      <c r="O237" s="10"/>
      <c r="P237" s="10"/>
      <c r="Q237" s="20"/>
      <c r="R237" s="10"/>
      <c r="S237" s="20"/>
      <c r="T237" s="10"/>
      <c r="U237" s="20"/>
      <c r="V237" s="20"/>
      <c r="W237" s="43"/>
      <c r="X237" s="40"/>
      <c r="Y237" s="43"/>
    </row>
    <row r="238" spans="1:25" x14ac:dyDescent="0.25">
      <c r="A238" s="13" t="s">
        <v>9</v>
      </c>
      <c r="B238" s="14">
        <v>31247</v>
      </c>
      <c r="C238" s="14" t="s">
        <v>99</v>
      </c>
      <c r="D238" s="14" t="s">
        <v>46</v>
      </c>
      <c r="E238" s="14"/>
      <c r="F238" s="14"/>
      <c r="G238" s="14">
        <v>2013</v>
      </c>
      <c r="H238" s="10">
        <v>0</v>
      </c>
      <c r="I238" s="10">
        <v>0</v>
      </c>
      <c r="J238" s="20">
        <f t="shared" si="12"/>
        <v>0</v>
      </c>
      <c r="K238" s="10">
        <v>0</v>
      </c>
      <c r="L238" s="20">
        <f t="shared" si="13"/>
        <v>0</v>
      </c>
      <c r="M238" s="10">
        <f t="shared" si="14"/>
        <v>0</v>
      </c>
      <c r="N238" s="20">
        <f t="shared" si="15"/>
        <v>0</v>
      </c>
      <c r="O238" s="10"/>
      <c r="P238" s="10"/>
      <c r="Q238" s="20"/>
      <c r="R238" s="10"/>
      <c r="S238" s="20"/>
      <c r="T238" s="10"/>
      <c r="U238" s="20"/>
      <c r="V238" s="20"/>
      <c r="W238" s="43"/>
      <c r="X238" s="40"/>
      <c r="Y238" s="43"/>
    </row>
    <row r="239" spans="1:25" x14ac:dyDescent="0.25">
      <c r="A239" s="13" t="s">
        <v>9</v>
      </c>
      <c r="B239" s="14">
        <v>31247</v>
      </c>
      <c r="C239" s="14" t="s">
        <v>99</v>
      </c>
      <c r="D239" s="14" t="s">
        <v>46</v>
      </c>
      <c r="E239" s="14"/>
      <c r="F239" s="14"/>
      <c r="G239" s="14">
        <v>2014</v>
      </c>
      <c r="H239" s="10">
        <v>0</v>
      </c>
      <c r="I239" s="10">
        <v>0</v>
      </c>
      <c r="J239" s="20">
        <f t="shared" si="12"/>
        <v>0</v>
      </c>
      <c r="K239" s="10">
        <v>0</v>
      </c>
      <c r="L239" s="20">
        <f t="shared" si="13"/>
        <v>0</v>
      </c>
      <c r="M239" s="10">
        <f t="shared" si="14"/>
        <v>0</v>
      </c>
      <c r="N239" s="20">
        <f t="shared" si="15"/>
        <v>0</v>
      </c>
      <c r="O239" s="10"/>
      <c r="P239" s="10"/>
      <c r="Q239" s="20"/>
      <c r="R239" s="10"/>
      <c r="S239" s="20"/>
      <c r="T239" s="10"/>
      <c r="U239" s="20"/>
      <c r="V239" s="20"/>
      <c r="W239" s="43"/>
      <c r="X239" s="40"/>
      <c r="Y239" s="43"/>
    </row>
    <row r="240" spans="1:25" x14ac:dyDescent="0.25">
      <c r="A240" s="13" t="s">
        <v>9</v>
      </c>
      <c r="B240" s="14">
        <v>31247</v>
      </c>
      <c r="C240" s="14" t="s">
        <v>99</v>
      </c>
      <c r="D240" s="14" t="s">
        <v>46</v>
      </c>
      <c r="E240" s="14"/>
      <c r="F240" s="14"/>
      <c r="G240" s="14">
        <v>2015</v>
      </c>
      <c r="H240" s="10">
        <v>0</v>
      </c>
      <c r="I240" s="10">
        <v>0</v>
      </c>
      <c r="J240" s="20">
        <f t="shared" si="12"/>
        <v>0</v>
      </c>
      <c r="K240" s="10">
        <v>0</v>
      </c>
      <c r="L240" s="20">
        <f t="shared" si="13"/>
        <v>0</v>
      </c>
      <c r="M240" s="10">
        <f t="shared" si="14"/>
        <v>0</v>
      </c>
      <c r="N240" s="20">
        <f t="shared" si="15"/>
        <v>0</v>
      </c>
      <c r="O240" s="29">
        <v>0</v>
      </c>
      <c r="P240" s="29">
        <v>0</v>
      </c>
      <c r="Q240" s="79">
        <f>IF($O240=0,0,P240/$O240)*100</f>
        <v>0</v>
      </c>
      <c r="R240" s="29">
        <v>0</v>
      </c>
      <c r="S240" s="79">
        <f>IF($O240=0,0,R240/$O240)*100</f>
        <v>0</v>
      </c>
      <c r="T240" s="29">
        <f>P240+R240</f>
        <v>0</v>
      </c>
      <c r="U240" s="79">
        <f>IF($O240=0,0,T240/$O240)*100</f>
        <v>0</v>
      </c>
      <c r="V240" s="80">
        <f>IFERROR(VLOOKUP($B240,'Depr Rate % NS'!$A:$B,2,FALSE),0)</f>
        <v>0</v>
      </c>
      <c r="W240" s="81">
        <f>IFERROR(VLOOKUP($B240,'Depr Rate % NS'!D:E,2,FALSE),0)</f>
        <v>21440068.73</v>
      </c>
      <c r="X240" s="82">
        <f>IFERROR(VLOOKUP($B240,'Depr Rate % NS'!$L:$O,4,FALSE),0)</f>
        <v>0</v>
      </c>
      <c r="Y240" s="81">
        <f>W240*X240</f>
        <v>0</v>
      </c>
    </row>
    <row r="241" spans="1:25" x14ac:dyDescent="0.25">
      <c r="A241" s="13" t="s">
        <v>9</v>
      </c>
      <c r="B241" s="14">
        <v>31247</v>
      </c>
      <c r="C241" s="14" t="s">
        <v>99</v>
      </c>
      <c r="D241" s="14" t="s">
        <v>46</v>
      </c>
      <c r="E241" s="14"/>
      <c r="F241" s="14"/>
      <c r="G241" s="14">
        <v>2016</v>
      </c>
      <c r="H241" s="10">
        <v>0</v>
      </c>
      <c r="I241" s="10">
        <v>-378934.9</v>
      </c>
      <c r="J241" s="20">
        <f t="shared" si="12"/>
        <v>0</v>
      </c>
      <c r="K241" s="10">
        <v>0</v>
      </c>
      <c r="L241" s="20">
        <f t="shared" si="13"/>
        <v>0</v>
      </c>
      <c r="M241" s="10">
        <f t="shared" si="14"/>
        <v>-378934.9</v>
      </c>
      <c r="N241" s="20">
        <f t="shared" si="15"/>
        <v>0</v>
      </c>
      <c r="O241" s="29">
        <v>0</v>
      </c>
      <c r="P241" s="29">
        <v>-378934.9</v>
      </c>
      <c r="Q241" s="79">
        <f>IF($O241=0,0,P241/$O241)*100</f>
        <v>0</v>
      </c>
      <c r="R241" s="29">
        <v>0</v>
      </c>
      <c r="S241" s="79">
        <f>IF($O241=0,0,R241/$O241)*100</f>
        <v>0</v>
      </c>
      <c r="T241" s="29">
        <f>P241+R241</f>
        <v>-378934.9</v>
      </c>
      <c r="U241" s="79">
        <f>IF($O241=0,0,T241/$O241)*100</f>
        <v>0</v>
      </c>
      <c r="V241" s="80">
        <f>IFERROR(VLOOKUP($B241,'Depr Rate % NS'!$A:$B,2,FALSE),0)</f>
        <v>0</v>
      </c>
      <c r="W241" s="81">
        <f>IFERROR(VLOOKUP($B241,'Depr Rate % NS'!D:E,2,FALSE),0)</f>
        <v>21440068.73</v>
      </c>
      <c r="X241" s="82">
        <f>IFERROR(VLOOKUP($B241,'Depr Rate % NS'!$L:$O,4,FALSE),0)</f>
        <v>0</v>
      </c>
      <c r="Y241" s="81">
        <f>W241*X241</f>
        <v>0</v>
      </c>
    </row>
    <row r="242" spans="1:25" x14ac:dyDescent="0.25">
      <c r="A242" s="13" t="s">
        <v>9</v>
      </c>
      <c r="B242" s="14">
        <v>31247</v>
      </c>
      <c r="C242" s="14" t="s">
        <v>99</v>
      </c>
      <c r="D242" s="14" t="s">
        <v>46</v>
      </c>
      <c r="E242" s="14"/>
      <c r="F242" s="14"/>
      <c r="G242" s="14">
        <v>2017</v>
      </c>
      <c r="H242" s="10">
        <v>320257.56</v>
      </c>
      <c r="I242" s="10">
        <v>-2962.42</v>
      </c>
      <c r="J242" s="20">
        <f t="shared" si="12"/>
        <v>-0.92501173118286417</v>
      </c>
      <c r="K242" s="10">
        <v>0</v>
      </c>
      <c r="L242" s="20">
        <f t="shared" si="13"/>
        <v>0</v>
      </c>
      <c r="M242" s="10">
        <f t="shared" si="14"/>
        <v>-2962.42</v>
      </c>
      <c r="N242" s="20">
        <f t="shared" si="15"/>
        <v>-0.92501173118286417</v>
      </c>
      <c r="O242" s="29">
        <v>320257.56</v>
      </c>
      <c r="P242" s="29">
        <v>-381897.32</v>
      </c>
      <c r="Q242" s="79">
        <f>IF($O242=0,0,P242/$O242)*100</f>
        <v>-119.24693362429915</v>
      </c>
      <c r="R242" s="29">
        <v>0</v>
      </c>
      <c r="S242" s="79">
        <f>IF($O242=0,0,R242/$O242)*100</f>
        <v>0</v>
      </c>
      <c r="T242" s="29">
        <f>P242+R242</f>
        <v>-381897.32</v>
      </c>
      <c r="U242" s="79">
        <f>IF($O242=0,0,T242/$O242)*100</f>
        <v>-119.24693362429915</v>
      </c>
      <c r="V242" s="80">
        <f>IFERROR(VLOOKUP($B242,'Depr Rate % NS'!$A:$B,2,FALSE),0)</f>
        <v>0</v>
      </c>
      <c r="W242" s="81">
        <f>IFERROR(VLOOKUP($B242,'Depr Rate % NS'!D:E,2,FALSE),0)</f>
        <v>21440068.73</v>
      </c>
      <c r="X242" s="82">
        <f>IFERROR(VLOOKUP($B242,'Depr Rate % NS'!$L:$O,4,FALSE),0)</f>
        <v>0</v>
      </c>
      <c r="Y242" s="81">
        <f>W242*X242</f>
        <v>0</v>
      </c>
    </row>
    <row r="243" spans="1:25" x14ac:dyDescent="0.25">
      <c r="A243" s="13" t="s">
        <v>9</v>
      </c>
      <c r="B243" s="14">
        <v>31247</v>
      </c>
      <c r="C243" s="14" t="s">
        <v>99</v>
      </c>
      <c r="D243" s="14" t="s">
        <v>46</v>
      </c>
      <c r="E243" s="14"/>
      <c r="F243" s="14"/>
      <c r="G243" s="14">
        <v>2018</v>
      </c>
      <c r="H243" s="10">
        <v>154550.58000000002</v>
      </c>
      <c r="I243" s="10">
        <v>-103450.38</v>
      </c>
      <c r="J243" s="20">
        <f t="shared" si="12"/>
        <v>-66.936261255053196</v>
      </c>
      <c r="K243" s="10">
        <v>0</v>
      </c>
      <c r="L243" s="20">
        <f t="shared" si="13"/>
        <v>0</v>
      </c>
      <c r="M243" s="10">
        <f t="shared" si="14"/>
        <v>-103450.38</v>
      </c>
      <c r="N243" s="20">
        <f t="shared" si="15"/>
        <v>-66.936261255053196</v>
      </c>
      <c r="O243" s="29">
        <v>474808.14</v>
      </c>
      <c r="P243" s="29">
        <v>-485347.7</v>
      </c>
      <c r="Q243" s="79">
        <f>IF($O243=0,0,P243/$O243)*100</f>
        <v>-102.21975132945278</v>
      </c>
      <c r="R243" s="29">
        <v>0</v>
      </c>
      <c r="S243" s="79">
        <f>IF($O243=0,0,R243/$O243)*100</f>
        <v>0</v>
      </c>
      <c r="T243" s="29">
        <f>P243+R243</f>
        <v>-485347.7</v>
      </c>
      <c r="U243" s="79">
        <f>IF($O243=0,0,T243/$O243)*100</f>
        <v>-102.21975132945278</v>
      </c>
      <c r="V243" s="80">
        <f>IFERROR(VLOOKUP($B243,'Depr Rate % NS'!$A:$B,2,FALSE),0)</f>
        <v>0</v>
      </c>
      <c r="W243" s="81">
        <f>IFERROR(VLOOKUP($B243,'Depr Rate % NS'!D:E,2,FALSE),0)</f>
        <v>21440068.73</v>
      </c>
      <c r="X243" s="82">
        <f>IFERROR(VLOOKUP($B243,'Depr Rate % NS'!$L:$O,4,FALSE),0)</f>
        <v>0</v>
      </c>
      <c r="Y243" s="81">
        <f>W243*X243</f>
        <v>0</v>
      </c>
    </row>
    <row r="244" spans="1:25" x14ac:dyDescent="0.25">
      <c r="A244" s="24" t="s">
        <v>9</v>
      </c>
      <c r="B244" s="14">
        <v>31247</v>
      </c>
      <c r="C244" s="14" t="s">
        <v>99</v>
      </c>
      <c r="D244" s="14" t="s">
        <v>46</v>
      </c>
      <c r="E244" s="14"/>
      <c r="F244" s="14"/>
      <c r="G244" s="14">
        <v>2019</v>
      </c>
      <c r="H244" s="10">
        <v>284445.97000000003</v>
      </c>
      <c r="I244" s="10">
        <v>-21854.52</v>
      </c>
      <c r="J244" s="20">
        <f t="shared" si="12"/>
        <v>-7.6831884803992816</v>
      </c>
      <c r="K244" s="10">
        <v>0</v>
      </c>
      <c r="L244" s="20">
        <f t="shared" si="13"/>
        <v>0</v>
      </c>
      <c r="M244" s="10">
        <f t="shared" si="14"/>
        <v>-21854.52</v>
      </c>
      <c r="N244" s="20">
        <f t="shared" si="15"/>
        <v>-7.6831884803992816</v>
      </c>
      <c r="O244" s="29">
        <v>759254.1100000001</v>
      </c>
      <c r="P244" s="29">
        <v>-507202.22000000003</v>
      </c>
      <c r="Q244" s="79">
        <f>IF($O244=0,0,P244/$O244)*100</f>
        <v>-66.802696662386182</v>
      </c>
      <c r="R244" s="29">
        <v>0</v>
      </c>
      <c r="S244" s="79">
        <f>IF($O244=0,0,R244/$O244)*100</f>
        <v>0</v>
      </c>
      <c r="T244" s="29">
        <f>P244+R244</f>
        <v>-507202.22000000003</v>
      </c>
      <c r="U244" s="79">
        <f>IF($O244=0,0,T244/$O244)*100</f>
        <v>-66.802696662386182</v>
      </c>
      <c r="V244" s="80">
        <f>IFERROR(VLOOKUP($B244,'Depr Rate % NS'!$A:$B,2,FALSE),0)</f>
        <v>0</v>
      </c>
      <c r="W244" s="81">
        <f>IFERROR(VLOOKUP($B244,'Depr Rate % NS'!D:E,2,FALSE),0)</f>
        <v>21440068.73</v>
      </c>
      <c r="X244" s="82">
        <f>IFERROR(VLOOKUP($B244,'Depr Rate % NS'!$L:$O,4,FALSE),0)</f>
        <v>0</v>
      </c>
      <c r="Y244" s="81">
        <f>W244*X244</f>
        <v>0</v>
      </c>
    </row>
    <row r="245" spans="1:25" x14ac:dyDescent="0.25">
      <c r="A245" s="13" t="s">
        <v>9</v>
      </c>
      <c r="B245" s="14">
        <v>31251</v>
      </c>
      <c r="C245" s="14" t="s">
        <v>99</v>
      </c>
      <c r="D245" s="14" t="s">
        <v>47</v>
      </c>
      <c r="E245" s="14" t="s">
        <v>141</v>
      </c>
      <c r="F245" s="14" t="s">
        <v>144</v>
      </c>
      <c r="G245" s="14">
        <v>2011</v>
      </c>
      <c r="H245" s="10">
        <v>0</v>
      </c>
      <c r="I245" s="10">
        <v>0</v>
      </c>
      <c r="J245" s="20">
        <f t="shared" si="12"/>
        <v>0</v>
      </c>
      <c r="K245" s="10">
        <v>0</v>
      </c>
      <c r="L245" s="20">
        <f t="shared" si="13"/>
        <v>0</v>
      </c>
      <c r="M245" s="10">
        <f t="shared" si="14"/>
        <v>0</v>
      </c>
      <c r="N245" s="20">
        <f t="shared" si="15"/>
        <v>0</v>
      </c>
      <c r="O245" s="10"/>
      <c r="P245" s="10"/>
      <c r="Q245" s="20"/>
      <c r="R245" s="10"/>
      <c r="S245" s="20"/>
      <c r="T245" s="10"/>
      <c r="U245" s="20"/>
      <c r="V245" s="20"/>
      <c r="W245" s="43"/>
      <c r="X245" s="40"/>
      <c r="Y245" s="43"/>
    </row>
    <row r="246" spans="1:25" x14ac:dyDescent="0.25">
      <c r="A246" s="13" t="s">
        <v>9</v>
      </c>
      <c r="B246" s="14">
        <v>31251</v>
      </c>
      <c r="C246" s="14" t="s">
        <v>99</v>
      </c>
      <c r="D246" s="14" t="s">
        <v>47</v>
      </c>
      <c r="E246" s="14" t="s">
        <v>141</v>
      </c>
      <c r="F246" s="14" t="s">
        <v>144</v>
      </c>
      <c r="G246" s="14">
        <v>2012</v>
      </c>
      <c r="H246" s="10">
        <v>0</v>
      </c>
      <c r="I246" s="10">
        <v>0</v>
      </c>
      <c r="J246" s="20">
        <f t="shared" si="12"/>
        <v>0</v>
      </c>
      <c r="K246" s="10">
        <v>0</v>
      </c>
      <c r="L246" s="20">
        <f t="shared" si="13"/>
        <v>0</v>
      </c>
      <c r="M246" s="10">
        <f t="shared" si="14"/>
        <v>0</v>
      </c>
      <c r="N246" s="20">
        <f t="shared" si="15"/>
        <v>0</v>
      </c>
      <c r="O246" s="10"/>
      <c r="P246" s="10"/>
      <c r="Q246" s="20"/>
      <c r="R246" s="10"/>
      <c r="S246" s="20"/>
      <c r="T246" s="10"/>
      <c r="U246" s="20"/>
      <c r="V246" s="20"/>
      <c r="W246" s="43"/>
      <c r="X246" s="40"/>
      <c r="Y246" s="43"/>
    </row>
    <row r="247" spans="1:25" x14ac:dyDescent="0.25">
      <c r="A247" s="13" t="s">
        <v>9</v>
      </c>
      <c r="B247" s="14">
        <v>31251</v>
      </c>
      <c r="C247" s="14" t="s">
        <v>99</v>
      </c>
      <c r="D247" s="14" t="s">
        <v>47</v>
      </c>
      <c r="E247" s="14" t="s">
        <v>141</v>
      </c>
      <c r="F247" s="14" t="s">
        <v>144</v>
      </c>
      <c r="G247" s="14">
        <v>2013</v>
      </c>
      <c r="H247" s="10">
        <v>0</v>
      </c>
      <c r="I247" s="10">
        <v>0</v>
      </c>
      <c r="J247" s="20">
        <f t="shared" si="12"/>
        <v>0</v>
      </c>
      <c r="K247" s="10">
        <v>0</v>
      </c>
      <c r="L247" s="20">
        <f t="shared" si="13"/>
        <v>0</v>
      </c>
      <c r="M247" s="10">
        <f t="shared" si="14"/>
        <v>0</v>
      </c>
      <c r="N247" s="20">
        <f t="shared" si="15"/>
        <v>0</v>
      </c>
      <c r="O247" s="10"/>
      <c r="P247" s="10"/>
      <c r="Q247" s="20"/>
      <c r="R247" s="10"/>
      <c r="S247" s="20"/>
      <c r="T247" s="10"/>
      <c r="U247" s="20"/>
      <c r="V247" s="20"/>
      <c r="W247" s="43"/>
      <c r="X247" s="40"/>
      <c r="Y247" s="43"/>
    </row>
    <row r="248" spans="1:25" x14ac:dyDescent="0.25">
      <c r="A248" s="13" t="s">
        <v>9</v>
      </c>
      <c r="B248" s="14">
        <v>31251</v>
      </c>
      <c r="C248" s="14" t="s">
        <v>99</v>
      </c>
      <c r="D248" s="14" t="s">
        <v>47</v>
      </c>
      <c r="E248" s="14" t="s">
        <v>141</v>
      </c>
      <c r="F248" s="14" t="s">
        <v>144</v>
      </c>
      <c r="G248" s="14">
        <v>2014</v>
      </c>
      <c r="H248" s="10">
        <v>3815.56</v>
      </c>
      <c r="I248" s="10">
        <v>0</v>
      </c>
      <c r="J248" s="20">
        <f t="shared" si="12"/>
        <v>0</v>
      </c>
      <c r="K248" s="10">
        <v>0</v>
      </c>
      <c r="L248" s="20">
        <f t="shared" si="13"/>
        <v>0</v>
      </c>
      <c r="M248" s="10">
        <f t="shared" si="14"/>
        <v>0</v>
      </c>
      <c r="N248" s="20">
        <f t="shared" si="15"/>
        <v>0</v>
      </c>
      <c r="O248" s="10"/>
      <c r="P248" s="10"/>
      <c r="Q248" s="20"/>
      <c r="R248" s="10"/>
      <c r="S248" s="20"/>
      <c r="T248" s="10"/>
      <c r="U248" s="20"/>
      <c r="V248" s="20"/>
      <c r="W248" s="43"/>
      <c r="X248" s="40"/>
      <c r="Y248" s="43"/>
    </row>
    <row r="249" spans="1:25" x14ac:dyDescent="0.25">
      <c r="A249" s="13" t="s">
        <v>9</v>
      </c>
      <c r="B249" s="14">
        <v>31251</v>
      </c>
      <c r="C249" s="14" t="s">
        <v>99</v>
      </c>
      <c r="D249" s="14" t="s">
        <v>47</v>
      </c>
      <c r="E249" s="14" t="s">
        <v>141</v>
      </c>
      <c r="F249" s="14" t="s">
        <v>144</v>
      </c>
      <c r="G249" s="14">
        <v>2015</v>
      </c>
      <c r="H249" s="10">
        <v>0</v>
      </c>
      <c r="I249" s="10">
        <v>0</v>
      </c>
      <c r="J249" s="20">
        <f t="shared" si="12"/>
        <v>0</v>
      </c>
      <c r="K249" s="10">
        <v>0</v>
      </c>
      <c r="L249" s="20">
        <f t="shared" si="13"/>
        <v>0</v>
      </c>
      <c r="M249" s="10">
        <f t="shared" si="14"/>
        <v>0</v>
      </c>
      <c r="N249" s="20">
        <f t="shared" si="15"/>
        <v>0</v>
      </c>
      <c r="O249" s="29">
        <v>3815.56</v>
      </c>
      <c r="P249" s="29">
        <v>0</v>
      </c>
      <c r="Q249" s="79">
        <f>IF($O249=0,0,P249/$O249)*100</f>
        <v>0</v>
      </c>
      <c r="R249" s="29">
        <v>0</v>
      </c>
      <c r="S249" s="79">
        <f>IF($O249=0,0,R249/$O249)*100</f>
        <v>0</v>
      </c>
      <c r="T249" s="29">
        <f>P249+R249</f>
        <v>0</v>
      </c>
      <c r="U249" s="79">
        <f>IF($O249=0,0,T249/$O249)*100</f>
        <v>0</v>
      </c>
      <c r="V249" s="80">
        <f>IFERROR(VLOOKUP($B249,'Depr Rate % NS'!$A:$B,2,FALSE),0)</f>
        <v>-2</v>
      </c>
      <c r="W249" s="81">
        <f>IFERROR(VLOOKUP($B249,'Depr Rate % NS'!D:E,2,FALSE),0)</f>
        <v>46985092.910000004</v>
      </c>
      <c r="X249" s="82">
        <f>IFERROR(VLOOKUP($B249,'Depr Rate % NS'!$L:$O,4,FALSE),0)</f>
        <v>1.1999999999999999E-3</v>
      </c>
      <c r="Y249" s="81">
        <f>W249*X249</f>
        <v>56382.111491999996</v>
      </c>
    </row>
    <row r="250" spans="1:25" x14ac:dyDescent="0.25">
      <c r="A250" s="13" t="s">
        <v>9</v>
      </c>
      <c r="B250" s="14">
        <v>31251</v>
      </c>
      <c r="C250" s="14" t="s">
        <v>99</v>
      </c>
      <c r="D250" s="14" t="s">
        <v>47</v>
      </c>
      <c r="E250" s="14" t="s">
        <v>141</v>
      </c>
      <c r="F250" s="14" t="s">
        <v>144</v>
      </c>
      <c r="G250" s="14">
        <v>2016</v>
      </c>
      <c r="H250" s="10">
        <v>4035.38</v>
      </c>
      <c r="I250" s="10">
        <v>-1425.43</v>
      </c>
      <c r="J250" s="20">
        <f t="shared" si="12"/>
        <v>-35.32331527638042</v>
      </c>
      <c r="K250" s="10">
        <v>0</v>
      </c>
      <c r="L250" s="20">
        <f t="shared" si="13"/>
        <v>0</v>
      </c>
      <c r="M250" s="10">
        <f t="shared" si="14"/>
        <v>-1425.43</v>
      </c>
      <c r="N250" s="20">
        <f t="shared" si="15"/>
        <v>-35.32331527638042</v>
      </c>
      <c r="O250" s="29">
        <v>7850.9400000000005</v>
      </c>
      <c r="P250" s="29">
        <v>-1425.43</v>
      </c>
      <c r="Q250" s="79">
        <f>IF($O250=0,0,P250/$O250)*100</f>
        <v>-18.156169834440206</v>
      </c>
      <c r="R250" s="29">
        <v>0</v>
      </c>
      <c r="S250" s="79">
        <f>IF($O250=0,0,R250/$O250)*100</f>
        <v>0</v>
      </c>
      <c r="T250" s="29">
        <f>P250+R250</f>
        <v>-1425.43</v>
      </c>
      <c r="U250" s="79">
        <f>IF($O250=0,0,T250/$O250)*100</f>
        <v>-18.156169834440206</v>
      </c>
      <c r="V250" s="80">
        <f>IFERROR(VLOOKUP($B250,'Depr Rate % NS'!$A:$B,2,FALSE),0)</f>
        <v>-2</v>
      </c>
      <c r="W250" s="81">
        <f>IFERROR(VLOOKUP($B250,'Depr Rate % NS'!D:E,2,FALSE),0)</f>
        <v>46985092.910000004</v>
      </c>
      <c r="X250" s="82">
        <f>IFERROR(VLOOKUP($B250,'Depr Rate % NS'!$L:$O,4,FALSE),0)</f>
        <v>1.1999999999999999E-3</v>
      </c>
      <c r="Y250" s="81">
        <f>W250*X250</f>
        <v>56382.111491999996</v>
      </c>
    </row>
    <row r="251" spans="1:25" x14ac:dyDescent="0.25">
      <c r="A251" s="13" t="s">
        <v>9</v>
      </c>
      <c r="B251" s="14">
        <v>31251</v>
      </c>
      <c r="C251" s="14" t="s">
        <v>99</v>
      </c>
      <c r="D251" s="14" t="s">
        <v>47</v>
      </c>
      <c r="E251" s="14" t="s">
        <v>141</v>
      </c>
      <c r="F251" s="14" t="s">
        <v>144</v>
      </c>
      <c r="G251" s="14">
        <v>2017</v>
      </c>
      <c r="H251" s="10">
        <v>0</v>
      </c>
      <c r="I251" s="10">
        <v>0</v>
      </c>
      <c r="J251" s="20">
        <f t="shared" si="12"/>
        <v>0</v>
      </c>
      <c r="K251" s="10">
        <v>0</v>
      </c>
      <c r="L251" s="20">
        <f t="shared" si="13"/>
        <v>0</v>
      </c>
      <c r="M251" s="10">
        <f t="shared" si="14"/>
        <v>0</v>
      </c>
      <c r="N251" s="20">
        <f t="shared" si="15"/>
        <v>0</v>
      </c>
      <c r="O251" s="29">
        <v>7850.9400000000005</v>
      </c>
      <c r="P251" s="29">
        <v>-1425.43</v>
      </c>
      <c r="Q251" s="79">
        <f>IF($O251=0,0,P251/$O251)*100</f>
        <v>-18.156169834440206</v>
      </c>
      <c r="R251" s="29">
        <v>0</v>
      </c>
      <c r="S251" s="79">
        <f>IF($O251=0,0,R251/$O251)*100</f>
        <v>0</v>
      </c>
      <c r="T251" s="29">
        <f>P251+R251</f>
        <v>-1425.43</v>
      </c>
      <c r="U251" s="79">
        <f>IF($O251=0,0,T251/$O251)*100</f>
        <v>-18.156169834440206</v>
      </c>
      <c r="V251" s="80">
        <f>IFERROR(VLOOKUP($B251,'Depr Rate % NS'!$A:$B,2,FALSE),0)</f>
        <v>-2</v>
      </c>
      <c r="W251" s="81">
        <f>IFERROR(VLOOKUP($B251,'Depr Rate % NS'!D:E,2,FALSE),0)</f>
        <v>46985092.910000004</v>
      </c>
      <c r="X251" s="82">
        <f>IFERROR(VLOOKUP($B251,'Depr Rate % NS'!$L:$O,4,FALSE),0)</f>
        <v>1.1999999999999999E-3</v>
      </c>
      <c r="Y251" s="81">
        <f>W251*X251</f>
        <v>56382.111491999996</v>
      </c>
    </row>
    <row r="252" spans="1:25" x14ac:dyDescent="0.25">
      <c r="A252" s="13" t="s">
        <v>9</v>
      </c>
      <c r="B252" s="14">
        <v>31251</v>
      </c>
      <c r="C252" s="14" t="s">
        <v>99</v>
      </c>
      <c r="D252" s="14" t="s">
        <v>47</v>
      </c>
      <c r="E252" s="14" t="s">
        <v>141</v>
      </c>
      <c r="F252" s="14" t="s">
        <v>144</v>
      </c>
      <c r="G252" s="14">
        <v>2018</v>
      </c>
      <c r="H252" s="10">
        <v>0</v>
      </c>
      <c r="I252" s="10">
        <v>0</v>
      </c>
      <c r="J252" s="20">
        <f t="shared" si="12"/>
        <v>0</v>
      </c>
      <c r="K252" s="10">
        <v>0</v>
      </c>
      <c r="L252" s="20">
        <f t="shared" si="13"/>
        <v>0</v>
      </c>
      <c r="M252" s="10">
        <f t="shared" si="14"/>
        <v>0</v>
      </c>
      <c r="N252" s="20">
        <f t="shared" si="15"/>
        <v>0</v>
      </c>
      <c r="O252" s="29">
        <v>7850.9400000000005</v>
      </c>
      <c r="P252" s="29">
        <v>-1425.43</v>
      </c>
      <c r="Q252" s="79">
        <f>IF($O252=0,0,P252/$O252)*100</f>
        <v>-18.156169834440206</v>
      </c>
      <c r="R252" s="29">
        <v>0</v>
      </c>
      <c r="S252" s="79">
        <f>IF($O252=0,0,R252/$O252)*100</f>
        <v>0</v>
      </c>
      <c r="T252" s="29">
        <f>P252+R252</f>
        <v>-1425.43</v>
      </c>
      <c r="U252" s="79">
        <f>IF($O252=0,0,T252/$O252)*100</f>
        <v>-18.156169834440206</v>
      </c>
      <c r="V252" s="80">
        <f>IFERROR(VLOOKUP($B252,'Depr Rate % NS'!$A:$B,2,FALSE),0)</f>
        <v>-2</v>
      </c>
      <c r="W252" s="81">
        <f>IFERROR(VLOOKUP($B252,'Depr Rate % NS'!D:E,2,FALSE),0)</f>
        <v>46985092.910000004</v>
      </c>
      <c r="X252" s="82">
        <f>IFERROR(VLOOKUP($B252,'Depr Rate % NS'!$L:$O,4,FALSE),0)</f>
        <v>1.1999999999999999E-3</v>
      </c>
      <c r="Y252" s="81">
        <f>W252*X252</f>
        <v>56382.111491999996</v>
      </c>
    </row>
    <row r="253" spans="1:25" x14ac:dyDescent="0.25">
      <c r="A253" s="13" t="s">
        <v>9</v>
      </c>
      <c r="B253" s="14">
        <v>31251</v>
      </c>
      <c r="C253" s="14" t="s">
        <v>99</v>
      </c>
      <c r="D253" s="14" t="s">
        <v>47</v>
      </c>
      <c r="E253" s="14" t="s">
        <v>141</v>
      </c>
      <c r="F253" s="14" t="s">
        <v>144</v>
      </c>
      <c r="G253" s="14">
        <v>2019</v>
      </c>
      <c r="H253" s="10">
        <v>0</v>
      </c>
      <c r="I253" s="10">
        <v>0</v>
      </c>
      <c r="J253" s="20">
        <f t="shared" si="12"/>
        <v>0</v>
      </c>
      <c r="K253" s="10">
        <v>0</v>
      </c>
      <c r="L253" s="20">
        <f t="shared" si="13"/>
        <v>0</v>
      </c>
      <c r="M253" s="10">
        <f t="shared" si="14"/>
        <v>0</v>
      </c>
      <c r="N253" s="20">
        <f t="shared" si="15"/>
        <v>0</v>
      </c>
      <c r="O253" s="29">
        <v>4035.38</v>
      </c>
      <c r="P253" s="29">
        <v>-1425.43</v>
      </c>
      <c r="Q253" s="79">
        <f>IF($O253=0,0,P253/$O253)*100</f>
        <v>-35.32331527638042</v>
      </c>
      <c r="R253" s="29">
        <v>0</v>
      </c>
      <c r="S253" s="79">
        <f>IF($O253=0,0,R253/$O253)*100</f>
        <v>0</v>
      </c>
      <c r="T253" s="29">
        <f>P253+R253</f>
        <v>-1425.43</v>
      </c>
      <c r="U253" s="79">
        <f>IF($O253=0,0,T253/$O253)*100</f>
        <v>-35.32331527638042</v>
      </c>
      <c r="V253" s="80">
        <f>IFERROR(VLOOKUP($B253,'Depr Rate % NS'!$A:$B,2,FALSE),0)</f>
        <v>-2</v>
      </c>
      <c r="W253" s="81">
        <f>IFERROR(VLOOKUP($B253,'Depr Rate % NS'!D:E,2,FALSE),0)</f>
        <v>46985092.910000004</v>
      </c>
      <c r="X253" s="82">
        <f>IFERROR(VLOOKUP($B253,'Depr Rate % NS'!$L:$O,4,FALSE),0)</f>
        <v>1.1999999999999999E-3</v>
      </c>
      <c r="Y253" s="81">
        <f>W253*X253</f>
        <v>56382.111491999996</v>
      </c>
    </row>
    <row r="254" spans="1:25" x14ac:dyDescent="0.25">
      <c r="A254" s="13" t="s">
        <v>9</v>
      </c>
      <c r="B254" s="14">
        <v>31252</v>
      </c>
      <c r="C254" s="14" t="s">
        <v>99</v>
      </c>
      <c r="D254" s="14" t="s">
        <v>48</v>
      </c>
      <c r="E254" s="14" t="s">
        <v>141</v>
      </c>
      <c r="F254" s="14" t="s">
        <v>145</v>
      </c>
      <c r="G254" s="14">
        <v>2011</v>
      </c>
      <c r="H254" s="10">
        <v>0</v>
      </c>
      <c r="I254" s="10">
        <v>0</v>
      </c>
      <c r="J254" s="20">
        <f t="shared" si="12"/>
        <v>0</v>
      </c>
      <c r="K254" s="10">
        <v>0</v>
      </c>
      <c r="L254" s="20">
        <f t="shared" si="13"/>
        <v>0</v>
      </c>
      <c r="M254" s="10">
        <f t="shared" si="14"/>
        <v>0</v>
      </c>
      <c r="N254" s="20">
        <f t="shared" si="15"/>
        <v>0</v>
      </c>
      <c r="O254" s="10"/>
      <c r="P254" s="10"/>
      <c r="Q254" s="20"/>
      <c r="R254" s="10"/>
      <c r="S254" s="20"/>
      <c r="T254" s="10"/>
      <c r="U254" s="20"/>
      <c r="V254" s="20"/>
      <c r="W254" s="43"/>
      <c r="X254" s="40"/>
      <c r="Y254" s="43"/>
    </row>
    <row r="255" spans="1:25" x14ac:dyDescent="0.25">
      <c r="A255" s="13" t="s">
        <v>9</v>
      </c>
      <c r="B255" s="14">
        <v>31252</v>
      </c>
      <c r="C255" s="14" t="s">
        <v>99</v>
      </c>
      <c r="D255" s="14" t="s">
        <v>48</v>
      </c>
      <c r="E255" s="14" t="s">
        <v>141</v>
      </c>
      <c r="F255" s="14" t="s">
        <v>145</v>
      </c>
      <c r="G255" s="14">
        <v>2012</v>
      </c>
      <c r="H255" s="10">
        <v>0</v>
      </c>
      <c r="I255" s="10">
        <v>0</v>
      </c>
      <c r="J255" s="20">
        <f t="shared" si="12"/>
        <v>0</v>
      </c>
      <c r="K255" s="10">
        <v>0</v>
      </c>
      <c r="L255" s="20">
        <f t="shared" si="13"/>
        <v>0</v>
      </c>
      <c r="M255" s="10">
        <f t="shared" si="14"/>
        <v>0</v>
      </c>
      <c r="N255" s="20">
        <f t="shared" si="15"/>
        <v>0</v>
      </c>
      <c r="O255" s="10"/>
      <c r="P255" s="10"/>
      <c r="Q255" s="20"/>
      <c r="R255" s="10"/>
      <c r="S255" s="20"/>
      <c r="T255" s="10"/>
      <c r="U255" s="20"/>
      <c r="V255" s="20"/>
      <c r="W255" s="43"/>
      <c r="X255" s="40"/>
      <c r="Y255" s="43"/>
    </row>
    <row r="256" spans="1:25" x14ac:dyDescent="0.25">
      <c r="A256" s="13" t="s">
        <v>9</v>
      </c>
      <c r="B256" s="14">
        <v>31252</v>
      </c>
      <c r="C256" s="14" t="s">
        <v>99</v>
      </c>
      <c r="D256" s="14" t="s">
        <v>48</v>
      </c>
      <c r="E256" s="14" t="s">
        <v>141</v>
      </c>
      <c r="F256" s="14" t="s">
        <v>145</v>
      </c>
      <c r="G256" s="14">
        <v>2013</v>
      </c>
      <c r="H256" s="10">
        <v>0</v>
      </c>
      <c r="I256" s="10">
        <v>0</v>
      </c>
      <c r="J256" s="20">
        <f t="shared" si="12"/>
        <v>0</v>
      </c>
      <c r="K256" s="10">
        <v>0</v>
      </c>
      <c r="L256" s="20">
        <f t="shared" si="13"/>
        <v>0</v>
      </c>
      <c r="M256" s="10">
        <f t="shared" si="14"/>
        <v>0</v>
      </c>
      <c r="N256" s="20">
        <f t="shared" si="15"/>
        <v>0</v>
      </c>
      <c r="O256" s="10"/>
      <c r="P256" s="10"/>
      <c r="Q256" s="20"/>
      <c r="R256" s="10"/>
      <c r="S256" s="20"/>
      <c r="T256" s="10"/>
      <c r="U256" s="20"/>
      <c r="V256" s="20"/>
      <c r="W256" s="43"/>
      <c r="X256" s="40"/>
      <c r="Y256" s="43"/>
    </row>
    <row r="257" spans="1:25" x14ac:dyDescent="0.25">
      <c r="A257" s="13" t="s">
        <v>9</v>
      </c>
      <c r="B257" s="14">
        <v>31252</v>
      </c>
      <c r="C257" s="14" t="s">
        <v>99</v>
      </c>
      <c r="D257" s="14" t="s">
        <v>48</v>
      </c>
      <c r="E257" s="14" t="s">
        <v>141</v>
      </c>
      <c r="F257" s="14" t="s">
        <v>145</v>
      </c>
      <c r="G257" s="14">
        <v>2014</v>
      </c>
      <c r="H257" s="10">
        <v>0</v>
      </c>
      <c r="I257" s="10">
        <v>0</v>
      </c>
      <c r="J257" s="20">
        <f t="shared" si="12"/>
        <v>0</v>
      </c>
      <c r="K257" s="10">
        <v>0</v>
      </c>
      <c r="L257" s="20">
        <f t="shared" si="13"/>
        <v>0</v>
      </c>
      <c r="M257" s="10">
        <f t="shared" si="14"/>
        <v>0</v>
      </c>
      <c r="N257" s="20">
        <f t="shared" si="15"/>
        <v>0</v>
      </c>
      <c r="O257" s="10"/>
      <c r="P257" s="10"/>
      <c r="Q257" s="20"/>
      <c r="R257" s="10"/>
      <c r="S257" s="20"/>
      <c r="T257" s="10"/>
      <c r="U257" s="20"/>
      <c r="V257" s="20"/>
      <c r="W257" s="43"/>
      <c r="X257" s="40"/>
      <c r="Y257" s="43"/>
    </row>
    <row r="258" spans="1:25" x14ac:dyDescent="0.25">
      <c r="A258" s="13" t="s">
        <v>9</v>
      </c>
      <c r="B258" s="14">
        <v>31252</v>
      </c>
      <c r="C258" s="14" t="s">
        <v>99</v>
      </c>
      <c r="D258" s="14" t="s">
        <v>48</v>
      </c>
      <c r="E258" s="14" t="s">
        <v>141</v>
      </c>
      <c r="F258" s="14" t="s">
        <v>145</v>
      </c>
      <c r="G258" s="14">
        <v>2015</v>
      </c>
      <c r="H258" s="10">
        <v>1182927.1700000002</v>
      </c>
      <c r="I258" s="10">
        <v>-176083.5</v>
      </c>
      <c r="J258" s="20">
        <f t="shared" ref="J258:J321" si="16">IF($H258=0,0,I258/$H258)*100</f>
        <v>-14.885404990740044</v>
      </c>
      <c r="K258" s="10">
        <v>0</v>
      </c>
      <c r="L258" s="20">
        <f t="shared" ref="L258:L321" si="17">IF($H258=0,0,K258/$H258)*100</f>
        <v>0</v>
      </c>
      <c r="M258" s="10">
        <f t="shared" ref="M258:M321" si="18">I258+K258</f>
        <v>-176083.5</v>
      </c>
      <c r="N258" s="20">
        <f t="shared" ref="N258:N321" si="19">IF($H258=0,0,M258/$H258)*100</f>
        <v>-14.885404990740044</v>
      </c>
      <c r="O258" s="29">
        <v>1182927.1700000002</v>
      </c>
      <c r="P258" s="29">
        <v>-176083.5</v>
      </c>
      <c r="Q258" s="79">
        <f>IF($O258=0,0,P258/$O258)*100</f>
        <v>-14.885404990740044</v>
      </c>
      <c r="R258" s="29">
        <v>0</v>
      </c>
      <c r="S258" s="79">
        <f>IF($O258=0,0,R258/$O258)*100</f>
        <v>0</v>
      </c>
      <c r="T258" s="29">
        <f>P258+R258</f>
        <v>-176083.5</v>
      </c>
      <c r="U258" s="79">
        <f>IF($O258=0,0,T258/$O258)*100</f>
        <v>-14.885404990740044</v>
      </c>
      <c r="V258" s="80">
        <f>IFERROR(VLOOKUP($B258,'Depr Rate % NS'!$A:$B,2,FALSE),0)</f>
        <v>-3</v>
      </c>
      <c r="W258" s="81">
        <f>IFERROR(VLOOKUP($B258,'Depr Rate % NS'!D:E,2,FALSE),0)</f>
        <v>51260286.850000009</v>
      </c>
      <c r="X258" s="82">
        <f>IFERROR(VLOOKUP($B258,'Depr Rate % NS'!$L:$O,4,FALSE),0)</f>
        <v>1.4E-3</v>
      </c>
      <c r="Y258" s="81">
        <f>W258*X258</f>
        <v>71764.401590000009</v>
      </c>
    </row>
    <row r="259" spans="1:25" x14ac:dyDescent="0.25">
      <c r="A259" s="13" t="s">
        <v>9</v>
      </c>
      <c r="B259" s="14">
        <v>31252</v>
      </c>
      <c r="C259" s="14" t="s">
        <v>99</v>
      </c>
      <c r="D259" s="14" t="s">
        <v>48</v>
      </c>
      <c r="E259" s="14" t="s">
        <v>141</v>
      </c>
      <c r="F259" s="14" t="s">
        <v>145</v>
      </c>
      <c r="G259" s="14">
        <v>2016</v>
      </c>
      <c r="H259" s="10">
        <v>0</v>
      </c>
      <c r="I259" s="10">
        <v>0</v>
      </c>
      <c r="J259" s="20">
        <f t="shared" si="16"/>
        <v>0</v>
      </c>
      <c r="K259" s="10">
        <v>0</v>
      </c>
      <c r="L259" s="20">
        <f t="shared" si="17"/>
        <v>0</v>
      </c>
      <c r="M259" s="10">
        <f t="shared" si="18"/>
        <v>0</v>
      </c>
      <c r="N259" s="20">
        <f t="shared" si="19"/>
        <v>0</v>
      </c>
      <c r="O259" s="29">
        <v>1182927.1700000002</v>
      </c>
      <c r="P259" s="29">
        <v>-176083.5</v>
      </c>
      <c r="Q259" s="79">
        <f>IF($O259=0,0,P259/$O259)*100</f>
        <v>-14.885404990740044</v>
      </c>
      <c r="R259" s="29">
        <v>0</v>
      </c>
      <c r="S259" s="79">
        <f>IF($O259=0,0,R259/$O259)*100</f>
        <v>0</v>
      </c>
      <c r="T259" s="29">
        <f>P259+R259</f>
        <v>-176083.5</v>
      </c>
      <c r="U259" s="79">
        <f>IF($O259=0,0,T259/$O259)*100</f>
        <v>-14.885404990740044</v>
      </c>
      <c r="V259" s="80">
        <f>IFERROR(VLOOKUP($B259,'Depr Rate % NS'!$A:$B,2,FALSE),0)</f>
        <v>-3</v>
      </c>
      <c r="W259" s="81">
        <f>IFERROR(VLOOKUP($B259,'Depr Rate % NS'!D:E,2,FALSE),0)</f>
        <v>51260286.850000009</v>
      </c>
      <c r="X259" s="82">
        <f>IFERROR(VLOOKUP($B259,'Depr Rate % NS'!$L:$O,4,FALSE),0)</f>
        <v>1.4E-3</v>
      </c>
      <c r="Y259" s="81">
        <f>W259*X259</f>
        <v>71764.401590000009</v>
      </c>
    </row>
    <row r="260" spans="1:25" x14ac:dyDescent="0.25">
      <c r="A260" s="13" t="s">
        <v>9</v>
      </c>
      <c r="B260" s="14">
        <v>31252</v>
      </c>
      <c r="C260" s="14" t="s">
        <v>99</v>
      </c>
      <c r="D260" s="14" t="s">
        <v>48</v>
      </c>
      <c r="E260" s="14" t="s">
        <v>141</v>
      </c>
      <c r="F260" s="14" t="s">
        <v>145</v>
      </c>
      <c r="G260" s="14">
        <v>2017</v>
      </c>
      <c r="H260" s="10">
        <v>122697.78</v>
      </c>
      <c r="I260" s="10">
        <v>-5998.05</v>
      </c>
      <c r="J260" s="20">
        <f t="shared" si="16"/>
        <v>-4.8884747547999643</v>
      </c>
      <c r="K260" s="10">
        <v>0</v>
      </c>
      <c r="L260" s="20">
        <f t="shared" si="17"/>
        <v>0</v>
      </c>
      <c r="M260" s="10">
        <f t="shared" si="18"/>
        <v>-5998.05</v>
      </c>
      <c r="N260" s="20">
        <f t="shared" si="19"/>
        <v>-4.8884747547999643</v>
      </c>
      <c r="O260" s="29">
        <v>1305624.9500000002</v>
      </c>
      <c r="P260" s="29">
        <v>-182081.55</v>
      </c>
      <c r="Q260" s="79">
        <f>IF($O260=0,0,P260/$O260)*100</f>
        <v>-13.945930644171586</v>
      </c>
      <c r="R260" s="29">
        <v>0</v>
      </c>
      <c r="S260" s="79">
        <f>IF($O260=0,0,R260/$O260)*100</f>
        <v>0</v>
      </c>
      <c r="T260" s="29">
        <f>P260+R260</f>
        <v>-182081.55</v>
      </c>
      <c r="U260" s="79">
        <f>IF($O260=0,0,T260/$O260)*100</f>
        <v>-13.945930644171586</v>
      </c>
      <c r="V260" s="80">
        <f>IFERROR(VLOOKUP($B260,'Depr Rate % NS'!$A:$B,2,FALSE),0)</f>
        <v>-3</v>
      </c>
      <c r="W260" s="81">
        <f>IFERROR(VLOOKUP($B260,'Depr Rate % NS'!D:E,2,FALSE),0)</f>
        <v>51260286.850000009</v>
      </c>
      <c r="X260" s="82">
        <f>IFERROR(VLOOKUP($B260,'Depr Rate % NS'!$L:$O,4,FALSE),0)</f>
        <v>1.4E-3</v>
      </c>
      <c r="Y260" s="81">
        <f>W260*X260</f>
        <v>71764.401590000009</v>
      </c>
    </row>
    <row r="261" spans="1:25" x14ac:dyDescent="0.25">
      <c r="A261" s="13" t="s">
        <v>9</v>
      </c>
      <c r="B261" s="14">
        <v>31252</v>
      </c>
      <c r="C261" s="14" t="s">
        <v>99</v>
      </c>
      <c r="D261" s="14" t="s">
        <v>48</v>
      </c>
      <c r="E261" s="14" t="s">
        <v>141</v>
      </c>
      <c r="F261" s="14" t="s">
        <v>145</v>
      </c>
      <c r="G261" s="14">
        <v>2018</v>
      </c>
      <c r="H261" s="10">
        <v>1271419.05</v>
      </c>
      <c r="I261" s="10">
        <v>-168922.28</v>
      </c>
      <c r="J261" s="20">
        <f t="shared" si="16"/>
        <v>-13.286121519101037</v>
      </c>
      <c r="K261" s="10">
        <v>0</v>
      </c>
      <c r="L261" s="20">
        <f t="shared" si="17"/>
        <v>0</v>
      </c>
      <c r="M261" s="10">
        <f t="shared" si="18"/>
        <v>-168922.28</v>
      </c>
      <c r="N261" s="20">
        <f t="shared" si="19"/>
        <v>-13.286121519101037</v>
      </c>
      <c r="O261" s="29">
        <v>2577044</v>
      </c>
      <c r="P261" s="29">
        <v>-351003.82999999996</v>
      </c>
      <c r="Q261" s="79">
        <f>IF($O261=0,0,P261/$O261)*100</f>
        <v>-13.62040500666655</v>
      </c>
      <c r="R261" s="29">
        <v>0</v>
      </c>
      <c r="S261" s="79">
        <f>IF($O261=0,0,R261/$O261)*100</f>
        <v>0</v>
      </c>
      <c r="T261" s="29">
        <f>P261+R261</f>
        <v>-351003.82999999996</v>
      </c>
      <c r="U261" s="79">
        <f>IF($O261=0,0,T261/$O261)*100</f>
        <v>-13.62040500666655</v>
      </c>
      <c r="V261" s="80">
        <f>IFERROR(VLOOKUP($B261,'Depr Rate % NS'!$A:$B,2,FALSE),0)</f>
        <v>-3</v>
      </c>
      <c r="W261" s="81">
        <f>IFERROR(VLOOKUP($B261,'Depr Rate % NS'!D:E,2,FALSE),0)</f>
        <v>51260286.850000009</v>
      </c>
      <c r="X261" s="82">
        <f>IFERROR(VLOOKUP($B261,'Depr Rate % NS'!$L:$O,4,FALSE),0)</f>
        <v>1.4E-3</v>
      </c>
      <c r="Y261" s="81">
        <f>W261*X261</f>
        <v>71764.401590000009</v>
      </c>
    </row>
    <row r="262" spans="1:25" x14ac:dyDescent="0.25">
      <c r="A262" s="13" t="s">
        <v>9</v>
      </c>
      <c r="B262" s="14">
        <v>31252</v>
      </c>
      <c r="C262" s="14" t="s">
        <v>99</v>
      </c>
      <c r="D262" s="14" t="s">
        <v>48</v>
      </c>
      <c r="E262" s="14" t="s">
        <v>141</v>
      </c>
      <c r="F262" s="14" t="s">
        <v>145</v>
      </c>
      <c r="G262" s="14">
        <v>2019</v>
      </c>
      <c r="H262" s="10">
        <v>0</v>
      </c>
      <c r="I262" s="10">
        <v>0</v>
      </c>
      <c r="J262" s="20">
        <f t="shared" si="16"/>
        <v>0</v>
      </c>
      <c r="K262" s="10">
        <v>0</v>
      </c>
      <c r="L262" s="20">
        <f t="shared" si="17"/>
        <v>0</v>
      </c>
      <c r="M262" s="10">
        <f t="shared" si="18"/>
        <v>0</v>
      </c>
      <c r="N262" s="20">
        <f t="shared" si="19"/>
        <v>0</v>
      </c>
      <c r="O262" s="29">
        <v>2577044</v>
      </c>
      <c r="P262" s="29">
        <v>-351003.82999999996</v>
      </c>
      <c r="Q262" s="79">
        <f>IF($O262=0,0,P262/$O262)*100</f>
        <v>-13.62040500666655</v>
      </c>
      <c r="R262" s="29">
        <v>0</v>
      </c>
      <c r="S262" s="79">
        <f>IF($O262=0,0,R262/$O262)*100</f>
        <v>0</v>
      </c>
      <c r="T262" s="29">
        <f>P262+R262</f>
        <v>-351003.82999999996</v>
      </c>
      <c r="U262" s="79">
        <f>IF($O262=0,0,T262/$O262)*100</f>
        <v>-13.62040500666655</v>
      </c>
      <c r="V262" s="80">
        <f>IFERROR(VLOOKUP($B262,'Depr Rate % NS'!$A:$B,2,FALSE),0)</f>
        <v>-3</v>
      </c>
      <c r="W262" s="81">
        <f>IFERROR(VLOOKUP($B262,'Depr Rate % NS'!D:E,2,FALSE),0)</f>
        <v>51260286.850000009</v>
      </c>
      <c r="X262" s="82">
        <f>IFERROR(VLOOKUP($B262,'Depr Rate % NS'!$L:$O,4,FALSE),0)</f>
        <v>1.4E-3</v>
      </c>
      <c r="Y262" s="81">
        <f>W262*X262</f>
        <v>71764.401590000009</v>
      </c>
    </row>
    <row r="263" spans="1:25" x14ac:dyDescent="0.25">
      <c r="A263" s="13" t="s">
        <v>9</v>
      </c>
      <c r="B263" s="14">
        <v>31253</v>
      </c>
      <c r="C263" s="14" t="s">
        <v>99</v>
      </c>
      <c r="D263" s="14" t="s">
        <v>49</v>
      </c>
      <c r="E263" s="14" t="s">
        <v>141</v>
      </c>
      <c r="F263" s="14" t="s">
        <v>146</v>
      </c>
      <c r="G263" s="14">
        <v>2011</v>
      </c>
      <c r="H263" s="10">
        <v>0</v>
      </c>
      <c r="I263" s="10">
        <v>0</v>
      </c>
      <c r="J263" s="20">
        <f t="shared" si="16"/>
        <v>0</v>
      </c>
      <c r="K263" s="10">
        <v>0</v>
      </c>
      <c r="L263" s="20">
        <f t="shared" si="17"/>
        <v>0</v>
      </c>
      <c r="M263" s="10">
        <f t="shared" si="18"/>
        <v>0</v>
      </c>
      <c r="N263" s="20">
        <f t="shared" si="19"/>
        <v>0</v>
      </c>
      <c r="O263" s="10"/>
      <c r="P263" s="10"/>
      <c r="Q263" s="20"/>
      <c r="R263" s="10"/>
      <c r="S263" s="20"/>
      <c r="T263" s="10"/>
      <c r="U263" s="20"/>
      <c r="V263" s="20"/>
      <c r="W263" s="43"/>
      <c r="X263" s="40"/>
      <c r="Y263" s="43"/>
    </row>
    <row r="264" spans="1:25" x14ac:dyDescent="0.25">
      <c r="A264" s="13" t="s">
        <v>9</v>
      </c>
      <c r="B264" s="14">
        <v>31253</v>
      </c>
      <c r="C264" s="14" t="s">
        <v>99</v>
      </c>
      <c r="D264" s="14" t="s">
        <v>49</v>
      </c>
      <c r="E264" s="14" t="s">
        <v>141</v>
      </c>
      <c r="F264" s="14" t="s">
        <v>146</v>
      </c>
      <c r="G264" s="14">
        <v>2012</v>
      </c>
      <c r="H264" s="10">
        <v>0</v>
      </c>
      <c r="I264" s="10">
        <v>0</v>
      </c>
      <c r="J264" s="20">
        <f t="shared" si="16"/>
        <v>0</v>
      </c>
      <c r="K264" s="10">
        <v>0</v>
      </c>
      <c r="L264" s="20">
        <f t="shared" si="17"/>
        <v>0</v>
      </c>
      <c r="M264" s="10">
        <f t="shared" si="18"/>
        <v>0</v>
      </c>
      <c r="N264" s="20">
        <f t="shared" si="19"/>
        <v>0</v>
      </c>
      <c r="O264" s="10"/>
      <c r="P264" s="10"/>
      <c r="Q264" s="20"/>
      <c r="R264" s="10"/>
      <c r="S264" s="20"/>
      <c r="T264" s="10"/>
      <c r="U264" s="20"/>
      <c r="V264" s="20"/>
      <c r="W264" s="43"/>
      <c r="X264" s="40"/>
      <c r="Y264" s="43"/>
    </row>
    <row r="265" spans="1:25" x14ac:dyDescent="0.25">
      <c r="A265" s="13" t="s">
        <v>9</v>
      </c>
      <c r="B265" s="14">
        <v>31253</v>
      </c>
      <c r="C265" s="14" t="s">
        <v>99</v>
      </c>
      <c r="D265" s="14" t="s">
        <v>49</v>
      </c>
      <c r="E265" s="14" t="s">
        <v>141</v>
      </c>
      <c r="F265" s="14" t="s">
        <v>146</v>
      </c>
      <c r="G265" s="14">
        <v>2013</v>
      </c>
      <c r="H265" s="10">
        <v>0</v>
      </c>
      <c r="I265" s="10">
        <v>0</v>
      </c>
      <c r="J265" s="20">
        <f t="shared" si="16"/>
        <v>0</v>
      </c>
      <c r="K265" s="10">
        <v>0</v>
      </c>
      <c r="L265" s="20">
        <f t="shared" si="17"/>
        <v>0</v>
      </c>
      <c r="M265" s="10">
        <f t="shared" si="18"/>
        <v>0</v>
      </c>
      <c r="N265" s="20">
        <f t="shared" si="19"/>
        <v>0</v>
      </c>
      <c r="O265" s="10"/>
      <c r="P265" s="10"/>
      <c r="Q265" s="20"/>
      <c r="R265" s="10"/>
      <c r="S265" s="20"/>
      <c r="T265" s="10"/>
      <c r="U265" s="20"/>
      <c r="V265" s="20"/>
      <c r="W265" s="43"/>
      <c r="X265" s="40"/>
      <c r="Y265" s="43"/>
    </row>
    <row r="266" spans="1:25" x14ac:dyDescent="0.25">
      <c r="A266" s="24" t="s">
        <v>9</v>
      </c>
      <c r="B266" s="14">
        <v>31253</v>
      </c>
      <c r="C266" s="14" t="s">
        <v>99</v>
      </c>
      <c r="D266" s="14" t="s">
        <v>49</v>
      </c>
      <c r="E266" s="14" t="s">
        <v>141</v>
      </c>
      <c r="F266" s="14" t="s">
        <v>146</v>
      </c>
      <c r="G266" s="14">
        <v>2014</v>
      </c>
      <c r="H266" s="10">
        <v>0</v>
      </c>
      <c r="I266" s="10">
        <v>0</v>
      </c>
      <c r="J266" s="20">
        <f t="shared" si="16"/>
        <v>0</v>
      </c>
      <c r="K266" s="10">
        <v>0</v>
      </c>
      <c r="L266" s="20">
        <f t="shared" si="17"/>
        <v>0</v>
      </c>
      <c r="M266" s="10">
        <f t="shared" si="18"/>
        <v>0</v>
      </c>
      <c r="N266" s="20">
        <f t="shared" si="19"/>
        <v>0</v>
      </c>
      <c r="O266" s="10"/>
      <c r="P266" s="10"/>
      <c r="Q266" s="20"/>
      <c r="R266" s="10"/>
      <c r="S266" s="20"/>
      <c r="T266" s="10"/>
      <c r="U266" s="20"/>
      <c r="V266" s="20"/>
      <c r="W266" s="43"/>
      <c r="X266" s="40"/>
      <c r="Y266" s="43"/>
    </row>
    <row r="267" spans="1:25" x14ac:dyDescent="0.25">
      <c r="A267" s="13" t="s">
        <v>9</v>
      </c>
      <c r="B267" s="14">
        <v>31253</v>
      </c>
      <c r="C267" s="14" t="s">
        <v>99</v>
      </c>
      <c r="D267" s="14" t="s">
        <v>49</v>
      </c>
      <c r="E267" s="14" t="s">
        <v>141</v>
      </c>
      <c r="F267" s="14" t="s">
        <v>146</v>
      </c>
      <c r="G267" s="14">
        <v>2015</v>
      </c>
      <c r="H267" s="10">
        <v>0</v>
      </c>
      <c r="I267" s="10">
        <v>0</v>
      </c>
      <c r="J267" s="20">
        <f t="shared" si="16"/>
        <v>0</v>
      </c>
      <c r="K267" s="10">
        <v>0</v>
      </c>
      <c r="L267" s="20">
        <f t="shared" si="17"/>
        <v>0</v>
      </c>
      <c r="M267" s="10">
        <f t="shared" si="18"/>
        <v>0</v>
      </c>
      <c r="N267" s="20">
        <f t="shared" si="19"/>
        <v>0</v>
      </c>
      <c r="O267" s="29">
        <v>0</v>
      </c>
      <c r="P267" s="29">
        <v>0</v>
      </c>
      <c r="Q267" s="79">
        <f>IF($O267=0,0,P267/$O267)*100</f>
        <v>0</v>
      </c>
      <c r="R267" s="29">
        <v>0</v>
      </c>
      <c r="S267" s="79">
        <f>IF($O267=0,0,R267/$O267)*100</f>
        <v>0</v>
      </c>
      <c r="T267" s="29">
        <f>P267+R267</f>
        <v>0</v>
      </c>
      <c r="U267" s="79">
        <f>IF($O267=0,0,T267/$O267)*100</f>
        <v>0</v>
      </c>
      <c r="V267" s="80">
        <f>IFERROR(VLOOKUP($B267,'Depr Rate % NS'!$A:$B,2,FALSE),0)</f>
        <v>-6</v>
      </c>
      <c r="W267" s="81">
        <f>IFERROR(VLOOKUP($B267,'Depr Rate % NS'!D:E,2,FALSE),0)</f>
        <v>44040159.469999999</v>
      </c>
      <c r="X267" s="82">
        <f>IFERROR(VLOOKUP($B267,'Depr Rate % NS'!$L:$O,4,FALSE),0)</f>
        <v>2.2000000000000001E-3</v>
      </c>
      <c r="Y267" s="81">
        <f>W267*X267</f>
        <v>96888.350833999997</v>
      </c>
    </row>
    <row r="268" spans="1:25" x14ac:dyDescent="0.25">
      <c r="A268" s="13" t="s">
        <v>9</v>
      </c>
      <c r="B268" s="14">
        <v>31253</v>
      </c>
      <c r="C268" s="14" t="s">
        <v>99</v>
      </c>
      <c r="D268" s="14" t="s">
        <v>49</v>
      </c>
      <c r="E268" s="14" t="s">
        <v>141</v>
      </c>
      <c r="F268" s="14" t="s">
        <v>146</v>
      </c>
      <c r="G268" s="14">
        <v>2016</v>
      </c>
      <c r="H268" s="10">
        <v>1142.01</v>
      </c>
      <c r="I268" s="10">
        <v>0</v>
      </c>
      <c r="J268" s="20">
        <f t="shared" si="16"/>
        <v>0</v>
      </c>
      <c r="K268" s="10">
        <v>0</v>
      </c>
      <c r="L268" s="20">
        <f t="shared" si="17"/>
        <v>0</v>
      </c>
      <c r="M268" s="10">
        <f t="shared" si="18"/>
        <v>0</v>
      </c>
      <c r="N268" s="20">
        <f t="shared" si="19"/>
        <v>0</v>
      </c>
      <c r="O268" s="29">
        <v>1142.01</v>
      </c>
      <c r="P268" s="29">
        <v>0</v>
      </c>
      <c r="Q268" s="79">
        <f>IF($O268=0,0,P268/$O268)*100</f>
        <v>0</v>
      </c>
      <c r="R268" s="29">
        <v>0</v>
      </c>
      <c r="S268" s="79">
        <f>IF($O268=0,0,R268/$O268)*100</f>
        <v>0</v>
      </c>
      <c r="T268" s="29">
        <f>P268+R268</f>
        <v>0</v>
      </c>
      <c r="U268" s="79">
        <f>IF($O268=0,0,T268/$O268)*100</f>
        <v>0</v>
      </c>
      <c r="V268" s="80">
        <f>IFERROR(VLOOKUP($B268,'Depr Rate % NS'!$A:$B,2,FALSE),0)</f>
        <v>-6</v>
      </c>
      <c r="W268" s="81">
        <f>IFERROR(VLOOKUP($B268,'Depr Rate % NS'!D:E,2,FALSE),0)</f>
        <v>44040159.469999999</v>
      </c>
      <c r="X268" s="82">
        <f>IFERROR(VLOOKUP($B268,'Depr Rate % NS'!$L:$O,4,FALSE),0)</f>
        <v>2.2000000000000001E-3</v>
      </c>
      <c r="Y268" s="81">
        <f>W268*X268</f>
        <v>96888.350833999997</v>
      </c>
    </row>
    <row r="269" spans="1:25" x14ac:dyDescent="0.25">
      <c r="A269" s="13" t="s">
        <v>9</v>
      </c>
      <c r="B269" s="14">
        <v>31253</v>
      </c>
      <c r="C269" s="14" t="s">
        <v>99</v>
      </c>
      <c r="D269" s="14" t="s">
        <v>49</v>
      </c>
      <c r="E269" s="14" t="s">
        <v>141</v>
      </c>
      <c r="F269" s="14" t="s">
        <v>146</v>
      </c>
      <c r="G269" s="14">
        <v>2017</v>
      </c>
      <c r="H269" s="10">
        <v>1326300.46</v>
      </c>
      <c r="I269" s="10">
        <v>-204683.74</v>
      </c>
      <c r="J269" s="20">
        <f t="shared" si="16"/>
        <v>-15.432682576314571</v>
      </c>
      <c r="K269" s="10">
        <v>0</v>
      </c>
      <c r="L269" s="20">
        <f t="shared" si="17"/>
        <v>0</v>
      </c>
      <c r="M269" s="10">
        <f t="shared" si="18"/>
        <v>-204683.74</v>
      </c>
      <c r="N269" s="20">
        <f t="shared" si="19"/>
        <v>-15.432682576314571</v>
      </c>
      <c r="O269" s="29">
        <v>1327442.47</v>
      </c>
      <c r="P269" s="29">
        <v>-204683.74</v>
      </c>
      <c r="Q269" s="79">
        <f>IF($O269=0,0,P269/$O269)*100</f>
        <v>-15.419405708783747</v>
      </c>
      <c r="R269" s="29">
        <v>0</v>
      </c>
      <c r="S269" s="79">
        <f>IF($O269=0,0,R269/$O269)*100</f>
        <v>0</v>
      </c>
      <c r="T269" s="29">
        <f>P269+R269</f>
        <v>-204683.74</v>
      </c>
      <c r="U269" s="79">
        <f>IF($O269=0,0,T269/$O269)*100</f>
        <v>-15.419405708783747</v>
      </c>
      <c r="V269" s="80">
        <f>IFERROR(VLOOKUP($B269,'Depr Rate % NS'!$A:$B,2,FALSE),0)</f>
        <v>-6</v>
      </c>
      <c r="W269" s="81">
        <f>IFERROR(VLOOKUP($B269,'Depr Rate % NS'!D:E,2,FALSE),0)</f>
        <v>44040159.469999999</v>
      </c>
      <c r="X269" s="82">
        <f>IFERROR(VLOOKUP($B269,'Depr Rate % NS'!$L:$O,4,FALSE),0)</f>
        <v>2.2000000000000001E-3</v>
      </c>
      <c r="Y269" s="81">
        <f>W269*X269</f>
        <v>96888.350833999997</v>
      </c>
    </row>
    <row r="270" spans="1:25" x14ac:dyDescent="0.25">
      <c r="A270" s="13" t="s">
        <v>9</v>
      </c>
      <c r="B270" s="14">
        <v>31253</v>
      </c>
      <c r="C270" s="14" t="s">
        <v>99</v>
      </c>
      <c r="D270" s="14" t="s">
        <v>49</v>
      </c>
      <c r="E270" s="14" t="s">
        <v>141</v>
      </c>
      <c r="F270" s="14" t="s">
        <v>146</v>
      </c>
      <c r="G270" s="14">
        <v>2018</v>
      </c>
      <c r="H270" s="10">
        <v>0</v>
      </c>
      <c r="I270" s="10">
        <v>0</v>
      </c>
      <c r="J270" s="20">
        <f t="shared" si="16"/>
        <v>0</v>
      </c>
      <c r="K270" s="10">
        <v>0</v>
      </c>
      <c r="L270" s="20">
        <f t="shared" si="17"/>
        <v>0</v>
      </c>
      <c r="M270" s="10">
        <f t="shared" si="18"/>
        <v>0</v>
      </c>
      <c r="N270" s="20">
        <f t="shared" si="19"/>
        <v>0</v>
      </c>
      <c r="O270" s="29">
        <v>1327442.47</v>
      </c>
      <c r="P270" s="29">
        <v>-204683.74</v>
      </c>
      <c r="Q270" s="79">
        <f>IF($O270=0,0,P270/$O270)*100</f>
        <v>-15.419405708783747</v>
      </c>
      <c r="R270" s="29">
        <v>0</v>
      </c>
      <c r="S270" s="79">
        <f>IF($O270=0,0,R270/$O270)*100</f>
        <v>0</v>
      </c>
      <c r="T270" s="29">
        <f>P270+R270</f>
        <v>-204683.74</v>
      </c>
      <c r="U270" s="79">
        <f>IF($O270=0,0,T270/$O270)*100</f>
        <v>-15.419405708783747</v>
      </c>
      <c r="V270" s="80">
        <f>IFERROR(VLOOKUP($B270,'Depr Rate % NS'!$A:$B,2,FALSE),0)</f>
        <v>-6</v>
      </c>
      <c r="W270" s="81">
        <f>IFERROR(VLOOKUP($B270,'Depr Rate % NS'!D:E,2,FALSE),0)</f>
        <v>44040159.469999999</v>
      </c>
      <c r="X270" s="82">
        <f>IFERROR(VLOOKUP($B270,'Depr Rate % NS'!$L:$O,4,FALSE),0)</f>
        <v>2.2000000000000001E-3</v>
      </c>
      <c r="Y270" s="81">
        <f>W270*X270</f>
        <v>96888.350833999997</v>
      </c>
    </row>
    <row r="271" spans="1:25" x14ac:dyDescent="0.25">
      <c r="A271" s="15" t="s">
        <v>9</v>
      </c>
      <c r="B271" s="14">
        <v>31253</v>
      </c>
      <c r="C271" s="14" t="s">
        <v>99</v>
      </c>
      <c r="D271" s="14" t="s">
        <v>49</v>
      </c>
      <c r="E271" s="14" t="s">
        <v>141</v>
      </c>
      <c r="F271" s="14" t="s">
        <v>146</v>
      </c>
      <c r="G271" s="14">
        <v>2019</v>
      </c>
      <c r="H271" s="10">
        <v>0</v>
      </c>
      <c r="I271" s="10">
        <v>0</v>
      </c>
      <c r="J271" s="20">
        <f t="shared" si="16"/>
        <v>0</v>
      </c>
      <c r="K271" s="10">
        <v>0</v>
      </c>
      <c r="L271" s="20">
        <f t="shared" si="17"/>
        <v>0</v>
      </c>
      <c r="M271" s="10">
        <f t="shared" si="18"/>
        <v>0</v>
      </c>
      <c r="N271" s="20">
        <f t="shared" si="19"/>
        <v>0</v>
      </c>
      <c r="O271" s="29">
        <v>1327442.47</v>
      </c>
      <c r="P271" s="29">
        <v>-204683.74</v>
      </c>
      <c r="Q271" s="79">
        <f>IF($O271=0,0,P271/$O271)*100</f>
        <v>-15.419405708783747</v>
      </c>
      <c r="R271" s="29">
        <v>0</v>
      </c>
      <c r="S271" s="79">
        <f>IF($O271=0,0,R271/$O271)*100</f>
        <v>0</v>
      </c>
      <c r="T271" s="29">
        <f>P271+R271</f>
        <v>-204683.74</v>
      </c>
      <c r="U271" s="79">
        <f>IF($O271=0,0,T271/$O271)*100</f>
        <v>-15.419405708783747</v>
      </c>
      <c r="V271" s="80">
        <f>IFERROR(VLOOKUP($B271,'Depr Rate % NS'!$A:$B,2,FALSE),0)</f>
        <v>-6</v>
      </c>
      <c r="W271" s="81">
        <f>IFERROR(VLOOKUP($B271,'Depr Rate % NS'!D:E,2,FALSE),0)</f>
        <v>44040159.469999999</v>
      </c>
      <c r="X271" s="82">
        <f>IFERROR(VLOOKUP($B271,'Depr Rate % NS'!$L:$O,4,FALSE),0)</f>
        <v>2.2000000000000001E-3</v>
      </c>
      <c r="Y271" s="81">
        <f>W271*X271</f>
        <v>96888.350833999997</v>
      </c>
    </row>
    <row r="272" spans="1:25" x14ac:dyDescent="0.25">
      <c r="A272" s="13" t="s">
        <v>9</v>
      </c>
      <c r="B272" s="14">
        <v>31254</v>
      </c>
      <c r="C272" s="14" t="s">
        <v>99</v>
      </c>
      <c r="D272" s="14" t="s">
        <v>50</v>
      </c>
      <c r="E272" s="14" t="s">
        <v>141</v>
      </c>
      <c r="F272" s="14" t="s">
        <v>147</v>
      </c>
      <c r="G272" s="14">
        <v>2011</v>
      </c>
      <c r="H272" s="10">
        <v>0</v>
      </c>
      <c r="I272" s="10">
        <v>0</v>
      </c>
      <c r="J272" s="20">
        <f t="shared" si="16"/>
        <v>0</v>
      </c>
      <c r="K272" s="10">
        <v>0</v>
      </c>
      <c r="L272" s="20">
        <f t="shared" si="17"/>
        <v>0</v>
      </c>
      <c r="M272" s="10">
        <f t="shared" si="18"/>
        <v>0</v>
      </c>
      <c r="N272" s="20">
        <f t="shared" si="19"/>
        <v>0</v>
      </c>
      <c r="O272" s="10"/>
      <c r="P272" s="10"/>
      <c r="Q272" s="20"/>
      <c r="R272" s="10"/>
      <c r="S272" s="20"/>
      <c r="T272" s="10"/>
      <c r="U272" s="20"/>
      <c r="V272" s="20"/>
      <c r="W272" s="43"/>
      <c r="X272" s="40"/>
      <c r="Y272" s="43"/>
    </row>
    <row r="273" spans="1:25" x14ac:dyDescent="0.25">
      <c r="A273" s="13" t="s">
        <v>9</v>
      </c>
      <c r="B273" s="14">
        <v>31254</v>
      </c>
      <c r="C273" s="14" t="s">
        <v>99</v>
      </c>
      <c r="D273" s="14" t="s">
        <v>50</v>
      </c>
      <c r="E273" s="14" t="s">
        <v>141</v>
      </c>
      <c r="F273" s="14" t="s">
        <v>147</v>
      </c>
      <c r="G273" s="14">
        <v>2012</v>
      </c>
      <c r="H273" s="10">
        <v>0</v>
      </c>
      <c r="I273" s="10">
        <v>0</v>
      </c>
      <c r="J273" s="20">
        <f t="shared" si="16"/>
        <v>0</v>
      </c>
      <c r="K273" s="10">
        <v>0</v>
      </c>
      <c r="L273" s="20">
        <f t="shared" si="17"/>
        <v>0</v>
      </c>
      <c r="M273" s="10">
        <f t="shared" si="18"/>
        <v>0</v>
      </c>
      <c r="N273" s="20">
        <f t="shared" si="19"/>
        <v>0</v>
      </c>
      <c r="O273" s="10"/>
      <c r="P273" s="10"/>
      <c r="Q273" s="20"/>
      <c r="R273" s="10"/>
      <c r="S273" s="20"/>
      <c r="T273" s="10"/>
      <c r="U273" s="20"/>
      <c r="V273" s="20"/>
      <c r="W273" s="43"/>
      <c r="X273" s="40"/>
      <c r="Y273" s="43"/>
    </row>
    <row r="274" spans="1:25" x14ac:dyDescent="0.25">
      <c r="A274" s="13" t="s">
        <v>9</v>
      </c>
      <c r="B274" s="14">
        <v>31254</v>
      </c>
      <c r="C274" s="14" t="s">
        <v>99</v>
      </c>
      <c r="D274" s="14" t="s">
        <v>50</v>
      </c>
      <c r="E274" s="14" t="s">
        <v>141</v>
      </c>
      <c r="F274" s="14" t="s">
        <v>147</v>
      </c>
      <c r="G274" s="14">
        <v>2013</v>
      </c>
      <c r="H274" s="10">
        <v>0</v>
      </c>
      <c r="I274" s="10">
        <v>0</v>
      </c>
      <c r="J274" s="20">
        <f t="shared" si="16"/>
        <v>0</v>
      </c>
      <c r="K274" s="10">
        <v>0</v>
      </c>
      <c r="L274" s="20">
        <f t="shared" si="17"/>
        <v>0</v>
      </c>
      <c r="M274" s="10">
        <f t="shared" si="18"/>
        <v>0</v>
      </c>
      <c r="N274" s="20">
        <f t="shared" si="19"/>
        <v>0</v>
      </c>
      <c r="O274" s="10"/>
      <c r="P274" s="10"/>
      <c r="Q274" s="20"/>
      <c r="R274" s="10"/>
      <c r="S274" s="20"/>
      <c r="T274" s="10"/>
      <c r="U274" s="20"/>
      <c r="V274" s="20"/>
      <c r="W274" s="43"/>
      <c r="X274" s="40"/>
      <c r="Y274" s="43"/>
    </row>
    <row r="275" spans="1:25" x14ac:dyDescent="0.25">
      <c r="A275" s="13" t="s">
        <v>9</v>
      </c>
      <c r="B275" s="14">
        <v>31254</v>
      </c>
      <c r="C275" s="14" t="s">
        <v>99</v>
      </c>
      <c r="D275" s="14" t="s">
        <v>50</v>
      </c>
      <c r="E275" s="14" t="s">
        <v>141</v>
      </c>
      <c r="F275" s="14" t="s">
        <v>147</v>
      </c>
      <c r="G275" s="14">
        <v>2014</v>
      </c>
      <c r="H275" s="10">
        <v>2963591.1399999997</v>
      </c>
      <c r="I275" s="10">
        <v>-35481.54</v>
      </c>
      <c r="J275" s="20">
        <f t="shared" si="16"/>
        <v>-1.1972481467197262</v>
      </c>
      <c r="K275" s="10">
        <v>0</v>
      </c>
      <c r="L275" s="20">
        <f t="shared" si="17"/>
        <v>0</v>
      </c>
      <c r="M275" s="10">
        <f t="shared" si="18"/>
        <v>-35481.54</v>
      </c>
      <c r="N275" s="20">
        <f t="shared" si="19"/>
        <v>-1.1972481467197262</v>
      </c>
      <c r="O275" s="10"/>
      <c r="P275" s="10"/>
      <c r="Q275" s="20"/>
      <c r="R275" s="10"/>
      <c r="S275" s="20"/>
      <c r="T275" s="10"/>
      <c r="U275" s="20"/>
      <c r="V275" s="20"/>
      <c r="W275" s="43"/>
      <c r="X275" s="40"/>
      <c r="Y275" s="43"/>
    </row>
    <row r="276" spans="1:25" x14ac:dyDescent="0.25">
      <c r="A276" s="13" t="s">
        <v>9</v>
      </c>
      <c r="B276" s="14">
        <v>31254</v>
      </c>
      <c r="C276" s="14" t="s">
        <v>99</v>
      </c>
      <c r="D276" s="14" t="s">
        <v>50</v>
      </c>
      <c r="E276" s="14" t="s">
        <v>141</v>
      </c>
      <c r="F276" s="14" t="s">
        <v>147</v>
      </c>
      <c r="G276" s="14">
        <v>2015</v>
      </c>
      <c r="H276" s="10">
        <v>372650.39</v>
      </c>
      <c r="I276" s="10">
        <v>0</v>
      </c>
      <c r="J276" s="20">
        <f t="shared" si="16"/>
        <v>0</v>
      </c>
      <c r="K276" s="10">
        <v>0</v>
      </c>
      <c r="L276" s="20">
        <f t="shared" si="17"/>
        <v>0</v>
      </c>
      <c r="M276" s="10">
        <f t="shared" si="18"/>
        <v>0</v>
      </c>
      <c r="N276" s="20">
        <f t="shared" si="19"/>
        <v>0</v>
      </c>
      <c r="O276" s="29">
        <v>3336241.53</v>
      </c>
      <c r="P276" s="29">
        <v>-35481.54</v>
      </c>
      <c r="Q276" s="79">
        <f>IF($O276=0,0,P276/$O276)*100</f>
        <v>-1.0635183238666777</v>
      </c>
      <c r="R276" s="29">
        <v>0</v>
      </c>
      <c r="S276" s="79">
        <f>IF($O276=0,0,R276/$O276)*100</f>
        <v>0</v>
      </c>
      <c r="T276" s="29">
        <f>P276+R276</f>
        <v>-35481.54</v>
      </c>
      <c r="U276" s="79">
        <f>IF($O276=0,0,T276/$O276)*100</f>
        <v>-1.0635183238666777</v>
      </c>
      <c r="V276" s="80">
        <f>IFERROR(VLOOKUP($B276,'Depr Rate % NS'!$A:$B,2,FALSE),0)</f>
        <v>-12</v>
      </c>
      <c r="W276" s="81">
        <f>IFERROR(VLOOKUP($B276,'Depr Rate % NS'!D:E,2,FALSE),0)</f>
        <v>30373191.169999998</v>
      </c>
      <c r="X276" s="82">
        <f>IFERROR(VLOOKUP($B276,'Depr Rate % NS'!$L:$O,4,FALSE),0)</f>
        <v>3.5999999999999999E-3</v>
      </c>
      <c r="Y276" s="81">
        <f>W276*X276</f>
        <v>109343.488212</v>
      </c>
    </row>
    <row r="277" spans="1:25" x14ac:dyDescent="0.25">
      <c r="A277" s="13" t="s">
        <v>9</v>
      </c>
      <c r="B277" s="14">
        <v>31254</v>
      </c>
      <c r="C277" s="14" t="s">
        <v>99</v>
      </c>
      <c r="D277" s="14" t="s">
        <v>50</v>
      </c>
      <c r="E277" s="14" t="s">
        <v>141</v>
      </c>
      <c r="F277" s="14" t="s">
        <v>147</v>
      </c>
      <c r="G277" s="14">
        <v>2016</v>
      </c>
      <c r="H277" s="10">
        <v>1081057.1200000001</v>
      </c>
      <c r="I277" s="10">
        <v>-112821.12</v>
      </c>
      <c r="J277" s="20">
        <f t="shared" si="16"/>
        <v>-10.436184907602291</v>
      </c>
      <c r="K277" s="10">
        <v>0</v>
      </c>
      <c r="L277" s="20">
        <f t="shared" si="17"/>
        <v>0</v>
      </c>
      <c r="M277" s="10">
        <f t="shared" si="18"/>
        <v>-112821.12</v>
      </c>
      <c r="N277" s="20">
        <f t="shared" si="19"/>
        <v>-10.436184907602291</v>
      </c>
      <c r="O277" s="29">
        <v>4417298.6500000004</v>
      </c>
      <c r="P277" s="29">
        <v>-148302.66</v>
      </c>
      <c r="Q277" s="79">
        <f>IF($O277=0,0,P277/$O277)*100</f>
        <v>-3.357315675271356</v>
      </c>
      <c r="R277" s="29">
        <v>0</v>
      </c>
      <c r="S277" s="79">
        <f>IF($O277=0,0,R277/$O277)*100</f>
        <v>0</v>
      </c>
      <c r="T277" s="29">
        <f>P277+R277</f>
        <v>-148302.66</v>
      </c>
      <c r="U277" s="79">
        <f>IF($O277=0,0,T277/$O277)*100</f>
        <v>-3.357315675271356</v>
      </c>
      <c r="V277" s="80">
        <f>IFERROR(VLOOKUP($B277,'Depr Rate % NS'!$A:$B,2,FALSE),0)</f>
        <v>-12</v>
      </c>
      <c r="W277" s="81">
        <f>IFERROR(VLOOKUP($B277,'Depr Rate % NS'!D:E,2,FALSE),0)</f>
        <v>30373191.169999998</v>
      </c>
      <c r="X277" s="82">
        <f>IFERROR(VLOOKUP($B277,'Depr Rate % NS'!$L:$O,4,FALSE),0)</f>
        <v>3.5999999999999999E-3</v>
      </c>
      <c r="Y277" s="81">
        <f>W277*X277</f>
        <v>109343.488212</v>
      </c>
    </row>
    <row r="278" spans="1:25" x14ac:dyDescent="0.25">
      <c r="A278" s="13" t="s">
        <v>9</v>
      </c>
      <c r="B278" s="14">
        <v>31254</v>
      </c>
      <c r="C278" s="14" t="s">
        <v>99</v>
      </c>
      <c r="D278" s="14" t="s">
        <v>50</v>
      </c>
      <c r="E278" s="14" t="s">
        <v>141</v>
      </c>
      <c r="F278" s="14" t="s">
        <v>147</v>
      </c>
      <c r="G278" s="14">
        <v>2017</v>
      </c>
      <c r="H278" s="10">
        <v>102100.46</v>
      </c>
      <c r="I278" s="10">
        <v>-53659.06</v>
      </c>
      <c r="J278" s="20">
        <f t="shared" si="16"/>
        <v>-52.555159888603832</v>
      </c>
      <c r="K278" s="10">
        <v>0</v>
      </c>
      <c r="L278" s="20">
        <f t="shared" si="17"/>
        <v>0</v>
      </c>
      <c r="M278" s="10">
        <f t="shared" si="18"/>
        <v>-53659.06</v>
      </c>
      <c r="N278" s="20">
        <f t="shared" si="19"/>
        <v>-52.555159888603832</v>
      </c>
      <c r="O278" s="29">
        <v>4519399.1099999994</v>
      </c>
      <c r="P278" s="29">
        <v>-201961.72</v>
      </c>
      <c r="Q278" s="79">
        <f>IF($O278=0,0,P278/$O278)*100</f>
        <v>-4.4687737259832323</v>
      </c>
      <c r="R278" s="29">
        <v>0</v>
      </c>
      <c r="S278" s="79">
        <f>IF($O278=0,0,R278/$O278)*100</f>
        <v>0</v>
      </c>
      <c r="T278" s="29">
        <f>P278+R278</f>
        <v>-201961.72</v>
      </c>
      <c r="U278" s="79">
        <f>IF($O278=0,0,T278/$O278)*100</f>
        <v>-4.4687737259832323</v>
      </c>
      <c r="V278" s="80">
        <f>IFERROR(VLOOKUP($B278,'Depr Rate % NS'!$A:$B,2,FALSE),0)</f>
        <v>-12</v>
      </c>
      <c r="W278" s="81">
        <f>IFERROR(VLOOKUP($B278,'Depr Rate % NS'!D:E,2,FALSE),0)</f>
        <v>30373191.169999998</v>
      </c>
      <c r="X278" s="82">
        <f>IFERROR(VLOOKUP($B278,'Depr Rate % NS'!$L:$O,4,FALSE),0)</f>
        <v>3.5999999999999999E-3</v>
      </c>
      <c r="Y278" s="81">
        <f>W278*X278</f>
        <v>109343.488212</v>
      </c>
    </row>
    <row r="279" spans="1:25" x14ac:dyDescent="0.25">
      <c r="A279" s="13" t="s">
        <v>9</v>
      </c>
      <c r="B279" s="14">
        <v>31254</v>
      </c>
      <c r="C279" s="14" t="s">
        <v>99</v>
      </c>
      <c r="D279" s="14" t="s">
        <v>50</v>
      </c>
      <c r="E279" s="14" t="s">
        <v>141</v>
      </c>
      <c r="F279" s="14" t="s">
        <v>147</v>
      </c>
      <c r="G279" s="14">
        <v>2018</v>
      </c>
      <c r="H279" s="10">
        <v>1992875.2899999998</v>
      </c>
      <c r="I279" s="10">
        <v>-60506.28</v>
      </c>
      <c r="J279" s="20">
        <f t="shared" si="16"/>
        <v>-3.0361297720741973</v>
      </c>
      <c r="K279" s="10">
        <v>0</v>
      </c>
      <c r="L279" s="20">
        <f t="shared" si="17"/>
        <v>0</v>
      </c>
      <c r="M279" s="10">
        <f t="shared" si="18"/>
        <v>-60506.28</v>
      </c>
      <c r="N279" s="20">
        <f t="shared" si="19"/>
        <v>-3.0361297720741973</v>
      </c>
      <c r="O279" s="29">
        <v>6512274.4000000004</v>
      </c>
      <c r="P279" s="29">
        <v>-262468</v>
      </c>
      <c r="Q279" s="79">
        <f>IF($O279=0,0,P279/$O279)*100</f>
        <v>-4.0303584259287355</v>
      </c>
      <c r="R279" s="29">
        <v>0</v>
      </c>
      <c r="S279" s="79">
        <f>IF($O279=0,0,R279/$O279)*100</f>
        <v>0</v>
      </c>
      <c r="T279" s="29">
        <f>P279+R279</f>
        <v>-262468</v>
      </c>
      <c r="U279" s="79">
        <f>IF($O279=0,0,T279/$O279)*100</f>
        <v>-4.0303584259287355</v>
      </c>
      <c r="V279" s="80">
        <f>IFERROR(VLOOKUP($B279,'Depr Rate % NS'!$A:$B,2,FALSE),0)</f>
        <v>-12</v>
      </c>
      <c r="W279" s="81">
        <f>IFERROR(VLOOKUP($B279,'Depr Rate % NS'!D:E,2,FALSE),0)</f>
        <v>30373191.169999998</v>
      </c>
      <c r="X279" s="82">
        <f>IFERROR(VLOOKUP($B279,'Depr Rate % NS'!$L:$O,4,FALSE),0)</f>
        <v>3.5999999999999999E-3</v>
      </c>
      <c r="Y279" s="81">
        <f>W279*X279</f>
        <v>109343.488212</v>
      </c>
    </row>
    <row r="280" spans="1:25" x14ac:dyDescent="0.25">
      <c r="A280" s="13" t="s">
        <v>9</v>
      </c>
      <c r="B280" s="14">
        <v>31254</v>
      </c>
      <c r="C280" s="14" t="s">
        <v>99</v>
      </c>
      <c r="D280" s="14" t="s">
        <v>50</v>
      </c>
      <c r="E280" s="14" t="s">
        <v>141</v>
      </c>
      <c r="F280" s="14" t="s">
        <v>147</v>
      </c>
      <c r="G280" s="14">
        <v>2019</v>
      </c>
      <c r="H280" s="10">
        <v>45979.48</v>
      </c>
      <c r="I280" s="10">
        <v>-145228.85</v>
      </c>
      <c r="J280" s="20">
        <f t="shared" si="16"/>
        <v>-315.85579045261062</v>
      </c>
      <c r="K280" s="10">
        <v>0</v>
      </c>
      <c r="L280" s="20">
        <f t="shared" si="17"/>
        <v>0</v>
      </c>
      <c r="M280" s="10">
        <f t="shared" si="18"/>
        <v>-145228.85</v>
      </c>
      <c r="N280" s="20">
        <f t="shared" si="19"/>
        <v>-315.85579045261062</v>
      </c>
      <c r="O280" s="29">
        <v>3594662.74</v>
      </c>
      <c r="P280" s="29">
        <v>-372215.31</v>
      </c>
      <c r="Q280" s="79">
        <f>IF($O280=0,0,P280/$O280)*100</f>
        <v>-10.354665706413392</v>
      </c>
      <c r="R280" s="29">
        <v>0</v>
      </c>
      <c r="S280" s="79">
        <f>IF($O280=0,0,R280/$O280)*100</f>
        <v>0</v>
      </c>
      <c r="T280" s="29">
        <f>P280+R280</f>
        <v>-372215.31</v>
      </c>
      <c r="U280" s="79">
        <f>IF($O280=0,0,T280/$O280)*100</f>
        <v>-10.354665706413392</v>
      </c>
      <c r="V280" s="80">
        <f>IFERROR(VLOOKUP($B280,'Depr Rate % NS'!$A:$B,2,FALSE),0)</f>
        <v>-12</v>
      </c>
      <c r="W280" s="81">
        <f>IFERROR(VLOOKUP($B280,'Depr Rate % NS'!D:E,2,FALSE),0)</f>
        <v>30373191.169999998</v>
      </c>
      <c r="X280" s="82">
        <f>IFERROR(VLOOKUP($B280,'Depr Rate % NS'!$L:$O,4,FALSE),0)</f>
        <v>3.5999999999999999E-3</v>
      </c>
      <c r="Y280" s="81">
        <f>W280*X280</f>
        <v>109343.488212</v>
      </c>
    </row>
    <row r="281" spans="1:25" x14ac:dyDescent="0.25">
      <c r="A281" s="13" t="s">
        <v>9</v>
      </c>
      <c r="B281" s="14">
        <v>31440</v>
      </c>
      <c r="C281" s="14" t="s">
        <v>100</v>
      </c>
      <c r="D281" s="14" t="s">
        <v>39</v>
      </c>
      <c r="E281" s="14" t="s">
        <v>141</v>
      </c>
      <c r="F281" s="14" t="s">
        <v>133</v>
      </c>
      <c r="G281" s="14">
        <v>2011</v>
      </c>
      <c r="H281" s="10">
        <v>0</v>
      </c>
      <c r="I281" s="10">
        <v>-116868.24</v>
      </c>
      <c r="J281" s="20">
        <f t="shared" si="16"/>
        <v>0</v>
      </c>
      <c r="K281" s="10">
        <v>2580.7399999999998</v>
      </c>
      <c r="L281" s="20">
        <f t="shared" si="17"/>
        <v>0</v>
      </c>
      <c r="M281" s="10">
        <f t="shared" si="18"/>
        <v>-114287.5</v>
      </c>
      <c r="N281" s="20">
        <f t="shared" si="19"/>
        <v>0</v>
      </c>
      <c r="O281" s="10"/>
      <c r="P281" s="10"/>
      <c r="Q281" s="20"/>
      <c r="R281" s="10"/>
      <c r="S281" s="20"/>
      <c r="T281" s="10"/>
      <c r="U281" s="20"/>
      <c r="V281" s="20"/>
      <c r="W281" s="43"/>
      <c r="X281" s="40"/>
      <c r="Y281" s="43"/>
    </row>
    <row r="282" spans="1:25" x14ac:dyDescent="0.25">
      <c r="A282" s="13" t="s">
        <v>9</v>
      </c>
      <c r="B282" s="14">
        <v>31440</v>
      </c>
      <c r="C282" s="14" t="s">
        <v>100</v>
      </c>
      <c r="D282" s="14" t="s">
        <v>39</v>
      </c>
      <c r="E282" s="14" t="s">
        <v>141</v>
      </c>
      <c r="F282" s="14" t="s">
        <v>133</v>
      </c>
      <c r="G282" s="14">
        <v>2012</v>
      </c>
      <c r="H282" s="10">
        <v>98641.93</v>
      </c>
      <c r="I282" s="10">
        <v>67921.790000000008</v>
      </c>
      <c r="J282" s="20">
        <f t="shared" si="16"/>
        <v>68.856915106993569</v>
      </c>
      <c r="K282" s="10">
        <v>4779.5300000000007</v>
      </c>
      <c r="L282" s="20">
        <f t="shared" si="17"/>
        <v>4.8453330140641011</v>
      </c>
      <c r="M282" s="10">
        <f t="shared" si="18"/>
        <v>72701.320000000007</v>
      </c>
      <c r="N282" s="20">
        <f t="shared" si="19"/>
        <v>73.70224812105765</v>
      </c>
      <c r="O282" s="10"/>
      <c r="P282" s="10"/>
      <c r="Q282" s="20"/>
      <c r="R282" s="10"/>
      <c r="S282" s="20"/>
      <c r="T282" s="10"/>
      <c r="U282" s="20"/>
      <c r="V282" s="20"/>
      <c r="W282" s="43"/>
      <c r="X282" s="40"/>
      <c r="Y282" s="43"/>
    </row>
    <row r="283" spans="1:25" x14ac:dyDescent="0.25">
      <c r="A283" s="13" t="s">
        <v>9</v>
      </c>
      <c r="B283" s="14">
        <v>31440</v>
      </c>
      <c r="C283" s="14" t="s">
        <v>100</v>
      </c>
      <c r="D283" s="14" t="s">
        <v>39</v>
      </c>
      <c r="E283" s="14" t="s">
        <v>141</v>
      </c>
      <c r="F283" s="14" t="s">
        <v>133</v>
      </c>
      <c r="G283" s="14">
        <v>2013</v>
      </c>
      <c r="H283" s="10">
        <v>0</v>
      </c>
      <c r="I283" s="10">
        <v>5993.5699999999924</v>
      </c>
      <c r="J283" s="20">
        <f t="shared" si="16"/>
        <v>0</v>
      </c>
      <c r="K283" s="10">
        <v>4097.9699999999993</v>
      </c>
      <c r="L283" s="20">
        <f t="shared" si="17"/>
        <v>0</v>
      </c>
      <c r="M283" s="10">
        <f t="shared" si="18"/>
        <v>10091.539999999992</v>
      </c>
      <c r="N283" s="20">
        <f t="shared" si="19"/>
        <v>0</v>
      </c>
      <c r="O283" s="10"/>
      <c r="P283" s="10"/>
      <c r="Q283" s="20"/>
      <c r="R283" s="10"/>
      <c r="S283" s="20"/>
      <c r="T283" s="10"/>
      <c r="U283" s="20"/>
      <c r="V283" s="20"/>
      <c r="W283" s="43"/>
      <c r="X283" s="40"/>
      <c r="Y283" s="43"/>
    </row>
    <row r="284" spans="1:25" x14ac:dyDescent="0.25">
      <c r="A284" s="13" t="s">
        <v>9</v>
      </c>
      <c r="B284" s="14">
        <v>31440</v>
      </c>
      <c r="C284" s="14" t="s">
        <v>100</v>
      </c>
      <c r="D284" s="14" t="s">
        <v>39</v>
      </c>
      <c r="E284" s="14" t="s">
        <v>141</v>
      </c>
      <c r="F284" s="14" t="s">
        <v>133</v>
      </c>
      <c r="G284" s="14">
        <v>2014</v>
      </c>
      <c r="H284" s="10">
        <v>104848.35</v>
      </c>
      <c r="I284" s="10">
        <v>-173587.56</v>
      </c>
      <c r="J284" s="20">
        <f t="shared" si="16"/>
        <v>-165.56060252736449</v>
      </c>
      <c r="K284" s="10">
        <v>-1736.4099999999999</v>
      </c>
      <c r="L284" s="20">
        <f t="shared" si="17"/>
        <v>-1.656115713790441</v>
      </c>
      <c r="M284" s="10">
        <f t="shared" si="18"/>
        <v>-175323.97</v>
      </c>
      <c r="N284" s="20">
        <f t="shared" si="19"/>
        <v>-167.21671824115495</v>
      </c>
      <c r="O284" s="10"/>
      <c r="P284" s="10"/>
      <c r="Q284" s="20"/>
      <c r="R284" s="10"/>
      <c r="S284" s="20"/>
      <c r="T284" s="10"/>
      <c r="U284" s="20"/>
      <c r="V284" s="20"/>
      <c r="W284" s="43"/>
      <c r="X284" s="40"/>
      <c r="Y284" s="43"/>
    </row>
    <row r="285" spans="1:25" x14ac:dyDescent="0.25">
      <c r="A285" s="13" t="s">
        <v>9</v>
      </c>
      <c r="B285" s="14">
        <v>31440</v>
      </c>
      <c r="C285" s="14" t="s">
        <v>100</v>
      </c>
      <c r="D285" s="14" t="s">
        <v>39</v>
      </c>
      <c r="E285" s="14" t="s">
        <v>141</v>
      </c>
      <c r="F285" s="14" t="s">
        <v>133</v>
      </c>
      <c r="G285" s="14">
        <v>2015</v>
      </c>
      <c r="H285" s="10">
        <v>0</v>
      </c>
      <c r="I285" s="10">
        <v>57502.070000000007</v>
      </c>
      <c r="J285" s="20">
        <f t="shared" si="16"/>
        <v>0</v>
      </c>
      <c r="K285" s="10">
        <v>-9853.0599999999977</v>
      </c>
      <c r="L285" s="20">
        <f t="shared" si="17"/>
        <v>0</v>
      </c>
      <c r="M285" s="10">
        <f t="shared" si="18"/>
        <v>47649.010000000009</v>
      </c>
      <c r="N285" s="20">
        <f t="shared" si="19"/>
        <v>0</v>
      </c>
      <c r="O285" s="29">
        <v>203490.28</v>
      </c>
      <c r="P285" s="29">
        <v>-159038.37</v>
      </c>
      <c r="Q285" s="79">
        <f>IF($O285=0,0,P285/$O285)*100</f>
        <v>-78.155266187652799</v>
      </c>
      <c r="R285" s="29">
        <v>-131.22999999999774</v>
      </c>
      <c r="S285" s="79">
        <f>IF($O285=0,0,R285/$O285)*100</f>
        <v>-6.4489566774392243E-2</v>
      </c>
      <c r="T285" s="29">
        <f>P285+R285</f>
        <v>-159169.60000000001</v>
      </c>
      <c r="U285" s="79">
        <f>IF($O285=0,0,T285/$O285)*100</f>
        <v>-78.219755754427183</v>
      </c>
      <c r="V285" s="80">
        <f>IFERROR(VLOOKUP($B285,'Depr Rate % NS'!$A:$B,2,FALSE),0)</f>
        <v>-6</v>
      </c>
      <c r="W285" s="81">
        <f>IFERROR(VLOOKUP($B285,'Depr Rate % NS'!D:E,2,FALSE),0)</f>
        <v>8810869.1900000013</v>
      </c>
      <c r="X285" s="82">
        <f>IFERROR(VLOOKUP($B285,'Depr Rate % NS'!$L:$O,4,FALSE),0)</f>
        <v>1E-3</v>
      </c>
      <c r="Y285" s="81">
        <f>W285*X285</f>
        <v>8810.8691900000013</v>
      </c>
    </row>
    <row r="286" spans="1:25" x14ac:dyDescent="0.25">
      <c r="A286" s="13" t="s">
        <v>9</v>
      </c>
      <c r="B286" s="14">
        <v>31440</v>
      </c>
      <c r="C286" s="14" t="s">
        <v>100</v>
      </c>
      <c r="D286" s="14" t="s">
        <v>39</v>
      </c>
      <c r="E286" s="14" t="s">
        <v>141</v>
      </c>
      <c r="F286" s="14" t="s">
        <v>133</v>
      </c>
      <c r="G286" s="14">
        <v>2016</v>
      </c>
      <c r="H286" s="10">
        <v>0</v>
      </c>
      <c r="I286" s="10">
        <v>-49978.380000000005</v>
      </c>
      <c r="J286" s="20">
        <f t="shared" si="16"/>
        <v>0</v>
      </c>
      <c r="K286" s="10">
        <v>1381.67</v>
      </c>
      <c r="L286" s="20">
        <f t="shared" si="17"/>
        <v>0</v>
      </c>
      <c r="M286" s="10">
        <f t="shared" si="18"/>
        <v>-48596.710000000006</v>
      </c>
      <c r="N286" s="20">
        <f t="shared" si="19"/>
        <v>0</v>
      </c>
      <c r="O286" s="29">
        <v>203490.28</v>
      </c>
      <c r="P286" s="29">
        <v>-92148.50999999998</v>
      </c>
      <c r="Q286" s="79">
        <f>IF($O286=0,0,P286/$O286)*100</f>
        <v>-45.283986045918247</v>
      </c>
      <c r="R286" s="29">
        <v>-1330.2999999999975</v>
      </c>
      <c r="S286" s="79">
        <f>IF($O286=0,0,R286/$O286)*100</f>
        <v>-0.65374129909300704</v>
      </c>
      <c r="T286" s="29">
        <f>P286+R286</f>
        <v>-93478.809999999983</v>
      </c>
      <c r="U286" s="79">
        <f>IF($O286=0,0,T286/$O286)*100</f>
        <v>-45.937727345011261</v>
      </c>
      <c r="V286" s="80">
        <f>IFERROR(VLOOKUP($B286,'Depr Rate % NS'!$A:$B,2,FALSE),0)</f>
        <v>-6</v>
      </c>
      <c r="W286" s="81">
        <f>IFERROR(VLOOKUP($B286,'Depr Rate % NS'!D:E,2,FALSE),0)</f>
        <v>8810869.1900000013</v>
      </c>
      <c r="X286" s="82">
        <f>IFERROR(VLOOKUP($B286,'Depr Rate % NS'!$L:$O,4,FALSE),0)</f>
        <v>1E-3</v>
      </c>
      <c r="Y286" s="81">
        <f>W286*X286</f>
        <v>8810.8691900000013</v>
      </c>
    </row>
    <row r="287" spans="1:25" x14ac:dyDescent="0.25">
      <c r="A287" s="13" t="s">
        <v>9</v>
      </c>
      <c r="B287" s="14">
        <v>31440</v>
      </c>
      <c r="C287" s="14" t="s">
        <v>100</v>
      </c>
      <c r="D287" s="14" t="s">
        <v>39</v>
      </c>
      <c r="E287" s="14" t="s">
        <v>141</v>
      </c>
      <c r="F287" s="14" t="s">
        <v>133</v>
      </c>
      <c r="G287" s="14">
        <v>2017</v>
      </c>
      <c r="H287" s="10">
        <v>9630.5499999999993</v>
      </c>
      <c r="I287" s="10">
        <v>35021.380000000005</v>
      </c>
      <c r="J287" s="20">
        <f t="shared" si="16"/>
        <v>363.64880510458909</v>
      </c>
      <c r="K287" s="10">
        <v>6801.71</v>
      </c>
      <c r="L287" s="20">
        <f t="shared" si="17"/>
        <v>70.626392054451728</v>
      </c>
      <c r="M287" s="10">
        <f t="shared" si="18"/>
        <v>41823.090000000004</v>
      </c>
      <c r="N287" s="20">
        <f t="shared" si="19"/>
        <v>434.27519715904077</v>
      </c>
      <c r="O287" s="29">
        <v>114478.90000000001</v>
      </c>
      <c r="P287" s="29">
        <v>-125048.92</v>
      </c>
      <c r="Q287" s="79">
        <f>IF($O287=0,0,P287/$O287)*100</f>
        <v>-109.23315999716978</v>
      </c>
      <c r="R287" s="29">
        <v>691.88000000000193</v>
      </c>
      <c r="S287" s="79">
        <f>IF($O287=0,0,R287/$O287)*100</f>
        <v>0.60437338234382221</v>
      </c>
      <c r="T287" s="29">
        <f>P287+R287</f>
        <v>-124357.04</v>
      </c>
      <c r="U287" s="79">
        <f>IF($O287=0,0,T287/$O287)*100</f>
        <v>-108.62878661482596</v>
      </c>
      <c r="V287" s="80">
        <f>IFERROR(VLOOKUP($B287,'Depr Rate % NS'!$A:$B,2,FALSE),0)</f>
        <v>-6</v>
      </c>
      <c r="W287" s="81">
        <f>IFERROR(VLOOKUP($B287,'Depr Rate % NS'!D:E,2,FALSE),0)</f>
        <v>8810869.1900000013</v>
      </c>
      <c r="X287" s="82">
        <f>IFERROR(VLOOKUP($B287,'Depr Rate % NS'!$L:$O,4,FALSE),0)</f>
        <v>1E-3</v>
      </c>
      <c r="Y287" s="81">
        <f>W287*X287</f>
        <v>8810.8691900000013</v>
      </c>
    </row>
    <row r="288" spans="1:25" x14ac:dyDescent="0.25">
      <c r="A288" s="13" t="s">
        <v>9</v>
      </c>
      <c r="B288" s="14">
        <v>31440</v>
      </c>
      <c r="C288" s="14" t="s">
        <v>100</v>
      </c>
      <c r="D288" s="14" t="s">
        <v>39</v>
      </c>
      <c r="E288" s="14" t="s">
        <v>141</v>
      </c>
      <c r="F288" s="14" t="s">
        <v>133</v>
      </c>
      <c r="G288" s="14">
        <v>2018</v>
      </c>
      <c r="H288" s="10">
        <v>19500.66</v>
      </c>
      <c r="I288" s="10">
        <v>-629673.08000000007</v>
      </c>
      <c r="J288" s="20">
        <f t="shared" si="16"/>
        <v>-3228.9834292788046</v>
      </c>
      <c r="K288" s="10">
        <v>1365.7799999999997</v>
      </c>
      <c r="L288" s="20">
        <f t="shared" si="17"/>
        <v>7.0037629495617066</v>
      </c>
      <c r="M288" s="10">
        <f t="shared" si="18"/>
        <v>-628307.30000000005</v>
      </c>
      <c r="N288" s="20">
        <f t="shared" si="19"/>
        <v>-3221.9796663292427</v>
      </c>
      <c r="O288" s="29">
        <v>133979.56</v>
      </c>
      <c r="P288" s="29">
        <v>-760715.57000000007</v>
      </c>
      <c r="Q288" s="79">
        <f>IF($O288=0,0,P288/$O288)*100</f>
        <v>-567.78479493439158</v>
      </c>
      <c r="R288" s="29">
        <v>-2040.3099999999977</v>
      </c>
      <c r="S288" s="79">
        <f>IF($O288=0,0,R288/$O288)*100</f>
        <v>-1.522851694691338</v>
      </c>
      <c r="T288" s="29">
        <f>P288+R288</f>
        <v>-762755.88000000012</v>
      </c>
      <c r="U288" s="79">
        <f>IF($O288=0,0,T288/$O288)*100</f>
        <v>-569.30764662908291</v>
      </c>
      <c r="V288" s="80">
        <f>IFERROR(VLOOKUP($B288,'Depr Rate % NS'!$A:$B,2,FALSE),0)</f>
        <v>-6</v>
      </c>
      <c r="W288" s="81">
        <f>IFERROR(VLOOKUP($B288,'Depr Rate % NS'!D:E,2,FALSE),0)</f>
        <v>8810869.1900000013</v>
      </c>
      <c r="X288" s="82">
        <f>IFERROR(VLOOKUP($B288,'Depr Rate % NS'!$L:$O,4,FALSE),0)</f>
        <v>1E-3</v>
      </c>
      <c r="Y288" s="81">
        <f>W288*X288</f>
        <v>8810.8691900000013</v>
      </c>
    </row>
    <row r="289" spans="1:25" x14ac:dyDescent="0.25">
      <c r="A289" s="13" t="s">
        <v>9</v>
      </c>
      <c r="B289" s="14">
        <v>31440</v>
      </c>
      <c r="C289" s="14" t="s">
        <v>100</v>
      </c>
      <c r="D289" s="14" t="s">
        <v>39</v>
      </c>
      <c r="E289" s="14" t="s">
        <v>141</v>
      </c>
      <c r="F289" s="14" t="s">
        <v>133</v>
      </c>
      <c r="G289" s="14">
        <v>2019</v>
      </c>
      <c r="H289" s="10">
        <v>444538.91</v>
      </c>
      <c r="I289" s="10">
        <v>-649733.54</v>
      </c>
      <c r="J289" s="20">
        <f t="shared" si="16"/>
        <v>-146.15898077403395</v>
      </c>
      <c r="K289" s="10">
        <v>14937.759999999998</v>
      </c>
      <c r="L289" s="20">
        <f t="shared" si="17"/>
        <v>3.3602817805082572</v>
      </c>
      <c r="M289" s="10">
        <f t="shared" si="18"/>
        <v>-634795.78</v>
      </c>
      <c r="N289" s="20">
        <f t="shared" si="19"/>
        <v>-142.79869899352568</v>
      </c>
      <c r="O289" s="29">
        <v>473670.11999999994</v>
      </c>
      <c r="P289" s="29">
        <v>-1236861.55</v>
      </c>
      <c r="Q289" s="79">
        <f>IF($O289=0,0,P289/$O289)*100</f>
        <v>-261.1229836494648</v>
      </c>
      <c r="R289" s="29">
        <v>14633.86</v>
      </c>
      <c r="S289" s="79">
        <f>IF($O289=0,0,R289/$O289)*100</f>
        <v>3.0894623456510204</v>
      </c>
      <c r="T289" s="29">
        <f>P289+R289</f>
        <v>-1222227.69</v>
      </c>
      <c r="U289" s="79">
        <f>IF($O289=0,0,T289/$O289)*100</f>
        <v>-258.03352130381376</v>
      </c>
      <c r="V289" s="80">
        <f>IFERROR(VLOOKUP($B289,'Depr Rate % NS'!$A:$B,2,FALSE),0)</f>
        <v>-6</v>
      </c>
      <c r="W289" s="81">
        <f>IFERROR(VLOOKUP($B289,'Depr Rate % NS'!D:E,2,FALSE),0)</f>
        <v>8810869.1900000013</v>
      </c>
      <c r="X289" s="82">
        <f>IFERROR(VLOOKUP($B289,'Depr Rate % NS'!$L:$O,4,FALSE),0)</f>
        <v>1E-3</v>
      </c>
      <c r="Y289" s="81">
        <f>W289*X289</f>
        <v>8810.8691900000013</v>
      </c>
    </row>
    <row r="290" spans="1:25" x14ac:dyDescent="0.25">
      <c r="A290" s="13" t="s">
        <v>9</v>
      </c>
      <c r="B290" s="14">
        <v>31441</v>
      </c>
      <c r="C290" s="14" t="s">
        <v>100</v>
      </c>
      <c r="D290" s="14" t="s">
        <v>40</v>
      </c>
      <c r="E290" s="14" t="s">
        <v>141</v>
      </c>
      <c r="F290" s="27" t="s">
        <v>134</v>
      </c>
      <c r="G290" s="14">
        <v>2011</v>
      </c>
      <c r="H290" s="10">
        <v>990953.32000000007</v>
      </c>
      <c r="I290" s="10">
        <v>442283.29000000015</v>
      </c>
      <c r="J290" s="20">
        <f t="shared" si="16"/>
        <v>44.632101338537332</v>
      </c>
      <c r="K290" s="10">
        <v>-8652.07</v>
      </c>
      <c r="L290" s="20">
        <f t="shared" si="17"/>
        <v>-0.87310570794596043</v>
      </c>
      <c r="M290" s="10">
        <f t="shared" si="18"/>
        <v>433631.22000000015</v>
      </c>
      <c r="N290" s="20">
        <f t="shared" si="19"/>
        <v>43.758995630591372</v>
      </c>
      <c r="O290" s="10"/>
      <c r="P290" s="10"/>
      <c r="Q290" s="20"/>
      <c r="R290" s="10"/>
      <c r="S290" s="20"/>
      <c r="T290" s="10"/>
      <c r="U290" s="20"/>
      <c r="V290" s="20"/>
      <c r="W290" s="43"/>
      <c r="X290" s="40"/>
      <c r="Y290" s="43"/>
    </row>
    <row r="291" spans="1:25" x14ac:dyDescent="0.25">
      <c r="A291" s="13" t="s">
        <v>9</v>
      </c>
      <c r="B291" s="14">
        <v>31441</v>
      </c>
      <c r="C291" s="14" t="s">
        <v>100</v>
      </c>
      <c r="D291" s="14" t="s">
        <v>40</v>
      </c>
      <c r="E291" s="14" t="s">
        <v>141</v>
      </c>
      <c r="F291" s="27" t="s">
        <v>134</v>
      </c>
      <c r="G291" s="14">
        <v>2012</v>
      </c>
      <c r="H291" s="10">
        <v>42747.649999999994</v>
      </c>
      <c r="I291" s="10">
        <v>-4212.9000000000051</v>
      </c>
      <c r="J291" s="20">
        <f t="shared" si="16"/>
        <v>-9.8552785942619199</v>
      </c>
      <c r="K291" s="10">
        <v>-1233.8599999999999</v>
      </c>
      <c r="L291" s="20">
        <f t="shared" si="17"/>
        <v>-2.8863808887740028</v>
      </c>
      <c r="M291" s="10">
        <f t="shared" si="18"/>
        <v>-5446.7600000000048</v>
      </c>
      <c r="N291" s="20">
        <f t="shared" si="19"/>
        <v>-12.741659483035923</v>
      </c>
      <c r="O291" s="10"/>
      <c r="P291" s="10"/>
      <c r="Q291" s="20"/>
      <c r="R291" s="10"/>
      <c r="S291" s="20"/>
      <c r="T291" s="10"/>
      <c r="U291" s="20"/>
      <c r="V291" s="20"/>
      <c r="W291" s="43"/>
      <c r="X291" s="40"/>
      <c r="Y291" s="43"/>
    </row>
    <row r="292" spans="1:25" x14ac:dyDescent="0.25">
      <c r="A292" s="13" t="s">
        <v>9</v>
      </c>
      <c r="B292" s="14">
        <v>31441</v>
      </c>
      <c r="C292" s="14" t="s">
        <v>100</v>
      </c>
      <c r="D292" s="14" t="s">
        <v>40</v>
      </c>
      <c r="E292" s="14" t="s">
        <v>141</v>
      </c>
      <c r="F292" s="27" t="s">
        <v>134</v>
      </c>
      <c r="G292" s="14">
        <v>2013</v>
      </c>
      <c r="H292" s="10">
        <v>218551.4</v>
      </c>
      <c r="I292" s="10">
        <v>-59213.81</v>
      </c>
      <c r="J292" s="20">
        <f t="shared" si="16"/>
        <v>-27.093768330928103</v>
      </c>
      <c r="K292" s="10">
        <v>0</v>
      </c>
      <c r="L292" s="20">
        <f t="shared" si="17"/>
        <v>0</v>
      </c>
      <c r="M292" s="10">
        <f t="shared" si="18"/>
        <v>-59213.81</v>
      </c>
      <c r="N292" s="20">
        <f t="shared" si="19"/>
        <v>-27.093768330928103</v>
      </c>
      <c r="O292" s="10"/>
      <c r="P292" s="10"/>
      <c r="Q292" s="20"/>
      <c r="R292" s="10"/>
      <c r="S292" s="20"/>
      <c r="T292" s="10"/>
      <c r="U292" s="20"/>
      <c r="V292" s="20"/>
      <c r="W292" s="43"/>
      <c r="X292" s="40"/>
      <c r="Y292" s="43"/>
    </row>
    <row r="293" spans="1:25" x14ac:dyDescent="0.25">
      <c r="A293" s="13" t="s">
        <v>9</v>
      </c>
      <c r="B293" s="14">
        <v>31441</v>
      </c>
      <c r="C293" s="14" t="s">
        <v>100</v>
      </c>
      <c r="D293" s="14" t="s">
        <v>40</v>
      </c>
      <c r="E293" s="14" t="s">
        <v>141</v>
      </c>
      <c r="F293" s="27" t="s">
        <v>134</v>
      </c>
      <c r="G293" s="14">
        <v>2014</v>
      </c>
      <c r="H293" s="10">
        <v>213554.11000000002</v>
      </c>
      <c r="I293" s="10">
        <v>-222247.3</v>
      </c>
      <c r="J293" s="20">
        <f t="shared" si="16"/>
        <v>-104.07072006247033</v>
      </c>
      <c r="K293" s="10">
        <v>0</v>
      </c>
      <c r="L293" s="20">
        <f t="shared" si="17"/>
        <v>0</v>
      </c>
      <c r="M293" s="10">
        <f t="shared" si="18"/>
        <v>-222247.3</v>
      </c>
      <c r="N293" s="20">
        <f t="shared" si="19"/>
        <v>-104.07072006247033</v>
      </c>
      <c r="O293" s="10"/>
      <c r="P293" s="10"/>
      <c r="Q293" s="20"/>
      <c r="R293" s="10"/>
      <c r="S293" s="20"/>
      <c r="T293" s="10"/>
      <c r="U293" s="20"/>
      <c r="V293" s="20"/>
      <c r="W293" s="43"/>
      <c r="X293" s="40"/>
      <c r="Y293" s="43"/>
    </row>
    <row r="294" spans="1:25" x14ac:dyDescent="0.25">
      <c r="A294" s="13" t="s">
        <v>9</v>
      </c>
      <c r="B294" s="14">
        <v>31441</v>
      </c>
      <c r="C294" s="14" t="s">
        <v>100</v>
      </c>
      <c r="D294" s="14" t="s">
        <v>40</v>
      </c>
      <c r="E294" s="14" t="s">
        <v>141</v>
      </c>
      <c r="F294" s="27" t="s">
        <v>134</v>
      </c>
      <c r="G294" s="14">
        <v>2015</v>
      </c>
      <c r="H294" s="10">
        <v>4186492.17</v>
      </c>
      <c r="I294" s="10">
        <v>-1542226.09</v>
      </c>
      <c r="J294" s="20">
        <f t="shared" si="16"/>
        <v>-36.83814581217765</v>
      </c>
      <c r="K294" s="10">
        <v>15261.54</v>
      </c>
      <c r="L294" s="20">
        <f t="shared" si="17"/>
        <v>0.36454242311409846</v>
      </c>
      <c r="M294" s="10">
        <f t="shared" si="18"/>
        <v>-1526964.55</v>
      </c>
      <c r="N294" s="20">
        <f t="shared" si="19"/>
        <v>-36.473603389063548</v>
      </c>
      <c r="O294" s="29">
        <v>5652298.6500000013</v>
      </c>
      <c r="P294" s="29">
        <v>-1385616.81</v>
      </c>
      <c r="Q294" s="79">
        <f>IF($O294=0,0,P294/$O294)*100</f>
        <v>-24.514217945649417</v>
      </c>
      <c r="R294" s="29">
        <v>5375.6100000000006</v>
      </c>
      <c r="S294" s="79">
        <f>IF($O294=0,0,R294/$O294)*100</f>
        <v>9.5104847299602599E-2</v>
      </c>
      <c r="T294" s="29">
        <f>P294+R294</f>
        <v>-1380241.2</v>
      </c>
      <c r="U294" s="79">
        <f>IF($O294=0,0,T294/$O294)*100</f>
        <v>-24.419113098349811</v>
      </c>
      <c r="V294" s="80">
        <f>IFERROR(VLOOKUP($B294,'Depr Rate % NS'!$A:$B,2,FALSE),0)</f>
        <v>-4</v>
      </c>
      <c r="W294" s="81">
        <f>IFERROR(VLOOKUP($B294,'Depr Rate % NS'!D:E,2,FALSE),0)</f>
        <v>50483741.460000001</v>
      </c>
      <c r="X294" s="82">
        <f>IFERROR(VLOOKUP($B294,'Depr Rate % NS'!$L:$O,4,FALSE),0)</f>
        <v>8.0000000000000004E-4</v>
      </c>
      <c r="Y294" s="81">
        <f>W294*X294</f>
        <v>40386.993168000001</v>
      </c>
    </row>
    <row r="295" spans="1:25" x14ac:dyDescent="0.25">
      <c r="A295" s="13" t="s">
        <v>9</v>
      </c>
      <c r="B295" s="14">
        <v>31441</v>
      </c>
      <c r="C295" s="14" t="s">
        <v>100</v>
      </c>
      <c r="D295" s="14" t="s">
        <v>40</v>
      </c>
      <c r="E295" s="14" t="s">
        <v>141</v>
      </c>
      <c r="F295" s="27" t="s">
        <v>134</v>
      </c>
      <c r="G295" s="14">
        <v>2016</v>
      </c>
      <c r="H295" s="10">
        <v>10477.27</v>
      </c>
      <c r="I295" s="10">
        <v>-643176.60999999964</v>
      </c>
      <c r="J295" s="20">
        <f t="shared" si="16"/>
        <v>-6138.7805220252949</v>
      </c>
      <c r="K295" s="10">
        <v>15348.71</v>
      </c>
      <c r="L295" s="20">
        <f t="shared" si="17"/>
        <v>146.49531795973567</v>
      </c>
      <c r="M295" s="10">
        <f t="shared" si="18"/>
        <v>-627827.89999999967</v>
      </c>
      <c r="N295" s="20">
        <f t="shared" si="19"/>
        <v>-5992.2852040655598</v>
      </c>
      <c r="O295" s="29">
        <v>4671822.6000000006</v>
      </c>
      <c r="P295" s="29">
        <v>-2471076.7099999995</v>
      </c>
      <c r="Q295" s="79">
        <f>IF($O295=0,0,P295/$O295)*100</f>
        <v>-52.893205105861661</v>
      </c>
      <c r="R295" s="29">
        <v>29376.39</v>
      </c>
      <c r="S295" s="79">
        <f>IF($O295=0,0,R295/$O295)*100</f>
        <v>0.62879934696150486</v>
      </c>
      <c r="T295" s="29">
        <f>P295+R295</f>
        <v>-2441700.3199999994</v>
      </c>
      <c r="U295" s="79">
        <f>IF($O295=0,0,T295/$O295)*100</f>
        <v>-52.264405758900153</v>
      </c>
      <c r="V295" s="80">
        <f>IFERROR(VLOOKUP($B295,'Depr Rate % NS'!$A:$B,2,FALSE),0)</f>
        <v>-4</v>
      </c>
      <c r="W295" s="81">
        <f>IFERROR(VLOOKUP($B295,'Depr Rate % NS'!D:E,2,FALSE),0)</f>
        <v>50483741.460000001</v>
      </c>
      <c r="X295" s="82">
        <f>IFERROR(VLOOKUP($B295,'Depr Rate % NS'!$L:$O,4,FALSE),0)</f>
        <v>8.0000000000000004E-4</v>
      </c>
      <c r="Y295" s="81">
        <f>W295*X295</f>
        <v>40386.993168000001</v>
      </c>
    </row>
    <row r="296" spans="1:25" x14ac:dyDescent="0.25">
      <c r="A296" s="13" t="s">
        <v>9</v>
      </c>
      <c r="B296" s="14">
        <v>31441</v>
      </c>
      <c r="C296" s="14" t="s">
        <v>100</v>
      </c>
      <c r="D296" s="14" t="s">
        <v>40</v>
      </c>
      <c r="E296" s="14" t="s">
        <v>141</v>
      </c>
      <c r="F296" s="27" t="s">
        <v>134</v>
      </c>
      <c r="G296" s="14">
        <v>2017</v>
      </c>
      <c r="H296" s="10">
        <v>304604.90999999997</v>
      </c>
      <c r="I296" s="10">
        <v>-21500.039999999994</v>
      </c>
      <c r="J296" s="20">
        <f t="shared" si="16"/>
        <v>-7.0583366499246498</v>
      </c>
      <c r="K296" s="10">
        <v>10933.86</v>
      </c>
      <c r="L296" s="20">
        <f t="shared" si="17"/>
        <v>3.589521915454351</v>
      </c>
      <c r="M296" s="10">
        <f t="shared" si="18"/>
        <v>-10566.179999999993</v>
      </c>
      <c r="N296" s="20">
        <f t="shared" si="19"/>
        <v>-3.4688147344702989</v>
      </c>
      <c r="O296" s="29">
        <v>4933679.8600000003</v>
      </c>
      <c r="P296" s="29">
        <v>-2488363.8499999996</v>
      </c>
      <c r="Q296" s="79">
        <f>IF($O296=0,0,P296/$O296)*100</f>
        <v>-50.436265031594473</v>
      </c>
      <c r="R296" s="29">
        <v>41544.11</v>
      </c>
      <c r="S296" s="79">
        <f>IF($O296=0,0,R296/$O296)*100</f>
        <v>0.84205119056914235</v>
      </c>
      <c r="T296" s="29">
        <f>P296+R296</f>
        <v>-2446819.7399999998</v>
      </c>
      <c r="U296" s="79">
        <f>IF($O296=0,0,T296/$O296)*100</f>
        <v>-49.594213841025343</v>
      </c>
      <c r="V296" s="80">
        <f>IFERROR(VLOOKUP($B296,'Depr Rate % NS'!$A:$B,2,FALSE),0)</f>
        <v>-4</v>
      </c>
      <c r="W296" s="81">
        <f>IFERROR(VLOOKUP($B296,'Depr Rate % NS'!D:E,2,FALSE),0)</f>
        <v>50483741.460000001</v>
      </c>
      <c r="X296" s="82">
        <f>IFERROR(VLOOKUP($B296,'Depr Rate % NS'!$L:$O,4,FALSE),0)</f>
        <v>8.0000000000000004E-4</v>
      </c>
      <c r="Y296" s="81">
        <f>W296*X296</f>
        <v>40386.993168000001</v>
      </c>
    </row>
    <row r="297" spans="1:25" x14ac:dyDescent="0.25">
      <c r="A297" s="13" t="s">
        <v>9</v>
      </c>
      <c r="B297" s="14">
        <v>31441</v>
      </c>
      <c r="C297" s="14" t="s">
        <v>100</v>
      </c>
      <c r="D297" s="14" t="s">
        <v>40</v>
      </c>
      <c r="E297" s="14" t="s">
        <v>141</v>
      </c>
      <c r="F297" s="27" t="s">
        <v>134</v>
      </c>
      <c r="G297" s="14">
        <v>2018</v>
      </c>
      <c r="H297" s="10">
        <v>909051.79</v>
      </c>
      <c r="I297" s="10">
        <v>-16621.060000000005</v>
      </c>
      <c r="J297" s="20">
        <f t="shared" si="16"/>
        <v>-1.8283952776771941</v>
      </c>
      <c r="K297" s="10">
        <v>10441.32</v>
      </c>
      <c r="L297" s="20">
        <f t="shared" si="17"/>
        <v>1.1485946251753159</v>
      </c>
      <c r="M297" s="10">
        <f t="shared" si="18"/>
        <v>-6179.7400000000052</v>
      </c>
      <c r="N297" s="20">
        <f t="shared" si="19"/>
        <v>-0.67980065250187838</v>
      </c>
      <c r="O297" s="29">
        <v>5624180.25</v>
      </c>
      <c r="P297" s="29">
        <v>-2445771.0999999996</v>
      </c>
      <c r="Q297" s="79">
        <f>IF($O297=0,0,P297/$O297)*100</f>
        <v>-43.486712574690323</v>
      </c>
      <c r="R297" s="29">
        <v>51985.43</v>
      </c>
      <c r="S297" s="79">
        <f>IF($O297=0,0,R297/$O297)*100</f>
        <v>0.92432012647532047</v>
      </c>
      <c r="T297" s="29">
        <f>P297+R297</f>
        <v>-2393785.6699999995</v>
      </c>
      <c r="U297" s="79">
        <f>IF($O297=0,0,T297/$O297)*100</f>
        <v>-42.562392448215</v>
      </c>
      <c r="V297" s="80">
        <f>IFERROR(VLOOKUP($B297,'Depr Rate % NS'!$A:$B,2,FALSE),0)</f>
        <v>-4</v>
      </c>
      <c r="W297" s="81">
        <f>IFERROR(VLOOKUP($B297,'Depr Rate % NS'!D:E,2,FALSE),0)</f>
        <v>50483741.460000001</v>
      </c>
      <c r="X297" s="82">
        <f>IFERROR(VLOOKUP($B297,'Depr Rate % NS'!$L:$O,4,FALSE),0)</f>
        <v>8.0000000000000004E-4</v>
      </c>
      <c r="Y297" s="81">
        <f>W297*X297</f>
        <v>40386.993168000001</v>
      </c>
    </row>
    <row r="298" spans="1:25" x14ac:dyDescent="0.25">
      <c r="A298" s="13" t="s">
        <v>9</v>
      </c>
      <c r="B298" s="14">
        <v>31441</v>
      </c>
      <c r="C298" s="14" t="s">
        <v>100</v>
      </c>
      <c r="D298" s="14" t="s">
        <v>40</v>
      </c>
      <c r="E298" s="14" t="s">
        <v>141</v>
      </c>
      <c r="F298" s="27" t="s">
        <v>134</v>
      </c>
      <c r="G298" s="14">
        <v>2019</v>
      </c>
      <c r="H298" s="10">
        <v>15417.51</v>
      </c>
      <c r="I298" s="10">
        <v>-762302.62</v>
      </c>
      <c r="J298" s="20">
        <f t="shared" si="16"/>
        <v>-4944.3951714641335</v>
      </c>
      <c r="K298" s="10">
        <v>-20093.330000000002</v>
      </c>
      <c r="L298" s="20">
        <f t="shared" si="17"/>
        <v>-130.32798422053887</v>
      </c>
      <c r="M298" s="10">
        <f t="shared" si="18"/>
        <v>-782395.95</v>
      </c>
      <c r="N298" s="20">
        <f t="shared" si="19"/>
        <v>-5074.7231556846718</v>
      </c>
      <c r="O298" s="29">
        <v>5426043.6500000004</v>
      </c>
      <c r="P298" s="29">
        <v>-2985826.42</v>
      </c>
      <c r="Q298" s="79">
        <f>IF($O298=0,0,P298/$O298)*100</f>
        <v>-55.027688912896963</v>
      </c>
      <c r="R298" s="29">
        <v>31892.1</v>
      </c>
      <c r="S298" s="79">
        <f>IF($O298=0,0,R298/$O298)*100</f>
        <v>0.58775973908724444</v>
      </c>
      <c r="T298" s="29">
        <f>P298+R298</f>
        <v>-2953934.32</v>
      </c>
      <c r="U298" s="79">
        <f>IF($O298=0,0,T298/$O298)*100</f>
        <v>-54.439929173809723</v>
      </c>
      <c r="V298" s="80">
        <f>IFERROR(VLOOKUP($B298,'Depr Rate % NS'!$A:$B,2,FALSE),0)</f>
        <v>-4</v>
      </c>
      <c r="W298" s="81">
        <f>IFERROR(VLOOKUP($B298,'Depr Rate % NS'!D:E,2,FALSE),0)</f>
        <v>50483741.460000001</v>
      </c>
      <c r="X298" s="82">
        <f>IFERROR(VLOOKUP($B298,'Depr Rate % NS'!$L:$O,4,FALSE),0)</f>
        <v>8.0000000000000004E-4</v>
      </c>
      <c r="Y298" s="81">
        <f>W298*X298</f>
        <v>40386.993168000001</v>
      </c>
    </row>
    <row r="299" spans="1:25" x14ac:dyDescent="0.25">
      <c r="A299" s="13" t="s">
        <v>9</v>
      </c>
      <c r="B299" s="14">
        <v>31442</v>
      </c>
      <c r="C299" s="14" t="s">
        <v>100</v>
      </c>
      <c r="D299" s="14" t="s">
        <v>41</v>
      </c>
      <c r="E299" s="14" t="s">
        <v>141</v>
      </c>
      <c r="F299" s="27" t="s">
        <v>136</v>
      </c>
      <c r="G299" s="14">
        <v>2011</v>
      </c>
      <c r="H299" s="10">
        <v>1270922.19</v>
      </c>
      <c r="I299" s="10">
        <v>-1490687.33</v>
      </c>
      <c r="J299" s="20">
        <f t="shared" si="16"/>
        <v>-117.29178558130297</v>
      </c>
      <c r="K299" s="10">
        <v>23221.4</v>
      </c>
      <c r="L299" s="20">
        <f t="shared" si="17"/>
        <v>1.8271299519917898</v>
      </c>
      <c r="M299" s="10">
        <f t="shared" si="18"/>
        <v>-1467465.9300000002</v>
      </c>
      <c r="N299" s="20">
        <f t="shared" si="19"/>
        <v>-115.46465562931121</v>
      </c>
      <c r="O299" s="10"/>
      <c r="P299" s="10"/>
      <c r="Q299" s="20"/>
      <c r="R299" s="10"/>
      <c r="S299" s="20"/>
      <c r="T299" s="10"/>
      <c r="U299" s="20"/>
      <c r="V299" s="20"/>
      <c r="W299" s="43"/>
      <c r="X299" s="40"/>
      <c r="Y299" s="43"/>
    </row>
    <row r="300" spans="1:25" x14ac:dyDescent="0.25">
      <c r="A300" s="13" t="s">
        <v>9</v>
      </c>
      <c r="B300" s="14">
        <v>31442</v>
      </c>
      <c r="C300" s="14" t="s">
        <v>100</v>
      </c>
      <c r="D300" s="14" t="s">
        <v>41</v>
      </c>
      <c r="E300" s="14" t="s">
        <v>141</v>
      </c>
      <c r="F300" s="27" t="s">
        <v>136</v>
      </c>
      <c r="G300" s="14">
        <v>2012</v>
      </c>
      <c r="H300" s="10">
        <v>294765.16000000003</v>
      </c>
      <c r="I300" s="10">
        <v>46184.259999999849</v>
      </c>
      <c r="J300" s="20">
        <f t="shared" si="16"/>
        <v>15.668154268978004</v>
      </c>
      <c r="K300" s="10">
        <v>-15884.54</v>
      </c>
      <c r="L300" s="20">
        <f t="shared" si="17"/>
        <v>-5.3888797441325833</v>
      </c>
      <c r="M300" s="10">
        <f t="shared" si="18"/>
        <v>30299.719999999848</v>
      </c>
      <c r="N300" s="20">
        <f t="shared" si="19"/>
        <v>10.279274524845421</v>
      </c>
      <c r="O300" s="10"/>
      <c r="P300" s="10"/>
      <c r="Q300" s="20"/>
      <c r="R300" s="10"/>
      <c r="S300" s="20"/>
      <c r="T300" s="10"/>
      <c r="U300" s="20"/>
      <c r="V300" s="20"/>
      <c r="W300" s="43"/>
      <c r="X300" s="40"/>
      <c r="Y300" s="43"/>
    </row>
    <row r="301" spans="1:25" x14ac:dyDescent="0.25">
      <c r="A301" s="13" t="s">
        <v>9</v>
      </c>
      <c r="B301" s="14">
        <v>31442</v>
      </c>
      <c r="C301" s="14" t="s">
        <v>100</v>
      </c>
      <c r="D301" s="14" t="s">
        <v>41</v>
      </c>
      <c r="E301" s="14" t="s">
        <v>141</v>
      </c>
      <c r="F301" s="27" t="s">
        <v>136</v>
      </c>
      <c r="G301" s="14">
        <v>2013</v>
      </c>
      <c r="H301" s="10">
        <v>1070066.6299999999</v>
      </c>
      <c r="I301" s="10">
        <v>-2241437.5900000003</v>
      </c>
      <c r="J301" s="20">
        <f t="shared" si="16"/>
        <v>-209.46710486617087</v>
      </c>
      <c r="K301" s="10">
        <v>27135.65</v>
      </c>
      <c r="L301" s="20">
        <f t="shared" si="17"/>
        <v>2.5358841439621385</v>
      </c>
      <c r="M301" s="10">
        <f t="shared" si="18"/>
        <v>-2214301.9400000004</v>
      </c>
      <c r="N301" s="20">
        <f t="shared" si="19"/>
        <v>-206.93122072220876</v>
      </c>
      <c r="O301" s="10"/>
      <c r="P301" s="10"/>
      <c r="Q301" s="20"/>
      <c r="R301" s="10"/>
      <c r="S301" s="20"/>
      <c r="T301" s="10"/>
      <c r="U301" s="20"/>
      <c r="V301" s="20"/>
      <c r="W301" s="43"/>
      <c r="X301" s="40"/>
      <c r="Y301" s="43"/>
    </row>
    <row r="302" spans="1:25" x14ac:dyDescent="0.25">
      <c r="A302" s="13" t="s">
        <v>9</v>
      </c>
      <c r="B302" s="14">
        <v>31442</v>
      </c>
      <c r="C302" s="14" t="s">
        <v>100</v>
      </c>
      <c r="D302" s="14" t="s">
        <v>41</v>
      </c>
      <c r="E302" s="14" t="s">
        <v>141</v>
      </c>
      <c r="F302" s="27" t="s">
        <v>136</v>
      </c>
      <c r="G302" s="14">
        <v>2014</v>
      </c>
      <c r="H302" s="10">
        <v>875300.78999999992</v>
      </c>
      <c r="I302" s="10">
        <v>-100081.59999999999</v>
      </c>
      <c r="J302" s="20">
        <f t="shared" si="16"/>
        <v>-11.433966602497868</v>
      </c>
      <c r="K302" s="10">
        <v>0</v>
      </c>
      <c r="L302" s="20">
        <f t="shared" si="17"/>
        <v>0</v>
      </c>
      <c r="M302" s="10">
        <f t="shared" si="18"/>
        <v>-100081.59999999999</v>
      </c>
      <c r="N302" s="20">
        <f t="shared" si="19"/>
        <v>-11.433966602497868</v>
      </c>
      <c r="O302" s="10"/>
      <c r="P302" s="10"/>
      <c r="Q302" s="20"/>
      <c r="R302" s="10"/>
      <c r="S302" s="20"/>
      <c r="T302" s="10"/>
      <c r="U302" s="20"/>
      <c r="V302" s="20"/>
      <c r="W302" s="43"/>
      <c r="X302" s="40"/>
      <c r="Y302" s="43"/>
    </row>
    <row r="303" spans="1:25" x14ac:dyDescent="0.25">
      <c r="A303" s="13" t="s">
        <v>9</v>
      </c>
      <c r="B303" s="14">
        <v>31442</v>
      </c>
      <c r="C303" s="14" t="s">
        <v>100</v>
      </c>
      <c r="D303" s="14" t="s">
        <v>41</v>
      </c>
      <c r="E303" s="14" t="s">
        <v>141</v>
      </c>
      <c r="F303" s="27" t="s">
        <v>136</v>
      </c>
      <c r="G303" s="14">
        <v>2015</v>
      </c>
      <c r="H303" s="10">
        <v>1125437.6000000001</v>
      </c>
      <c r="I303" s="10">
        <v>-120382.88</v>
      </c>
      <c r="J303" s="20">
        <f t="shared" si="16"/>
        <v>-10.696539728191061</v>
      </c>
      <c r="K303" s="10">
        <v>15742.85</v>
      </c>
      <c r="L303" s="20">
        <f t="shared" si="17"/>
        <v>1.3988203344192516</v>
      </c>
      <c r="M303" s="10">
        <f t="shared" si="18"/>
        <v>-104640.03</v>
      </c>
      <c r="N303" s="20">
        <f t="shared" si="19"/>
        <v>-9.2977193937718088</v>
      </c>
      <c r="O303" s="29">
        <v>4636492.37</v>
      </c>
      <c r="P303" s="29">
        <v>-3906405.1400000006</v>
      </c>
      <c r="Q303" s="79">
        <f>IF($O303=0,0,P303/$O303)*100</f>
        <v>-84.253457749138931</v>
      </c>
      <c r="R303" s="29">
        <v>50215.360000000001</v>
      </c>
      <c r="S303" s="79">
        <f>IF($O303=0,0,R303/$O303)*100</f>
        <v>1.0830463202077911</v>
      </c>
      <c r="T303" s="29">
        <f>P303+R303</f>
        <v>-3856189.7800000007</v>
      </c>
      <c r="U303" s="79">
        <f>IF($O303=0,0,T303/$O303)*100</f>
        <v>-83.170411428931146</v>
      </c>
      <c r="V303" s="80">
        <f>IFERROR(VLOOKUP($B303,'Depr Rate % NS'!$A:$B,2,FALSE),0)</f>
        <v>-4</v>
      </c>
      <c r="W303" s="81">
        <f>IFERROR(VLOOKUP($B303,'Depr Rate % NS'!D:E,2,FALSE),0)</f>
        <v>50791175.919999987</v>
      </c>
      <c r="X303" s="82">
        <f>IFERROR(VLOOKUP($B303,'Depr Rate % NS'!$L:$O,4,FALSE),0)</f>
        <v>1.1999999999999999E-3</v>
      </c>
      <c r="Y303" s="81">
        <f>W303*X303</f>
        <v>60949.411103999977</v>
      </c>
    </row>
    <row r="304" spans="1:25" x14ac:dyDescent="0.25">
      <c r="A304" s="13" t="s">
        <v>9</v>
      </c>
      <c r="B304" s="14">
        <v>31442</v>
      </c>
      <c r="C304" s="14" t="s">
        <v>100</v>
      </c>
      <c r="D304" s="14" t="s">
        <v>41</v>
      </c>
      <c r="E304" s="14" t="s">
        <v>141</v>
      </c>
      <c r="F304" s="27" t="s">
        <v>136</v>
      </c>
      <c r="G304" s="14">
        <v>2016</v>
      </c>
      <c r="H304" s="10">
        <v>657811.74</v>
      </c>
      <c r="I304" s="10">
        <v>-1211264.5</v>
      </c>
      <c r="J304" s="20">
        <f t="shared" si="16"/>
        <v>-184.13543364245825</v>
      </c>
      <c r="K304" s="10">
        <v>7645.55</v>
      </c>
      <c r="L304" s="20">
        <f t="shared" si="17"/>
        <v>1.1622702264328697</v>
      </c>
      <c r="M304" s="10">
        <f t="shared" si="18"/>
        <v>-1203618.95</v>
      </c>
      <c r="N304" s="20">
        <f t="shared" si="19"/>
        <v>-182.97316341602539</v>
      </c>
      <c r="O304" s="29">
        <v>4023381.92</v>
      </c>
      <c r="P304" s="29">
        <v>-3626982.3100000005</v>
      </c>
      <c r="Q304" s="79">
        <f>IF($O304=0,0,P304/$O304)*100</f>
        <v>-90.14760174694031</v>
      </c>
      <c r="R304" s="29">
        <v>34639.51</v>
      </c>
      <c r="S304" s="79">
        <f>IF($O304=0,0,R304/$O304)*100</f>
        <v>0.86095505444832354</v>
      </c>
      <c r="T304" s="29">
        <f>P304+R304</f>
        <v>-3592342.8000000007</v>
      </c>
      <c r="U304" s="79">
        <f>IF($O304=0,0,T304/$O304)*100</f>
        <v>-89.286646692491985</v>
      </c>
      <c r="V304" s="80">
        <f>IFERROR(VLOOKUP($B304,'Depr Rate % NS'!$A:$B,2,FALSE),0)</f>
        <v>-4</v>
      </c>
      <c r="W304" s="81">
        <f>IFERROR(VLOOKUP($B304,'Depr Rate % NS'!D:E,2,FALSE),0)</f>
        <v>50791175.919999987</v>
      </c>
      <c r="X304" s="82">
        <f>IFERROR(VLOOKUP($B304,'Depr Rate % NS'!$L:$O,4,FALSE),0)</f>
        <v>1.1999999999999999E-3</v>
      </c>
      <c r="Y304" s="81">
        <f>W304*X304</f>
        <v>60949.411103999977</v>
      </c>
    </row>
    <row r="305" spans="1:25" x14ac:dyDescent="0.25">
      <c r="A305" s="13" t="s">
        <v>9</v>
      </c>
      <c r="B305" s="14">
        <v>31442</v>
      </c>
      <c r="C305" s="14" t="s">
        <v>100</v>
      </c>
      <c r="D305" s="14" t="s">
        <v>41</v>
      </c>
      <c r="E305" s="14" t="s">
        <v>141</v>
      </c>
      <c r="F305" s="27" t="s">
        <v>136</v>
      </c>
      <c r="G305" s="14">
        <v>2017</v>
      </c>
      <c r="H305" s="10">
        <v>436817.04000000004</v>
      </c>
      <c r="I305" s="10">
        <v>22301.870000000024</v>
      </c>
      <c r="J305" s="20">
        <f t="shared" si="16"/>
        <v>5.1055402966880647</v>
      </c>
      <c r="K305" s="10">
        <v>11045.14</v>
      </c>
      <c r="L305" s="20">
        <f t="shared" si="17"/>
        <v>2.5285506261385771</v>
      </c>
      <c r="M305" s="10">
        <f t="shared" si="18"/>
        <v>33347.010000000024</v>
      </c>
      <c r="N305" s="20">
        <f t="shared" si="19"/>
        <v>7.6340909228266423</v>
      </c>
      <c r="O305" s="29">
        <v>4165433.8</v>
      </c>
      <c r="P305" s="29">
        <v>-3650864.7</v>
      </c>
      <c r="Q305" s="79">
        <f>IF($O305=0,0,P305/$O305)*100</f>
        <v>-87.64668640274634</v>
      </c>
      <c r="R305" s="29">
        <v>61569.19</v>
      </c>
      <c r="S305" s="79">
        <f>IF($O305=0,0,R305/$O305)*100</f>
        <v>1.4780979114348187</v>
      </c>
      <c r="T305" s="29">
        <f>P305+R305</f>
        <v>-3589295.5100000002</v>
      </c>
      <c r="U305" s="79">
        <f>IF($O305=0,0,T305/$O305)*100</f>
        <v>-86.168588491311525</v>
      </c>
      <c r="V305" s="80">
        <f>IFERROR(VLOOKUP($B305,'Depr Rate % NS'!$A:$B,2,FALSE),0)</f>
        <v>-4</v>
      </c>
      <c r="W305" s="81">
        <f>IFERROR(VLOOKUP($B305,'Depr Rate % NS'!D:E,2,FALSE),0)</f>
        <v>50791175.919999987</v>
      </c>
      <c r="X305" s="82">
        <f>IFERROR(VLOOKUP($B305,'Depr Rate % NS'!$L:$O,4,FALSE),0)</f>
        <v>1.1999999999999999E-3</v>
      </c>
      <c r="Y305" s="81">
        <f>W305*X305</f>
        <v>60949.411103999977</v>
      </c>
    </row>
    <row r="306" spans="1:25" x14ac:dyDescent="0.25">
      <c r="A306" s="13" t="s">
        <v>9</v>
      </c>
      <c r="B306" s="14">
        <v>31442</v>
      </c>
      <c r="C306" s="14" t="s">
        <v>100</v>
      </c>
      <c r="D306" s="14" t="s">
        <v>41</v>
      </c>
      <c r="E306" s="14" t="s">
        <v>141</v>
      </c>
      <c r="F306" s="27" t="s">
        <v>136</v>
      </c>
      <c r="G306" s="14">
        <v>2018</v>
      </c>
      <c r="H306" s="10">
        <v>985112.28</v>
      </c>
      <c r="I306" s="10">
        <v>9160.8799999999974</v>
      </c>
      <c r="J306" s="20">
        <f t="shared" si="16"/>
        <v>0.92993257580750066</v>
      </c>
      <c r="K306" s="10">
        <v>10489.140000000003</v>
      </c>
      <c r="L306" s="20">
        <f t="shared" si="17"/>
        <v>1.0647659371376432</v>
      </c>
      <c r="M306" s="10">
        <f t="shared" si="18"/>
        <v>19650.02</v>
      </c>
      <c r="N306" s="20">
        <f t="shared" si="19"/>
        <v>1.9946985129451436</v>
      </c>
      <c r="O306" s="29">
        <v>4080479.45</v>
      </c>
      <c r="P306" s="29">
        <v>-1400266.23</v>
      </c>
      <c r="Q306" s="79">
        <f>IF($O306=0,0,P306/$O306)*100</f>
        <v>-34.316218159118527</v>
      </c>
      <c r="R306" s="29">
        <v>44922.68</v>
      </c>
      <c r="S306" s="79">
        <f>IF($O306=0,0,R306/$O306)*100</f>
        <v>1.100916707226647</v>
      </c>
      <c r="T306" s="29">
        <f>P306+R306</f>
        <v>-1355343.55</v>
      </c>
      <c r="U306" s="79">
        <f>IF($O306=0,0,T306/$O306)*100</f>
        <v>-33.215301451891882</v>
      </c>
      <c r="V306" s="80">
        <f>IFERROR(VLOOKUP($B306,'Depr Rate % NS'!$A:$B,2,FALSE),0)</f>
        <v>-4</v>
      </c>
      <c r="W306" s="81">
        <f>IFERROR(VLOOKUP($B306,'Depr Rate % NS'!D:E,2,FALSE),0)</f>
        <v>50791175.919999987</v>
      </c>
      <c r="X306" s="82">
        <f>IFERROR(VLOOKUP($B306,'Depr Rate % NS'!$L:$O,4,FALSE),0)</f>
        <v>1.1999999999999999E-3</v>
      </c>
      <c r="Y306" s="81">
        <f>W306*X306</f>
        <v>60949.411103999977</v>
      </c>
    </row>
    <row r="307" spans="1:25" x14ac:dyDescent="0.25">
      <c r="A307" s="13" t="s">
        <v>9</v>
      </c>
      <c r="B307" s="14">
        <v>31442</v>
      </c>
      <c r="C307" s="14" t="s">
        <v>100</v>
      </c>
      <c r="D307" s="14" t="s">
        <v>41</v>
      </c>
      <c r="E307" s="14" t="s">
        <v>141</v>
      </c>
      <c r="F307" s="27" t="s">
        <v>136</v>
      </c>
      <c r="G307" s="14">
        <v>2019</v>
      </c>
      <c r="H307" s="10">
        <v>0</v>
      </c>
      <c r="I307" s="10">
        <v>-53584.11</v>
      </c>
      <c r="J307" s="20">
        <f t="shared" si="16"/>
        <v>0</v>
      </c>
      <c r="K307" s="10">
        <v>-20257.600000000002</v>
      </c>
      <c r="L307" s="20">
        <f t="shared" si="17"/>
        <v>0</v>
      </c>
      <c r="M307" s="10">
        <f t="shared" si="18"/>
        <v>-73841.710000000006</v>
      </c>
      <c r="N307" s="20">
        <f t="shared" si="19"/>
        <v>0</v>
      </c>
      <c r="O307" s="29">
        <v>3205178.66</v>
      </c>
      <c r="P307" s="29">
        <v>-1353768.7399999998</v>
      </c>
      <c r="Q307" s="79">
        <f>IF($O307=0,0,P307/$O307)*100</f>
        <v>-42.236919797787486</v>
      </c>
      <c r="R307" s="29">
        <v>24665.08</v>
      </c>
      <c r="S307" s="79">
        <f>IF($O307=0,0,R307/$O307)*100</f>
        <v>0.76953838198835378</v>
      </c>
      <c r="T307" s="29">
        <f>P307+R307</f>
        <v>-1329103.6599999997</v>
      </c>
      <c r="U307" s="79">
        <f>IF($O307=0,0,T307/$O307)*100</f>
        <v>-41.467381415799132</v>
      </c>
      <c r="V307" s="80">
        <f>IFERROR(VLOOKUP($B307,'Depr Rate % NS'!$A:$B,2,FALSE),0)</f>
        <v>-4</v>
      </c>
      <c r="W307" s="81">
        <f>IFERROR(VLOOKUP($B307,'Depr Rate % NS'!D:E,2,FALSE),0)</f>
        <v>50791175.919999987</v>
      </c>
      <c r="X307" s="82">
        <f>IFERROR(VLOOKUP($B307,'Depr Rate % NS'!$L:$O,4,FALSE),0)</f>
        <v>1.1999999999999999E-3</v>
      </c>
      <c r="Y307" s="81">
        <f>W307*X307</f>
        <v>60949.411103999977</v>
      </c>
    </row>
    <row r="308" spans="1:25" x14ac:dyDescent="0.25">
      <c r="A308" s="13" t="s">
        <v>9</v>
      </c>
      <c r="B308" s="14">
        <v>31443</v>
      </c>
      <c r="C308" s="14" t="s">
        <v>100</v>
      </c>
      <c r="D308" s="14" t="s">
        <v>42</v>
      </c>
      <c r="E308" s="14" t="s">
        <v>141</v>
      </c>
      <c r="F308" s="27" t="s">
        <v>137</v>
      </c>
      <c r="G308" s="14">
        <v>2011</v>
      </c>
      <c r="H308" s="10">
        <v>6520.8200000000006</v>
      </c>
      <c r="I308" s="10">
        <v>-124182.90000000001</v>
      </c>
      <c r="J308" s="20">
        <f t="shared" si="16"/>
        <v>-1904.406194312985</v>
      </c>
      <c r="K308" s="10">
        <v>6510.2800000000007</v>
      </c>
      <c r="L308" s="20">
        <f t="shared" si="17"/>
        <v>99.838363886750443</v>
      </c>
      <c r="M308" s="10">
        <f t="shared" si="18"/>
        <v>-117672.62000000001</v>
      </c>
      <c r="N308" s="20">
        <f t="shared" si="19"/>
        <v>-1804.5678304262347</v>
      </c>
      <c r="O308" s="10"/>
      <c r="P308" s="10"/>
      <c r="Q308" s="20"/>
      <c r="R308" s="10"/>
      <c r="S308" s="20"/>
      <c r="T308" s="10"/>
      <c r="U308" s="20"/>
      <c r="V308" s="20"/>
      <c r="W308" s="43"/>
      <c r="X308" s="40"/>
      <c r="Y308" s="43"/>
    </row>
    <row r="309" spans="1:25" x14ac:dyDescent="0.25">
      <c r="A309" s="13" t="s">
        <v>9</v>
      </c>
      <c r="B309" s="14">
        <v>31443</v>
      </c>
      <c r="C309" s="14" t="s">
        <v>100</v>
      </c>
      <c r="D309" s="14" t="s">
        <v>42</v>
      </c>
      <c r="E309" s="14" t="s">
        <v>141</v>
      </c>
      <c r="F309" s="27" t="s">
        <v>137</v>
      </c>
      <c r="G309" s="14">
        <v>2012</v>
      </c>
      <c r="H309" s="10">
        <v>93247.39</v>
      </c>
      <c r="I309" s="10">
        <v>124013.84</v>
      </c>
      <c r="J309" s="20">
        <f t="shared" si="16"/>
        <v>132.99443555471095</v>
      </c>
      <c r="K309" s="10">
        <v>-10577.19</v>
      </c>
      <c r="L309" s="20">
        <f t="shared" si="17"/>
        <v>-11.343148585713767</v>
      </c>
      <c r="M309" s="10">
        <f t="shared" si="18"/>
        <v>113436.65</v>
      </c>
      <c r="N309" s="20">
        <f t="shared" si="19"/>
        <v>121.65128696899718</v>
      </c>
      <c r="O309" s="10"/>
      <c r="P309" s="10"/>
      <c r="Q309" s="20"/>
      <c r="R309" s="10"/>
      <c r="S309" s="20"/>
      <c r="T309" s="10"/>
      <c r="U309" s="20"/>
      <c r="V309" s="20"/>
      <c r="W309" s="43"/>
      <c r="X309" s="40"/>
      <c r="Y309" s="43"/>
    </row>
    <row r="310" spans="1:25" x14ac:dyDescent="0.25">
      <c r="A310" s="13" t="s">
        <v>9</v>
      </c>
      <c r="B310" s="14">
        <v>31443</v>
      </c>
      <c r="C310" s="14" t="s">
        <v>100</v>
      </c>
      <c r="D310" s="14" t="s">
        <v>42</v>
      </c>
      <c r="E310" s="14" t="s">
        <v>141</v>
      </c>
      <c r="F310" s="27" t="s">
        <v>137</v>
      </c>
      <c r="G310" s="14">
        <v>2013</v>
      </c>
      <c r="H310" s="10">
        <v>162248.69999999998</v>
      </c>
      <c r="I310" s="10">
        <v>-2151883.25</v>
      </c>
      <c r="J310" s="20">
        <f t="shared" si="16"/>
        <v>-1326.2868978303063</v>
      </c>
      <c r="K310" s="10">
        <v>44819.23</v>
      </c>
      <c r="L310" s="20">
        <f t="shared" si="17"/>
        <v>27.62378373447677</v>
      </c>
      <c r="M310" s="10">
        <f t="shared" si="18"/>
        <v>-2107064.02</v>
      </c>
      <c r="N310" s="20">
        <f t="shared" si="19"/>
        <v>-1298.6631140958298</v>
      </c>
      <c r="O310" s="10"/>
      <c r="P310" s="10"/>
      <c r="Q310" s="20"/>
      <c r="R310" s="10"/>
      <c r="S310" s="20"/>
      <c r="T310" s="10"/>
      <c r="U310" s="20"/>
      <c r="V310" s="20"/>
      <c r="W310" s="43"/>
      <c r="X310" s="40"/>
      <c r="Y310" s="43"/>
    </row>
    <row r="311" spans="1:25" x14ac:dyDescent="0.25">
      <c r="A311" s="13" t="s">
        <v>9</v>
      </c>
      <c r="B311" s="14">
        <v>31443</v>
      </c>
      <c r="C311" s="14" t="s">
        <v>100</v>
      </c>
      <c r="D311" s="14" t="s">
        <v>42</v>
      </c>
      <c r="E311" s="14" t="s">
        <v>141</v>
      </c>
      <c r="F311" s="27" t="s">
        <v>137</v>
      </c>
      <c r="G311" s="14">
        <v>2014</v>
      </c>
      <c r="H311" s="10">
        <v>2433601.96</v>
      </c>
      <c r="I311" s="10">
        <v>-238470.01999999979</v>
      </c>
      <c r="J311" s="20">
        <f t="shared" si="16"/>
        <v>-9.7990560461251341</v>
      </c>
      <c r="K311" s="10">
        <v>-20149.410000000003</v>
      </c>
      <c r="L311" s="20">
        <f t="shared" si="17"/>
        <v>-0.82796654223601973</v>
      </c>
      <c r="M311" s="10">
        <f t="shared" si="18"/>
        <v>-258619.42999999979</v>
      </c>
      <c r="N311" s="20">
        <f t="shared" si="19"/>
        <v>-10.627022588361154</v>
      </c>
      <c r="O311" s="10"/>
      <c r="P311" s="10"/>
      <c r="Q311" s="20"/>
      <c r="R311" s="10"/>
      <c r="S311" s="20"/>
      <c r="T311" s="10"/>
      <c r="U311" s="20"/>
      <c r="V311" s="20"/>
      <c r="W311" s="43"/>
      <c r="X311" s="40"/>
      <c r="Y311" s="43"/>
    </row>
    <row r="312" spans="1:25" x14ac:dyDescent="0.25">
      <c r="A312" s="13" t="s">
        <v>9</v>
      </c>
      <c r="B312" s="14">
        <v>31443</v>
      </c>
      <c r="C312" s="14" t="s">
        <v>100</v>
      </c>
      <c r="D312" s="14" t="s">
        <v>42</v>
      </c>
      <c r="E312" s="14" t="s">
        <v>141</v>
      </c>
      <c r="F312" s="27" t="s">
        <v>137</v>
      </c>
      <c r="G312" s="14">
        <v>2015</v>
      </c>
      <c r="H312" s="10">
        <v>22193.86</v>
      </c>
      <c r="I312" s="10">
        <v>73734.310000000012</v>
      </c>
      <c r="J312" s="20">
        <f t="shared" si="16"/>
        <v>332.22841813005942</v>
      </c>
      <c r="K312" s="10">
        <v>-19930.939999999999</v>
      </c>
      <c r="L312" s="20">
        <f t="shared" si="17"/>
        <v>-89.803846649478729</v>
      </c>
      <c r="M312" s="10">
        <f t="shared" si="18"/>
        <v>53803.37000000001</v>
      </c>
      <c r="N312" s="20">
        <f t="shared" si="19"/>
        <v>242.42457148058071</v>
      </c>
      <c r="O312" s="29">
        <v>2717812.73</v>
      </c>
      <c r="P312" s="29">
        <v>-2316788.02</v>
      </c>
      <c r="Q312" s="79">
        <f>IF($O312=0,0,P312/$O312)*100</f>
        <v>-85.244579011152112</v>
      </c>
      <c r="R312" s="29">
        <v>671.96999999999753</v>
      </c>
      <c r="S312" s="79">
        <f>IF($O312=0,0,R312/$O312)*100</f>
        <v>2.4724661584758913E-2</v>
      </c>
      <c r="T312" s="29">
        <f>P312+R312</f>
        <v>-2316116.0499999998</v>
      </c>
      <c r="U312" s="79">
        <f>IF($O312=0,0,T312/$O312)*100</f>
        <v>-85.219854349567342</v>
      </c>
      <c r="V312" s="80">
        <f>IFERROR(VLOOKUP($B312,'Depr Rate % NS'!$A:$B,2,FALSE),0)</f>
        <v>-5</v>
      </c>
      <c r="W312" s="81">
        <f>IFERROR(VLOOKUP($B312,'Depr Rate % NS'!D:E,2,FALSE),0)</f>
        <v>51936423.43999999</v>
      </c>
      <c r="X312" s="82">
        <f>IFERROR(VLOOKUP($B312,'Depr Rate % NS'!$L:$O,4,FALSE),0)</f>
        <v>8.9999999999999998E-4</v>
      </c>
      <c r="Y312" s="81">
        <f>W312*X312</f>
        <v>46742.781095999992</v>
      </c>
    </row>
    <row r="313" spans="1:25" x14ac:dyDescent="0.25">
      <c r="A313" s="13" t="s">
        <v>9</v>
      </c>
      <c r="B313" s="14">
        <v>31443</v>
      </c>
      <c r="C313" s="14" t="s">
        <v>100</v>
      </c>
      <c r="D313" s="14" t="s">
        <v>42</v>
      </c>
      <c r="E313" s="14" t="s">
        <v>141</v>
      </c>
      <c r="F313" s="27" t="s">
        <v>137</v>
      </c>
      <c r="G313" s="14">
        <v>2016</v>
      </c>
      <c r="H313" s="10">
        <v>96425.459999999992</v>
      </c>
      <c r="I313" s="10">
        <v>-78075.8</v>
      </c>
      <c r="J313" s="20">
        <f t="shared" si="16"/>
        <v>-80.970108931811168</v>
      </c>
      <c r="K313" s="10">
        <v>14301.29</v>
      </c>
      <c r="L313" s="20">
        <f t="shared" si="17"/>
        <v>14.831445968730666</v>
      </c>
      <c r="M313" s="10">
        <f t="shared" si="18"/>
        <v>-63774.51</v>
      </c>
      <c r="N313" s="20">
        <f t="shared" si="19"/>
        <v>-66.138662963080506</v>
      </c>
      <c r="O313" s="29">
        <v>2807717.37</v>
      </c>
      <c r="P313" s="29">
        <v>-2270680.92</v>
      </c>
      <c r="Q313" s="79">
        <f>IF($O313=0,0,P313/$O313)*100</f>
        <v>-80.872845118310451</v>
      </c>
      <c r="R313" s="29">
        <v>8462.9800000000014</v>
      </c>
      <c r="S313" s="79">
        <f>IF($O313=0,0,R313/$O313)*100</f>
        <v>0.30141851492694938</v>
      </c>
      <c r="T313" s="29">
        <f>P313+R313</f>
        <v>-2262217.94</v>
      </c>
      <c r="U313" s="79">
        <f>IF($O313=0,0,T313/$O313)*100</f>
        <v>-80.571426603383514</v>
      </c>
      <c r="V313" s="80">
        <f>IFERROR(VLOOKUP($B313,'Depr Rate % NS'!$A:$B,2,FALSE),0)</f>
        <v>-5</v>
      </c>
      <c r="W313" s="81">
        <f>IFERROR(VLOOKUP($B313,'Depr Rate % NS'!D:E,2,FALSE),0)</f>
        <v>51936423.43999999</v>
      </c>
      <c r="X313" s="82">
        <f>IFERROR(VLOOKUP($B313,'Depr Rate % NS'!$L:$O,4,FALSE),0)</f>
        <v>8.9999999999999998E-4</v>
      </c>
      <c r="Y313" s="81">
        <f>W313*X313</f>
        <v>46742.781095999992</v>
      </c>
    </row>
    <row r="314" spans="1:25" x14ac:dyDescent="0.25">
      <c r="A314" s="13" t="s">
        <v>9</v>
      </c>
      <c r="B314" s="14">
        <v>31443</v>
      </c>
      <c r="C314" s="14" t="s">
        <v>100</v>
      </c>
      <c r="D314" s="14" t="s">
        <v>42</v>
      </c>
      <c r="E314" s="14" t="s">
        <v>141</v>
      </c>
      <c r="F314" s="27" t="s">
        <v>137</v>
      </c>
      <c r="G314" s="14">
        <v>2017</v>
      </c>
      <c r="H314" s="10">
        <v>286310.08</v>
      </c>
      <c r="I314" s="10">
        <v>-3602.179999999993</v>
      </c>
      <c r="J314" s="20">
        <f t="shared" si="16"/>
        <v>-1.2581394270156303</v>
      </c>
      <c r="K314" s="10">
        <v>4623.0200000000004</v>
      </c>
      <c r="L314" s="20">
        <f t="shared" si="17"/>
        <v>1.6146899194048634</v>
      </c>
      <c r="M314" s="10">
        <f t="shared" si="18"/>
        <v>1020.8400000000074</v>
      </c>
      <c r="N314" s="20">
        <f t="shared" si="19"/>
        <v>0.3565504923892332</v>
      </c>
      <c r="O314" s="29">
        <v>3000780.06</v>
      </c>
      <c r="P314" s="29">
        <v>-2398296.94</v>
      </c>
      <c r="Q314" s="79">
        <f>IF($O314=0,0,P314/$O314)*100</f>
        <v>-79.92244989791088</v>
      </c>
      <c r="R314" s="29">
        <v>23663.190000000002</v>
      </c>
      <c r="S314" s="79">
        <f>IF($O314=0,0,R314/$O314)*100</f>
        <v>0.78856795655993539</v>
      </c>
      <c r="T314" s="29">
        <f>P314+R314</f>
        <v>-2374633.75</v>
      </c>
      <c r="U314" s="79">
        <f>IF($O314=0,0,T314/$O314)*100</f>
        <v>-79.133881941350936</v>
      </c>
      <c r="V314" s="80">
        <f>IFERROR(VLOOKUP($B314,'Depr Rate % NS'!$A:$B,2,FALSE),0)</f>
        <v>-5</v>
      </c>
      <c r="W314" s="81">
        <f>IFERROR(VLOOKUP($B314,'Depr Rate % NS'!D:E,2,FALSE),0)</f>
        <v>51936423.43999999</v>
      </c>
      <c r="X314" s="82">
        <f>IFERROR(VLOOKUP($B314,'Depr Rate % NS'!$L:$O,4,FALSE),0)</f>
        <v>8.9999999999999998E-4</v>
      </c>
      <c r="Y314" s="81">
        <f>W314*X314</f>
        <v>46742.781095999992</v>
      </c>
    </row>
    <row r="315" spans="1:25" x14ac:dyDescent="0.25">
      <c r="A315" s="13" t="s">
        <v>9</v>
      </c>
      <c r="B315" s="14">
        <v>31443</v>
      </c>
      <c r="C315" s="14" t="s">
        <v>100</v>
      </c>
      <c r="D315" s="14" t="s">
        <v>42</v>
      </c>
      <c r="E315" s="14" t="s">
        <v>141</v>
      </c>
      <c r="F315" s="27" t="s">
        <v>137</v>
      </c>
      <c r="G315" s="14">
        <v>2018</v>
      </c>
      <c r="H315" s="10">
        <v>669757.47</v>
      </c>
      <c r="I315" s="10">
        <v>-172703.05000000002</v>
      </c>
      <c r="J315" s="20">
        <f t="shared" si="16"/>
        <v>-25.785908740965596</v>
      </c>
      <c r="K315" s="10">
        <v>10633.349999999999</v>
      </c>
      <c r="L315" s="20">
        <f t="shared" si="17"/>
        <v>1.5876418668387526</v>
      </c>
      <c r="M315" s="10">
        <f t="shared" si="18"/>
        <v>-162069.70000000001</v>
      </c>
      <c r="N315" s="20">
        <f t="shared" si="19"/>
        <v>-24.198266874126841</v>
      </c>
      <c r="O315" s="29">
        <v>3508288.83</v>
      </c>
      <c r="P315" s="29">
        <v>-419116.73999999982</v>
      </c>
      <c r="Q315" s="79">
        <f>IF($O315=0,0,P315/$O315)*100</f>
        <v>-11.94647192146947</v>
      </c>
      <c r="R315" s="29">
        <v>-10522.690000000002</v>
      </c>
      <c r="S315" s="79">
        <f>IF($O315=0,0,R315/$O315)*100</f>
        <v>-0.29993796149332447</v>
      </c>
      <c r="T315" s="29">
        <f>P315+R315</f>
        <v>-429639.42999999982</v>
      </c>
      <c r="U315" s="79">
        <f>IF($O315=0,0,T315/$O315)*100</f>
        <v>-12.246409882962794</v>
      </c>
      <c r="V315" s="80">
        <f>IFERROR(VLOOKUP($B315,'Depr Rate % NS'!$A:$B,2,FALSE),0)</f>
        <v>-5</v>
      </c>
      <c r="W315" s="81">
        <f>IFERROR(VLOOKUP($B315,'Depr Rate % NS'!D:E,2,FALSE),0)</f>
        <v>51936423.43999999</v>
      </c>
      <c r="X315" s="82">
        <f>IFERROR(VLOOKUP($B315,'Depr Rate % NS'!$L:$O,4,FALSE),0)</f>
        <v>8.9999999999999998E-4</v>
      </c>
      <c r="Y315" s="81">
        <f>W315*X315</f>
        <v>46742.781095999992</v>
      </c>
    </row>
    <row r="316" spans="1:25" x14ac:dyDescent="0.25">
      <c r="A316" s="13" t="s">
        <v>9</v>
      </c>
      <c r="B316" s="14">
        <v>31443</v>
      </c>
      <c r="C316" s="14" t="s">
        <v>100</v>
      </c>
      <c r="D316" s="14" t="s">
        <v>42</v>
      </c>
      <c r="E316" s="14" t="s">
        <v>141</v>
      </c>
      <c r="F316" s="27" t="s">
        <v>137</v>
      </c>
      <c r="G316" s="14">
        <v>2019</v>
      </c>
      <c r="H316" s="10">
        <v>241632.92</v>
      </c>
      <c r="I316" s="10">
        <v>-641440.56999999995</v>
      </c>
      <c r="J316" s="20">
        <f t="shared" si="16"/>
        <v>-265.46075344369461</v>
      </c>
      <c r="K316" s="10">
        <v>-20434.239999999998</v>
      </c>
      <c r="L316" s="20">
        <f t="shared" si="17"/>
        <v>-8.4567284954384512</v>
      </c>
      <c r="M316" s="10">
        <f t="shared" si="18"/>
        <v>-661874.80999999994</v>
      </c>
      <c r="N316" s="20">
        <f t="shared" si="19"/>
        <v>-273.9174819391331</v>
      </c>
      <c r="O316" s="29">
        <v>1316319.79</v>
      </c>
      <c r="P316" s="29">
        <v>-822087.29</v>
      </c>
      <c r="Q316" s="79">
        <f>IF($O316=0,0,P316/$O316)*100</f>
        <v>-62.453462771383236</v>
      </c>
      <c r="R316" s="29">
        <v>-10807.519999999997</v>
      </c>
      <c r="S316" s="79">
        <f>IF($O316=0,0,R316/$O316)*100</f>
        <v>-0.82104060746515073</v>
      </c>
      <c r="T316" s="29">
        <f>P316+R316</f>
        <v>-832894.81</v>
      </c>
      <c r="U316" s="79">
        <f>IF($O316=0,0,T316/$O316)*100</f>
        <v>-63.274503378848394</v>
      </c>
      <c r="V316" s="80">
        <f>IFERROR(VLOOKUP($B316,'Depr Rate % NS'!$A:$B,2,FALSE),0)</f>
        <v>-5</v>
      </c>
      <c r="W316" s="81">
        <f>IFERROR(VLOOKUP($B316,'Depr Rate % NS'!D:E,2,FALSE),0)</f>
        <v>51936423.43999999</v>
      </c>
      <c r="X316" s="82">
        <f>IFERROR(VLOOKUP($B316,'Depr Rate % NS'!$L:$O,4,FALSE),0)</f>
        <v>8.9999999999999998E-4</v>
      </c>
      <c r="Y316" s="81">
        <f>W316*X316</f>
        <v>46742.781095999992</v>
      </c>
    </row>
    <row r="317" spans="1:25" x14ac:dyDescent="0.25">
      <c r="A317" s="13" t="s">
        <v>9</v>
      </c>
      <c r="B317" s="14">
        <v>31444</v>
      </c>
      <c r="C317" s="14" t="s">
        <v>100</v>
      </c>
      <c r="D317" s="14" t="s">
        <v>43</v>
      </c>
      <c r="E317" s="14" t="s">
        <v>141</v>
      </c>
      <c r="F317" s="27" t="s">
        <v>135</v>
      </c>
      <c r="G317" s="14">
        <v>2011</v>
      </c>
      <c r="H317" s="10">
        <v>2823111.22</v>
      </c>
      <c r="I317" s="10">
        <v>-599776.62</v>
      </c>
      <c r="J317" s="20">
        <f t="shared" si="16"/>
        <v>-21.245235247940389</v>
      </c>
      <c r="K317" s="10">
        <v>288026.18</v>
      </c>
      <c r="L317" s="20">
        <f t="shared" si="17"/>
        <v>10.202438287217037</v>
      </c>
      <c r="M317" s="10">
        <f t="shared" si="18"/>
        <v>-311750.44</v>
      </c>
      <c r="N317" s="20">
        <f t="shared" si="19"/>
        <v>-11.042796960723352</v>
      </c>
      <c r="O317" s="10"/>
      <c r="P317" s="10"/>
      <c r="Q317" s="20"/>
      <c r="R317" s="10"/>
      <c r="S317" s="20"/>
      <c r="T317" s="10"/>
      <c r="U317" s="20"/>
      <c r="V317" s="20"/>
      <c r="W317" s="43"/>
      <c r="X317" s="40"/>
      <c r="Y317" s="43"/>
    </row>
    <row r="318" spans="1:25" x14ac:dyDescent="0.25">
      <c r="A318" s="13" t="s">
        <v>9</v>
      </c>
      <c r="B318" s="14">
        <v>31444</v>
      </c>
      <c r="C318" s="14" t="s">
        <v>100</v>
      </c>
      <c r="D318" s="14" t="s">
        <v>43</v>
      </c>
      <c r="E318" s="14" t="s">
        <v>141</v>
      </c>
      <c r="F318" s="27" t="s">
        <v>135</v>
      </c>
      <c r="G318" s="14">
        <v>2012</v>
      </c>
      <c r="H318" s="10">
        <v>322060.86</v>
      </c>
      <c r="I318" s="10">
        <v>-224337.04000000004</v>
      </c>
      <c r="J318" s="20">
        <f t="shared" si="16"/>
        <v>-69.656722645527324</v>
      </c>
      <c r="K318" s="10">
        <v>-3546.1</v>
      </c>
      <c r="L318" s="20">
        <f t="shared" si="17"/>
        <v>-1.1010651837668197</v>
      </c>
      <c r="M318" s="10">
        <f t="shared" si="18"/>
        <v>-227883.14000000004</v>
      </c>
      <c r="N318" s="20">
        <f t="shared" si="19"/>
        <v>-70.757787829294145</v>
      </c>
      <c r="O318" s="10"/>
      <c r="P318" s="10"/>
      <c r="Q318" s="20"/>
      <c r="R318" s="10"/>
      <c r="S318" s="20"/>
      <c r="T318" s="10"/>
      <c r="U318" s="20"/>
      <c r="V318" s="20"/>
      <c r="W318" s="43"/>
      <c r="X318" s="40"/>
      <c r="Y318" s="43"/>
    </row>
    <row r="319" spans="1:25" x14ac:dyDescent="0.25">
      <c r="A319" s="13" t="s">
        <v>9</v>
      </c>
      <c r="B319" s="14">
        <v>31444</v>
      </c>
      <c r="C319" s="14" t="s">
        <v>100</v>
      </c>
      <c r="D319" s="14" t="s">
        <v>43</v>
      </c>
      <c r="E319" s="14" t="s">
        <v>141</v>
      </c>
      <c r="F319" s="27" t="s">
        <v>135</v>
      </c>
      <c r="G319" s="14">
        <v>2013</v>
      </c>
      <c r="H319" s="10">
        <v>74689.25</v>
      </c>
      <c r="I319" s="10">
        <v>-140435.9</v>
      </c>
      <c r="J319" s="20">
        <f t="shared" si="16"/>
        <v>-188.02692489213641</v>
      </c>
      <c r="K319" s="10">
        <v>0</v>
      </c>
      <c r="L319" s="20">
        <f t="shared" si="17"/>
        <v>0</v>
      </c>
      <c r="M319" s="10">
        <f t="shared" si="18"/>
        <v>-140435.9</v>
      </c>
      <c r="N319" s="20">
        <f t="shared" si="19"/>
        <v>-188.02692489213641</v>
      </c>
      <c r="O319" s="10"/>
      <c r="P319" s="10"/>
      <c r="Q319" s="20"/>
      <c r="R319" s="10"/>
      <c r="S319" s="20"/>
      <c r="T319" s="10"/>
      <c r="U319" s="20"/>
      <c r="V319" s="20"/>
      <c r="W319" s="43"/>
      <c r="X319" s="40"/>
      <c r="Y319" s="43"/>
    </row>
    <row r="320" spans="1:25" x14ac:dyDescent="0.25">
      <c r="A320" s="13" t="s">
        <v>9</v>
      </c>
      <c r="B320" s="14">
        <v>31444</v>
      </c>
      <c r="C320" s="14" t="s">
        <v>100</v>
      </c>
      <c r="D320" s="14" t="s">
        <v>43</v>
      </c>
      <c r="E320" s="14" t="s">
        <v>141</v>
      </c>
      <c r="F320" s="27" t="s">
        <v>135</v>
      </c>
      <c r="G320" s="14">
        <v>2014</v>
      </c>
      <c r="H320" s="10">
        <v>2912025.5799999996</v>
      </c>
      <c r="I320" s="10">
        <v>-3790743.36</v>
      </c>
      <c r="J320" s="20">
        <f t="shared" si="16"/>
        <v>-130.17548286783938</v>
      </c>
      <c r="K320" s="10">
        <v>45254.34</v>
      </c>
      <c r="L320" s="20">
        <f t="shared" si="17"/>
        <v>1.5540502223198192</v>
      </c>
      <c r="M320" s="10">
        <f t="shared" si="18"/>
        <v>-3745489.02</v>
      </c>
      <c r="N320" s="20">
        <f t="shared" si="19"/>
        <v>-128.62143264551958</v>
      </c>
      <c r="O320" s="10"/>
      <c r="P320" s="10"/>
      <c r="Q320" s="20"/>
      <c r="R320" s="10"/>
      <c r="S320" s="20"/>
      <c r="T320" s="10"/>
      <c r="U320" s="20"/>
      <c r="V320" s="20"/>
      <c r="W320" s="43"/>
      <c r="X320" s="40"/>
      <c r="Y320" s="43"/>
    </row>
    <row r="321" spans="1:25" x14ac:dyDescent="0.25">
      <c r="A321" s="24" t="s">
        <v>9</v>
      </c>
      <c r="B321" s="14">
        <v>31444</v>
      </c>
      <c r="C321" s="14" t="s">
        <v>100</v>
      </c>
      <c r="D321" s="14" t="s">
        <v>43</v>
      </c>
      <c r="E321" s="14" t="s">
        <v>141</v>
      </c>
      <c r="F321" s="27" t="s">
        <v>135</v>
      </c>
      <c r="G321" s="14">
        <v>2015</v>
      </c>
      <c r="H321" s="10">
        <v>273964.74</v>
      </c>
      <c r="I321" s="10">
        <v>2701867.93</v>
      </c>
      <c r="J321" s="20">
        <f t="shared" si="16"/>
        <v>986.21009769359387</v>
      </c>
      <c r="K321" s="10">
        <v>-45254.34</v>
      </c>
      <c r="L321" s="20">
        <f t="shared" si="17"/>
        <v>-16.518308158925851</v>
      </c>
      <c r="M321" s="10">
        <f t="shared" si="18"/>
        <v>2656613.5900000003</v>
      </c>
      <c r="N321" s="20">
        <f t="shared" si="19"/>
        <v>969.69178953466792</v>
      </c>
      <c r="O321" s="29">
        <v>6405851.6499999994</v>
      </c>
      <c r="P321" s="29">
        <v>-2053424.9899999998</v>
      </c>
      <c r="Q321" s="79">
        <f>IF($O321=0,0,P321/$O321)*100</f>
        <v>-32.055456513733034</v>
      </c>
      <c r="R321" s="29">
        <v>284480.08</v>
      </c>
      <c r="S321" s="79">
        <f>IF($O321=0,0,R321/$O321)*100</f>
        <v>4.4409408076129901</v>
      </c>
      <c r="T321" s="29">
        <f>P321+R321</f>
        <v>-1768944.9099999997</v>
      </c>
      <c r="U321" s="79">
        <f>IF($O321=0,0,T321/$O321)*100</f>
        <v>-27.614515706120041</v>
      </c>
      <c r="V321" s="80">
        <f>IFERROR(VLOOKUP($B321,'Depr Rate % NS'!$A:$B,2,FALSE),0)</f>
        <v>-7</v>
      </c>
      <c r="W321" s="81">
        <f>IFERROR(VLOOKUP($B321,'Depr Rate % NS'!D:E,2,FALSE),0)</f>
        <v>97781084.499999955</v>
      </c>
      <c r="X321" s="82">
        <f>IFERROR(VLOOKUP($B321,'Depr Rate % NS'!$L:$O,4,FALSE),0)</f>
        <v>1.1000000000000001E-3</v>
      </c>
      <c r="Y321" s="81">
        <f>W321*X321</f>
        <v>107559.19294999995</v>
      </c>
    </row>
    <row r="322" spans="1:25" x14ac:dyDescent="0.25">
      <c r="A322" s="13" t="s">
        <v>9</v>
      </c>
      <c r="B322" s="14">
        <v>31444</v>
      </c>
      <c r="C322" s="14" t="s">
        <v>100</v>
      </c>
      <c r="D322" s="14" t="s">
        <v>43</v>
      </c>
      <c r="E322" s="14" t="s">
        <v>141</v>
      </c>
      <c r="F322" s="27" t="s">
        <v>135</v>
      </c>
      <c r="G322" s="14">
        <v>2016</v>
      </c>
      <c r="H322" s="10">
        <v>89272.459999999992</v>
      </c>
      <c r="I322" s="10">
        <v>-77665.53</v>
      </c>
      <c r="J322" s="20">
        <f t="shared" ref="J322:J385" si="20">IF($H322=0,0,I322/$H322)*100</f>
        <v>-86.998308324874216</v>
      </c>
      <c r="K322" s="10">
        <v>14557.38</v>
      </c>
      <c r="L322" s="20">
        <f t="shared" ref="L322:L385" si="21">IF($H322=0,0,K322/$H322)*100</f>
        <v>16.306686294967115</v>
      </c>
      <c r="M322" s="10">
        <f t="shared" ref="M322:M385" si="22">I322+K322</f>
        <v>-63108.15</v>
      </c>
      <c r="N322" s="20">
        <f t="shared" ref="N322:N385" si="23">IF($H322=0,0,M322/$H322)*100</f>
        <v>-70.691622029907109</v>
      </c>
      <c r="O322" s="29">
        <v>3672012.8899999992</v>
      </c>
      <c r="P322" s="29">
        <v>-1531313.8999999994</v>
      </c>
      <c r="Q322" s="79">
        <f>IF($O322=0,0,P322/$O322)*100</f>
        <v>-41.7023018674643</v>
      </c>
      <c r="R322" s="29">
        <v>11011.279999999997</v>
      </c>
      <c r="S322" s="79">
        <f>IF($O322=0,0,R322/$O322)*100</f>
        <v>0.29987040704533036</v>
      </c>
      <c r="T322" s="29">
        <f>P322+R322</f>
        <v>-1520302.6199999994</v>
      </c>
      <c r="U322" s="79">
        <f>IF($O322=0,0,T322/$O322)*100</f>
        <v>-41.402431460418967</v>
      </c>
      <c r="V322" s="80">
        <f>IFERROR(VLOOKUP($B322,'Depr Rate % NS'!$A:$B,2,FALSE),0)</f>
        <v>-7</v>
      </c>
      <c r="W322" s="81">
        <f>IFERROR(VLOOKUP($B322,'Depr Rate % NS'!D:E,2,FALSE),0)</f>
        <v>97781084.499999955</v>
      </c>
      <c r="X322" s="82">
        <f>IFERROR(VLOOKUP($B322,'Depr Rate % NS'!$L:$O,4,FALSE),0)</f>
        <v>1.1000000000000001E-3</v>
      </c>
      <c r="Y322" s="81">
        <f>W322*X322</f>
        <v>107559.19294999995</v>
      </c>
    </row>
    <row r="323" spans="1:25" x14ac:dyDescent="0.25">
      <c r="A323" s="13" t="s">
        <v>9</v>
      </c>
      <c r="B323" s="14">
        <v>31444</v>
      </c>
      <c r="C323" s="14" t="s">
        <v>100</v>
      </c>
      <c r="D323" s="14" t="s">
        <v>43</v>
      </c>
      <c r="E323" s="14" t="s">
        <v>141</v>
      </c>
      <c r="F323" s="27" t="s">
        <v>135</v>
      </c>
      <c r="G323" s="14">
        <v>2017</v>
      </c>
      <c r="H323" s="10">
        <v>207006.5</v>
      </c>
      <c r="I323" s="10">
        <v>-248711.56999999998</v>
      </c>
      <c r="J323" s="20">
        <f t="shared" si="20"/>
        <v>-120.14674418436135</v>
      </c>
      <c r="K323" s="10">
        <v>21113.14</v>
      </c>
      <c r="L323" s="20">
        <f t="shared" si="21"/>
        <v>10.199264274310227</v>
      </c>
      <c r="M323" s="10">
        <f t="shared" si="22"/>
        <v>-227598.43</v>
      </c>
      <c r="N323" s="20">
        <f t="shared" si="23"/>
        <v>-109.94747991005114</v>
      </c>
      <c r="O323" s="29">
        <v>3556958.5299999993</v>
      </c>
      <c r="P323" s="29">
        <v>-1555688.4299999997</v>
      </c>
      <c r="Q323" s="79">
        <f>IF($O323=0,0,P323/$O323)*100</f>
        <v>-43.736479266740282</v>
      </c>
      <c r="R323" s="29">
        <v>35670.519999999997</v>
      </c>
      <c r="S323" s="79">
        <f>IF($O323=0,0,R323/$O323)*100</f>
        <v>1.0028376687315499</v>
      </c>
      <c r="T323" s="29">
        <f>P323+R323</f>
        <v>-1520017.9099999997</v>
      </c>
      <c r="U323" s="79">
        <f>IF($O323=0,0,T323/$O323)*100</f>
        <v>-42.733641598008731</v>
      </c>
      <c r="V323" s="80">
        <f>IFERROR(VLOOKUP($B323,'Depr Rate % NS'!$A:$B,2,FALSE),0)</f>
        <v>-7</v>
      </c>
      <c r="W323" s="81">
        <f>IFERROR(VLOOKUP($B323,'Depr Rate % NS'!D:E,2,FALSE),0)</f>
        <v>97781084.499999955</v>
      </c>
      <c r="X323" s="82">
        <f>IFERROR(VLOOKUP($B323,'Depr Rate % NS'!$L:$O,4,FALSE),0)</f>
        <v>1.1000000000000001E-3</v>
      </c>
      <c r="Y323" s="81">
        <f>W323*X323</f>
        <v>107559.19294999995</v>
      </c>
    </row>
    <row r="324" spans="1:25" x14ac:dyDescent="0.25">
      <c r="A324" s="13" t="s">
        <v>9</v>
      </c>
      <c r="B324" s="14">
        <v>31444</v>
      </c>
      <c r="C324" s="14" t="s">
        <v>100</v>
      </c>
      <c r="D324" s="14" t="s">
        <v>43</v>
      </c>
      <c r="E324" s="14" t="s">
        <v>141</v>
      </c>
      <c r="F324" s="27" t="s">
        <v>135</v>
      </c>
      <c r="G324" s="14">
        <v>2018</v>
      </c>
      <c r="H324" s="10">
        <v>177735.6</v>
      </c>
      <c r="I324" s="10">
        <v>67776.389999999927</v>
      </c>
      <c r="J324" s="20">
        <f t="shared" si="20"/>
        <v>38.1332664924753</v>
      </c>
      <c r="K324" s="10">
        <v>19968.200000000004</v>
      </c>
      <c r="L324" s="20">
        <f t="shared" si="21"/>
        <v>11.234777951068892</v>
      </c>
      <c r="M324" s="10">
        <f t="shared" si="22"/>
        <v>87744.589999999938</v>
      </c>
      <c r="N324" s="20">
        <f t="shared" si="23"/>
        <v>49.368044443544193</v>
      </c>
      <c r="O324" s="29">
        <v>3660004.8799999994</v>
      </c>
      <c r="P324" s="29">
        <v>-1347476.1399999997</v>
      </c>
      <c r="Q324" s="79">
        <f>IF($O324=0,0,P324/$O324)*100</f>
        <v>-36.816238889823552</v>
      </c>
      <c r="R324" s="29">
        <v>55638.720000000001</v>
      </c>
      <c r="S324" s="79">
        <f>IF($O324=0,0,R324/$O324)*100</f>
        <v>1.5201815796486045</v>
      </c>
      <c r="T324" s="29">
        <f>P324+R324</f>
        <v>-1291837.4199999997</v>
      </c>
      <c r="U324" s="79">
        <f>IF($O324=0,0,T324/$O324)*100</f>
        <v>-35.296057310174952</v>
      </c>
      <c r="V324" s="80">
        <f>IFERROR(VLOOKUP($B324,'Depr Rate % NS'!$A:$B,2,FALSE),0)</f>
        <v>-7</v>
      </c>
      <c r="W324" s="81">
        <f>IFERROR(VLOOKUP($B324,'Depr Rate % NS'!D:E,2,FALSE),0)</f>
        <v>97781084.499999955</v>
      </c>
      <c r="X324" s="82">
        <f>IFERROR(VLOOKUP($B324,'Depr Rate % NS'!$L:$O,4,FALSE),0)</f>
        <v>1.1000000000000001E-3</v>
      </c>
      <c r="Y324" s="81">
        <f>W324*X324</f>
        <v>107559.19294999995</v>
      </c>
    </row>
    <row r="325" spans="1:25" x14ac:dyDescent="0.25">
      <c r="A325" s="13" t="s">
        <v>9</v>
      </c>
      <c r="B325" s="14">
        <v>31444</v>
      </c>
      <c r="C325" s="14" t="s">
        <v>100</v>
      </c>
      <c r="D325" s="14" t="s">
        <v>43</v>
      </c>
      <c r="E325" s="14" t="s">
        <v>141</v>
      </c>
      <c r="F325" s="27" t="s">
        <v>135</v>
      </c>
      <c r="G325" s="14">
        <v>2019</v>
      </c>
      <c r="H325" s="10">
        <v>554910.38</v>
      </c>
      <c r="I325" s="10">
        <v>-840367.94000000006</v>
      </c>
      <c r="J325" s="20">
        <f t="shared" si="20"/>
        <v>-151.44210133535438</v>
      </c>
      <c r="K325" s="10">
        <v>-38462</v>
      </c>
      <c r="L325" s="20">
        <f t="shared" si="21"/>
        <v>-6.9312093242876447</v>
      </c>
      <c r="M325" s="10">
        <f t="shared" si="22"/>
        <v>-878829.94000000006</v>
      </c>
      <c r="N325" s="20">
        <f t="shared" si="23"/>
        <v>-158.37331065964202</v>
      </c>
      <c r="O325" s="29">
        <v>1302889.68</v>
      </c>
      <c r="P325" s="29">
        <v>1602899.28</v>
      </c>
      <c r="Q325" s="79">
        <f>IF($O325=0,0,P325/$O325)*100</f>
        <v>123.0264775755995</v>
      </c>
      <c r="R325" s="29">
        <v>-28077.619999999995</v>
      </c>
      <c r="S325" s="79">
        <f>IF($O325=0,0,R325/$O325)*100</f>
        <v>-2.1550266635007804</v>
      </c>
      <c r="T325" s="29">
        <f>P325+R325</f>
        <v>1574821.6600000001</v>
      </c>
      <c r="U325" s="79">
        <f>IF($O325=0,0,T325/$O325)*100</f>
        <v>120.87145091209872</v>
      </c>
      <c r="V325" s="80">
        <f>IFERROR(VLOOKUP($B325,'Depr Rate % NS'!$A:$B,2,FALSE),0)</f>
        <v>-7</v>
      </c>
      <c r="W325" s="81">
        <f>IFERROR(VLOOKUP($B325,'Depr Rate % NS'!D:E,2,FALSE),0)</f>
        <v>97781084.499999955</v>
      </c>
      <c r="X325" s="82">
        <f>IFERROR(VLOOKUP($B325,'Depr Rate % NS'!$L:$O,4,FALSE),0)</f>
        <v>1.1000000000000001E-3</v>
      </c>
      <c r="Y325" s="81">
        <f>W325*X325</f>
        <v>107559.19294999995</v>
      </c>
    </row>
    <row r="326" spans="1:25" x14ac:dyDescent="0.25">
      <c r="A326" s="13" t="s">
        <v>9</v>
      </c>
      <c r="B326" s="14">
        <v>31445</v>
      </c>
      <c r="C326" s="14" t="s">
        <v>100</v>
      </c>
      <c r="D326" s="14" t="s">
        <v>44</v>
      </c>
      <c r="E326" s="14" t="s">
        <v>141</v>
      </c>
      <c r="F326" s="14" t="s">
        <v>138</v>
      </c>
      <c r="G326" s="14">
        <v>2011</v>
      </c>
      <c r="H326" s="10">
        <v>0</v>
      </c>
      <c r="I326" s="10">
        <v>0</v>
      </c>
      <c r="J326" s="20">
        <f t="shared" si="20"/>
        <v>0</v>
      </c>
      <c r="K326" s="10">
        <v>0</v>
      </c>
      <c r="L326" s="20">
        <f t="shared" si="21"/>
        <v>0</v>
      </c>
      <c r="M326" s="10">
        <f t="shared" si="22"/>
        <v>0</v>
      </c>
      <c r="N326" s="20">
        <f t="shared" si="23"/>
        <v>0</v>
      </c>
      <c r="O326" s="10"/>
      <c r="P326" s="10"/>
      <c r="Q326" s="20"/>
      <c r="R326" s="10"/>
      <c r="S326" s="20"/>
      <c r="T326" s="10"/>
      <c r="U326" s="20"/>
      <c r="V326" s="20"/>
      <c r="W326" s="43"/>
      <c r="X326" s="40"/>
      <c r="Y326" s="43"/>
    </row>
    <row r="327" spans="1:25" x14ac:dyDescent="0.25">
      <c r="A327" s="13" t="s">
        <v>9</v>
      </c>
      <c r="B327" s="14">
        <v>31445</v>
      </c>
      <c r="C327" s="14" t="s">
        <v>100</v>
      </c>
      <c r="D327" s="14" t="s">
        <v>44</v>
      </c>
      <c r="E327" s="14" t="s">
        <v>141</v>
      </c>
      <c r="F327" s="14" t="s">
        <v>138</v>
      </c>
      <c r="G327" s="14">
        <v>2012</v>
      </c>
      <c r="H327" s="10">
        <v>0</v>
      </c>
      <c r="I327" s="10">
        <v>0</v>
      </c>
      <c r="J327" s="20">
        <f t="shared" si="20"/>
        <v>0</v>
      </c>
      <c r="K327" s="10">
        <v>0</v>
      </c>
      <c r="L327" s="20">
        <f t="shared" si="21"/>
        <v>0</v>
      </c>
      <c r="M327" s="10">
        <f t="shared" si="22"/>
        <v>0</v>
      </c>
      <c r="N327" s="20">
        <f t="shared" si="23"/>
        <v>0</v>
      </c>
      <c r="O327" s="10"/>
      <c r="P327" s="10"/>
      <c r="Q327" s="20"/>
      <c r="R327" s="10"/>
      <c r="S327" s="20"/>
      <c r="T327" s="10"/>
      <c r="U327" s="20"/>
      <c r="V327" s="20"/>
      <c r="W327" s="43"/>
      <c r="X327" s="40"/>
      <c r="Y327" s="43"/>
    </row>
    <row r="328" spans="1:25" x14ac:dyDescent="0.25">
      <c r="A328" s="13" t="s">
        <v>9</v>
      </c>
      <c r="B328" s="14">
        <v>31445</v>
      </c>
      <c r="C328" s="14" t="s">
        <v>100</v>
      </c>
      <c r="D328" s="14" t="s">
        <v>44</v>
      </c>
      <c r="E328" s="14" t="s">
        <v>141</v>
      </c>
      <c r="F328" s="14" t="s">
        <v>138</v>
      </c>
      <c r="G328" s="14">
        <v>2013</v>
      </c>
      <c r="H328" s="10">
        <v>0</v>
      </c>
      <c r="I328" s="10">
        <v>0</v>
      </c>
      <c r="J328" s="20">
        <f t="shared" si="20"/>
        <v>0</v>
      </c>
      <c r="K328" s="10">
        <v>0</v>
      </c>
      <c r="L328" s="20">
        <f t="shared" si="21"/>
        <v>0</v>
      </c>
      <c r="M328" s="10">
        <f t="shared" si="22"/>
        <v>0</v>
      </c>
      <c r="N328" s="20">
        <f t="shared" si="23"/>
        <v>0</v>
      </c>
      <c r="O328" s="10"/>
      <c r="P328" s="10"/>
      <c r="Q328" s="20"/>
      <c r="R328" s="10"/>
      <c r="S328" s="20"/>
      <c r="T328" s="10"/>
      <c r="U328" s="20"/>
      <c r="V328" s="20"/>
      <c r="W328" s="43"/>
      <c r="X328" s="40"/>
      <c r="Y328" s="43"/>
    </row>
    <row r="329" spans="1:25" x14ac:dyDescent="0.25">
      <c r="A329" s="13" t="s">
        <v>9</v>
      </c>
      <c r="B329" s="14">
        <v>31445</v>
      </c>
      <c r="C329" s="14" t="s">
        <v>100</v>
      </c>
      <c r="D329" s="14" t="s">
        <v>44</v>
      </c>
      <c r="E329" s="14" t="s">
        <v>141</v>
      </c>
      <c r="F329" s="14" t="s">
        <v>138</v>
      </c>
      <c r="G329" s="14">
        <v>2014</v>
      </c>
      <c r="H329" s="10">
        <v>0</v>
      </c>
      <c r="I329" s="10">
        <v>0</v>
      </c>
      <c r="J329" s="20">
        <f t="shared" si="20"/>
        <v>0</v>
      </c>
      <c r="K329" s="10">
        <v>0</v>
      </c>
      <c r="L329" s="20">
        <f t="shared" si="21"/>
        <v>0</v>
      </c>
      <c r="M329" s="10">
        <f t="shared" si="22"/>
        <v>0</v>
      </c>
      <c r="N329" s="20">
        <f t="shared" si="23"/>
        <v>0</v>
      </c>
      <c r="O329" s="10"/>
      <c r="P329" s="10"/>
      <c r="Q329" s="20"/>
      <c r="R329" s="10"/>
      <c r="S329" s="20"/>
      <c r="T329" s="10"/>
      <c r="U329" s="20"/>
      <c r="V329" s="20"/>
      <c r="W329" s="43"/>
      <c r="X329" s="40"/>
      <c r="Y329" s="43"/>
    </row>
    <row r="330" spans="1:25" x14ac:dyDescent="0.25">
      <c r="A330" s="13" t="s">
        <v>9</v>
      </c>
      <c r="B330" s="14">
        <v>31445</v>
      </c>
      <c r="C330" s="14" t="s">
        <v>100</v>
      </c>
      <c r="D330" s="14" t="s">
        <v>44</v>
      </c>
      <c r="E330" s="14" t="s">
        <v>141</v>
      </c>
      <c r="F330" s="14" t="s">
        <v>138</v>
      </c>
      <c r="G330" s="14">
        <v>2015</v>
      </c>
      <c r="H330" s="10">
        <v>0</v>
      </c>
      <c r="I330" s="10">
        <v>0</v>
      </c>
      <c r="J330" s="20">
        <f t="shared" si="20"/>
        <v>0</v>
      </c>
      <c r="K330" s="10">
        <v>0</v>
      </c>
      <c r="L330" s="20">
        <f t="shared" si="21"/>
        <v>0</v>
      </c>
      <c r="M330" s="10">
        <f t="shared" si="22"/>
        <v>0</v>
      </c>
      <c r="N330" s="20">
        <f t="shared" si="23"/>
        <v>0</v>
      </c>
      <c r="O330" s="29">
        <v>0</v>
      </c>
      <c r="P330" s="29">
        <v>0</v>
      </c>
      <c r="Q330" s="79">
        <f>IF($O330=0,0,P330/$O330)*100</f>
        <v>0</v>
      </c>
      <c r="R330" s="29">
        <v>0</v>
      </c>
      <c r="S330" s="79">
        <f>IF($O330=0,0,R330/$O330)*100</f>
        <v>0</v>
      </c>
      <c r="T330" s="29">
        <f>P330+R330</f>
        <v>0</v>
      </c>
      <c r="U330" s="79">
        <f>IF($O330=0,0,T330/$O330)*100</f>
        <v>0</v>
      </c>
      <c r="V330" s="80">
        <f>IFERROR(VLOOKUP($B330,'Depr Rate % NS'!$A:$B,2,FALSE),0)</f>
        <v>0</v>
      </c>
      <c r="W330" s="81">
        <f>IFERROR(VLOOKUP($B330,'Depr Rate % NS'!D:E,2,FALSE),0)</f>
        <v>0</v>
      </c>
      <c r="X330" s="82">
        <f>IFERROR(VLOOKUP($B330,'Depr Rate % NS'!$L:$O,4,FALSE),0)</f>
        <v>0</v>
      </c>
      <c r="Y330" s="81">
        <f>W330*X330</f>
        <v>0</v>
      </c>
    </row>
    <row r="331" spans="1:25" x14ac:dyDescent="0.25">
      <c r="A331" s="24" t="s">
        <v>9</v>
      </c>
      <c r="B331" s="14">
        <v>31445</v>
      </c>
      <c r="C331" s="14" t="s">
        <v>100</v>
      </c>
      <c r="D331" s="14" t="s">
        <v>44</v>
      </c>
      <c r="E331" s="14" t="s">
        <v>141</v>
      </c>
      <c r="F331" s="14" t="s">
        <v>138</v>
      </c>
      <c r="G331" s="14">
        <v>2016</v>
      </c>
      <c r="H331" s="10">
        <v>0</v>
      </c>
      <c r="I331" s="10">
        <v>0</v>
      </c>
      <c r="J331" s="20">
        <f t="shared" si="20"/>
        <v>0</v>
      </c>
      <c r="K331" s="10">
        <v>0</v>
      </c>
      <c r="L331" s="20">
        <f t="shared" si="21"/>
        <v>0</v>
      </c>
      <c r="M331" s="10">
        <f t="shared" si="22"/>
        <v>0</v>
      </c>
      <c r="N331" s="20">
        <f t="shared" si="23"/>
        <v>0</v>
      </c>
      <c r="O331" s="29">
        <v>0</v>
      </c>
      <c r="P331" s="29">
        <v>0</v>
      </c>
      <c r="Q331" s="79">
        <f>IF($O331=0,0,P331/$O331)*100</f>
        <v>0</v>
      </c>
      <c r="R331" s="29">
        <v>0</v>
      </c>
      <c r="S331" s="79">
        <f>IF($O331=0,0,R331/$O331)*100</f>
        <v>0</v>
      </c>
      <c r="T331" s="29">
        <f>P331+R331</f>
        <v>0</v>
      </c>
      <c r="U331" s="79">
        <f>IF($O331=0,0,T331/$O331)*100</f>
        <v>0</v>
      </c>
      <c r="V331" s="80">
        <f>IFERROR(VLOOKUP($B331,'Depr Rate % NS'!$A:$B,2,FALSE),0)</f>
        <v>0</v>
      </c>
      <c r="W331" s="81">
        <f>IFERROR(VLOOKUP($B331,'Depr Rate % NS'!D:E,2,FALSE),0)</f>
        <v>0</v>
      </c>
      <c r="X331" s="82">
        <f>IFERROR(VLOOKUP($B331,'Depr Rate % NS'!$L:$O,4,FALSE),0)</f>
        <v>0</v>
      </c>
      <c r="Y331" s="81">
        <f>W331*X331</f>
        <v>0</v>
      </c>
    </row>
    <row r="332" spans="1:25" x14ac:dyDescent="0.25">
      <c r="A332" s="13" t="s">
        <v>9</v>
      </c>
      <c r="B332" s="14">
        <v>31445</v>
      </c>
      <c r="C332" s="14" t="s">
        <v>100</v>
      </c>
      <c r="D332" s="14" t="s">
        <v>44</v>
      </c>
      <c r="E332" s="14" t="s">
        <v>141</v>
      </c>
      <c r="F332" s="14" t="s">
        <v>138</v>
      </c>
      <c r="G332" s="14">
        <v>2017</v>
      </c>
      <c r="H332" s="10">
        <v>0</v>
      </c>
      <c r="I332" s="10">
        <v>0</v>
      </c>
      <c r="J332" s="20">
        <f t="shared" si="20"/>
        <v>0</v>
      </c>
      <c r="K332" s="10">
        <v>0</v>
      </c>
      <c r="L332" s="20">
        <f t="shared" si="21"/>
        <v>0</v>
      </c>
      <c r="M332" s="10">
        <f t="shared" si="22"/>
        <v>0</v>
      </c>
      <c r="N332" s="20">
        <f t="shared" si="23"/>
        <v>0</v>
      </c>
      <c r="O332" s="29">
        <v>0</v>
      </c>
      <c r="P332" s="29">
        <v>0</v>
      </c>
      <c r="Q332" s="79">
        <f>IF($O332=0,0,P332/$O332)*100</f>
        <v>0</v>
      </c>
      <c r="R332" s="29">
        <v>0</v>
      </c>
      <c r="S332" s="79">
        <f>IF($O332=0,0,R332/$O332)*100</f>
        <v>0</v>
      </c>
      <c r="T332" s="29">
        <f>P332+R332</f>
        <v>0</v>
      </c>
      <c r="U332" s="79">
        <f>IF($O332=0,0,T332/$O332)*100</f>
        <v>0</v>
      </c>
      <c r="V332" s="80">
        <f>IFERROR(VLOOKUP($B332,'Depr Rate % NS'!$A:$B,2,FALSE),0)</f>
        <v>0</v>
      </c>
      <c r="W332" s="81">
        <f>IFERROR(VLOOKUP($B332,'Depr Rate % NS'!D:E,2,FALSE),0)</f>
        <v>0</v>
      </c>
      <c r="X332" s="82">
        <f>IFERROR(VLOOKUP($B332,'Depr Rate % NS'!$L:$O,4,FALSE),0)</f>
        <v>0</v>
      </c>
      <c r="Y332" s="81">
        <f>W332*X332</f>
        <v>0</v>
      </c>
    </row>
    <row r="333" spans="1:25" x14ac:dyDescent="0.25">
      <c r="A333" s="13" t="s">
        <v>9</v>
      </c>
      <c r="B333" s="14">
        <v>31445</v>
      </c>
      <c r="C333" s="14" t="s">
        <v>100</v>
      </c>
      <c r="D333" s="14" t="s">
        <v>44</v>
      </c>
      <c r="E333" s="14" t="s">
        <v>141</v>
      </c>
      <c r="F333" s="14" t="s">
        <v>138</v>
      </c>
      <c r="G333" s="14">
        <v>2018</v>
      </c>
      <c r="H333" s="10">
        <v>0</v>
      </c>
      <c r="I333" s="10">
        <v>0</v>
      </c>
      <c r="J333" s="20">
        <f t="shared" si="20"/>
        <v>0</v>
      </c>
      <c r="K333" s="10">
        <v>0</v>
      </c>
      <c r="L333" s="20">
        <f t="shared" si="21"/>
        <v>0</v>
      </c>
      <c r="M333" s="10">
        <f t="shared" si="22"/>
        <v>0</v>
      </c>
      <c r="N333" s="20">
        <f t="shared" si="23"/>
        <v>0</v>
      </c>
      <c r="O333" s="29">
        <v>0</v>
      </c>
      <c r="P333" s="29">
        <v>0</v>
      </c>
      <c r="Q333" s="79">
        <f>IF($O333=0,0,P333/$O333)*100</f>
        <v>0</v>
      </c>
      <c r="R333" s="29">
        <v>0</v>
      </c>
      <c r="S333" s="79">
        <f>IF($O333=0,0,R333/$O333)*100</f>
        <v>0</v>
      </c>
      <c r="T333" s="29">
        <f>P333+R333</f>
        <v>0</v>
      </c>
      <c r="U333" s="79">
        <f>IF($O333=0,0,T333/$O333)*100</f>
        <v>0</v>
      </c>
      <c r="V333" s="80">
        <f>IFERROR(VLOOKUP($B333,'Depr Rate % NS'!$A:$B,2,FALSE),0)</f>
        <v>0</v>
      </c>
      <c r="W333" s="81">
        <f>IFERROR(VLOOKUP($B333,'Depr Rate % NS'!D:E,2,FALSE),0)</f>
        <v>0</v>
      </c>
      <c r="X333" s="82">
        <f>IFERROR(VLOOKUP($B333,'Depr Rate % NS'!$L:$O,4,FALSE),0)</f>
        <v>0</v>
      </c>
      <c r="Y333" s="81">
        <f>W333*X333</f>
        <v>0</v>
      </c>
    </row>
    <row r="334" spans="1:25" x14ac:dyDescent="0.25">
      <c r="A334" s="13" t="s">
        <v>9</v>
      </c>
      <c r="B334" s="14">
        <v>31445</v>
      </c>
      <c r="C334" s="14" t="s">
        <v>100</v>
      </c>
      <c r="D334" s="14" t="s">
        <v>44</v>
      </c>
      <c r="E334" s="14" t="s">
        <v>141</v>
      </c>
      <c r="F334" s="14" t="s">
        <v>138</v>
      </c>
      <c r="G334" s="14">
        <v>2019</v>
      </c>
      <c r="H334" s="10">
        <v>0</v>
      </c>
      <c r="I334" s="10">
        <v>0</v>
      </c>
      <c r="J334" s="20">
        <f t="shared" si="20"/>
        <v>0</v>
      </c>
      <c r="K334" s="10">
        <v>0</v>
      </c>
      <c r="L334" s="20">
        <f t="shared" si="21"/>
        <v>0</v>
      </c>
      <c r="M334" s="10">
        <f t="shared" si="22"/>
        <v>0</v>
      </c>
      <c r="N334" s="20">
        <f t="shared" si="23"/>
        <v>0</v>
      </c>
      <c r="O334" s="29">
        <v>0</v>
      </c>
      <c r="P334" s="29">
        <v>0</v>
      </c>
      <c r="Q334" s="79">
        <f>IF($O334=0,0,P334/$O334)*100</f>
        <v>0</v>
      </c>
      <c r="R334" s="29">
        <v>0</v>
      </c>
      <c r="S334" s="79">
        <f>IF($O334=0,0,R334/$O334)*100</f>
        <v>0</v>
      </c>
      <c r="T334" s="29">
        <f>P334+R334</f>
        <v>0</v>
      </c>
      <c r="U334" s="79">
        <f>IF($O334=0,0,T334/$O334)*100</f>
        <v>0</v>
      </c>
      <c r="V334" s="80">
        <f>IFERROR(VLOOKUP($B334,'Depr Rate % NS'!$A:$B,2,FALSE),0)</f>
        <v>0</v>
      </c>
      <c r="W334" s="81">
        <f>IFERROR(VLOOKUP($B334,'Depr Rate % NS'!D:E,2,FALSE),0)</f>
        <v>0</v>
      </c>
      <c r="X334" s="82">
        <f>IFERROR(VLOOKUP($B334,'Depr Rate % NS'!$L:$O,4,FALSE),0)</f>
        <v>0</v>
      </c>
      <c r="Y334" s="81">
        <f>W334*X334</f>
        <v>0</v>
      </c>
    </row>
    <row r="335" spans="1:25" x14ac:dyDescent="0.25">
      <c r="A335" s="13" t="s">
        <v>9</v>
      </c>
      <c r="B335" s="14">
        <v>31540</v>
      </c>
      <c r="C335" s="14" t="s">
        <v>101</v>
      </c>
      <c r="D335" s="14" t="s">
        <v>39</v>
      </c>
      <c r="E335" s="14" t="s">
        <v>141</v>
      </c>
      <c r="F335" s="14" t="s">
        <v>133</v>
      </c>
      <c r="G335" s="14">
        <v>2011</v>
      </c>
      <c r="H335" s="10">
        <v>243633.03999999998</v>
      </c>
      <c r="I335" s="10">
        <v>-39769.810000000005</v>
      </c>
      <c r="J335" s="20">
        <f t="shared" si="20"/>
        <v>-16.323652161463816</v>
      </c>
      <c r="K335" s="10">
        <v>0</v>
      </c>
      <c r="L335" s="20">
        <f t="shared" si="21"/>
        <v>0</v>
      </c>
      <c r="M335" s="10">
        <f t="shared" si="22"/>
        <v>-39769.810000000005</v>
      </c>
      <c r="N335" s="20">
        <f t="shared" si="23"/>
        <v>-16.323652161463816</v>
      </c>
      <c r="O335" s="10"/>
      <c r="P335" s="10"/>
      <c r="Q335" s="20"/>
      <c r="R335" s="10"/>
      <c r="S335" s="20"/>
      <c r="T335" s="10"/>
      <c r="U335" s="20"/>
      <c r="V335" s="20"/>
      <c r="W335" s="43"/>
      <c r="X335" s="40"/>
      <c r="Y335" s="43"/>
    </row>
    <row r="336" spans="1:25" x14ac:dyDescent="0.25">
      <c r="A336" s="13" t="s">
        <v>9</v>
      </c>
      <c r="B336" s="14">
        <v>31540</v>
      </c>
      <c r="C336" s="14" t="s">
        <v>101</v>
      </c>
      <c r="D336" s="14" t="s">
        <v>39</v>
      </c>
      <c r="E336" s="14" t="s">
        <v>141</v>
      </c>
      <c r="F336" s="14" t="s">
        <v>133</v>
      </c>
      <c r="G336" s="14">
        <v>2012</v>
      </c>
      <c r="H336" s="10">
        <v>436049.13</v>
      </c>
      <c r="I336" s="10">
        <v>-59461.61</v>
      </c>
      <c r="J336" s="20">
        <f t="shared" si="20"/>
        <v>-13.636447342527664</v>
      </c>
      <c r="K336" s="10">
        <v>0</v>
      </c>
      <c r="L336" s="20">
        <f t="shared" si="21"/>
        <v>0</v>
      </c>
      <c r="M336" s="10">
        <f t="shared" si="22"/>
        <v>-59461.61</v>
      </c>
      <c r="N336" s="20">
        <f t="shared" si="23"/>
        <v>-13.636447342527664</v>
      </c>
      <c r="O336" s="10"/>
      <c r="P336" s="10"/>
      <c r="Q336" s="20"/>
      <c r="R336" s="10"/>
      <c r="S336" s="20"/>
      <c r="T336" s="10"/>
      <c r="U336" s="20"/>
      <c r="V336" s="20"/>
      <c r="W336" s="43"/>
      <c r="X336" s="40"/>
      <c r="Y336" s="43"/>
    </row>
    <row r="337" spans="1:25" x14ac:dyDescent="0.25">
      <c r="A337" s="13" t="s">
        <v>9</v>
      </c>
      <c r="B337" s="14">
        <v>31540</v>
      </c>
      <c r="C337" s="14" t="s">
        <v>101</v>
      </c>
      <c r="D337" s="14" t="s">
        <v>39</v>
      </c>
      <c r="E337" s="14" t="s">
        <v>141</v>
      </c>
      <c r="F337" s="14" t="s">
        <v>133</v>
      </c>
      <c r="G337" s="14">
        <v>2013</v>
      </c>
      <c r="H337" s="10">
        <v>244968.22999999998</v>
      </c>
      <c r="I337" s="10">
        <v>-68899.86</v>
      </c>
      <c r="J337" s="20">
        <f t="shared" si="20"/>
        <v>-28.126039037796861</v>
      </c>
      <c r="K337" s="10">
        <v>0</v>
      </c>
      <c r="L337" s="20">
        <f t="shared" si="21"/>
        <v>0</v>
      </c>
      <c r="M337" s="10">
        <f t="shared" si="22"/>
        <v>-68899.86</v>
      </c>
      <c r="N337" s="20">
        <f t="shared" si="23"/>
        <v>-28.126039037796861</v>
      </c>
      <c r="O337" s="10"/>
      <c r="P337" s="10"/>
      <c r="Q337" s="20"/>
      <c r="R337" s="10"/>
      <c r="S337" s="20"/>
      <c r="T337" s="10"/>
      <c r="U337" s="20"/>
      <c r="V337" s="20"/>
      <c r="W337" s="43"/>
      <c r="X337" s="40"/>
      <c r="Y337" s="43"/>
    </row>
    <row r="338" spans="1:25" x14ac:dyDescent="0.25">
      <c r="A338" s="13" t="s">
        <v>9</v>
      </c>
      <c r="B338" s="14">
        <v>31540</v>
      </c>
      <c r="C338" s="14" t="s">
        <v>101</v>
      </c>
      <c r="D338" s="14" t="s">
        <v>39</v>
      </c>
      <c r="E338" s="14" t="s">
        <v>141</v>
      </c>
      <c r="F338" s="14" t="s">
        <v>133</v>
      </c>
      <c r="G338" s="14">
        <v>2014</v>
      </c>
      <c r="H338" s="10">
        <v>6068478.2599999998</v>
      </c>
      <c r="I338" s="10">
        <v>-20192.949999999997</v>
      </c>
      <c r="J338" s="20">
        <f t="shared" si="20"/>
        <v>-0.3327514598363247</v>
      </c>
      <c r="K338" s="10">
        <v>0</v>
      </c>
      <c r="L338" s="20">
        <f t="shared" si="21"/>
        <v>0</v>
      </c>
      <c r="M338" s="10">
        <f t="shared" si="22"/>
        <v>-20192.949999999997</v>
      </c>
      <c r="N338" s="20">
        <f t="shared" si="23"/>
        <v>-0.3327514598363247</v>
      </c>
      <c r="O338" s="10"/>
      <c r="P338" s="10"/>
      <c r="Q338" s="20"/>
      <c r="R338" s="10"/>
      <c r="S338" s="20"/>
      <c r="T338" s="10"/>
      <c r="U338" s="20"/>
      <c r="V338" s="20"/>
      <c r="W338" s="43"/>
      <c r="X338" s="40"/>
      <c r="Y338" s="43"/>
    </row>
    <row r="339" spans="1:25" x14ac:dyDescent="0.25">
      <c r="A339" s="13" t="s">
        <v>9</v>
      </c>
      <c r="B339" s="14">
        <v>31540</v>
      </c>
      <c r="C339" s="14" t="s">
        <v>101</v>
      </c>
      <c r="D339" s="14" t="s">
        <v>39</v>
      </c>
      <c r="E339" s="14" t="s">
        <v>141</v>
      </c>
      <c r="F339" s="14" t="s">
        <v>133</v>
      </c>
      <c r="G339" s="14">
        <v>2015</v>
      </c>
      <c r="H339" s="10">
        <v>2499376.38</v>
      </c>
      <c r="I339" s="10">
        <v>-11748.58</v>
      </c>
      <c r="J339" s="20">
        <f t="shared" si="20"/>
        <v>-0.47006045564053867</v>
      </c>
      <c r="K339" s="10">
        <v>24980.68</v>
      </c>
      <c r="L339" s="20">
        <f t="shared" si="21"/>
        <v>0.99947651741831711</v>
      </c>
      <c r="M339" s="10">
        <f t="shared" si="22"/>
        <v>13232.1</v>
      </c>
      <c r="N339" s="20">
        <f t="shared" si="23"/>
        <v>0.52941606177777834</v>
      </c>
      <c r="O339" s="29">
        <v>9492505.040000001</v>
      </c>
      <c r="P339" s="29">
        <v>-200072.81</v>
      </c>
      <c r="Q339" s="79">
        <f>IF($O339=0,0,P339/$O339)*100</f>
        <v>-2.1076924284677543</v>
      </c>
      <c r="R339" s="29">
        <v>24980.68</v>
      </c>
      <c r="S339" s="79">
        <f>IF($O339=0,0,R339/$O339)*100</f>
        <v>0.26316214629052226</v>
      </c>
      <c r="T339" s="29">
        <f>P339+R339</f>
        <v>-175092.13</v>
      </c>
      <c r="U339" s="79">
        <f>IF($O339=0,0,T339/$O339)*100</f>
        <v>-1.844530282177232</v>
      </c>
      <c r="V339" s="80">
        <f>IFERROR(VLOOKUP($B339,'Depr Rate % NS'!$A:$B,2,FALSE),0)</f>
        <v>-6</v>
      </c>
      <c r="W339" s="81">
        <f>IFERROR(VLOOKUP($B339,'Depr Rate % NS'!D:E,2,FALSE),0)</f>
        <v>43317291.989999987</v>
      </c>
      <c r="X339" s="82">
        <f>IFERROR(VLOOKUP($B339,'Depr Rate % NS'!$L:$O,4,FALSE),0)</f>
        <v>1.2999999999999999E-3</v>
      </c>
      <c r="Y339" s="81">
        <f>W339*X339</f>
        <v>56312.47958699998</v>
      </c>
    </row>
    <row r="340" spans="1:25" x14ac:dyDescent="0.25">
      <c r="A340" s="13" t="s">
        <v>9</v>
      </c>
      <c r="B340" s="14">
        <v>31540</v>
      </c>
      <c r="C340" s="14" t="s">
        <v>101</v>
      </c>
      <c r="D340" s="14" t="s">
        <v>39</v>
      </c>
      <c r="E340" s="14" t="s">
        <v>141</v>
      </c>
      <c r="F340" s="14" t="s">
        <v>133</v>
      </c>
      <c r="G340" s="14">
        <v>2016</v>
      </c>
      <c r="H340" s="10">
        <v>68780.92</v>
      </c>
      <c r="I340" s="10">
        <v>-8757.9599999999991</v>
      </c>
      <c r="J340" s="20">
        <f t="shared" si="20"/>
        <v>-12.733124244339855</v>
      </c>
      <c r="K340" s="10">
        <v>0</v>
      </c>
      <c r="L340" s="20">
        <f t="shared" si="21"/>
        <v>0</v>
      </c>
      <c r="M340" s="10">
        <f t="shared" si="22"/>
        <v>-8757.9599999999991</v>
      </c>
      <c r="N340" s="20">
        <f t="shared" si="23"/>
        <v>-12.733124244339855</v>
      </c>
      <c r="O340" s="29">
        <v>9317652.9199999999</v>
      </c>
      <c r="P340" s="29">
        <v>-169060.96000000002</v>
      </c>
      <c r="Q340" s="79">
        <f>IF($O340=0,0,P340/$O340)*100</f>
        <v>-1.8144157273460668</v>
      </c>
      <c r="R340" s="29">
        <v>24980.68</v>
      </c>
      <c r="S340" s="79">
        <f>IF($O340=0,0,R340/$O340)*100</f>
        <v>0.26810056367714541</v>
      </c>
      <c r="T340" s="29">
        <f>P340+R340</f>
        <v>-144080.28000000003</v>
      </c>
      <c r="U340" s="79">
        <f>IF($O340=0,0,T340/$O340)*100</f>
        <v>-1.5463151636689214</v>
      </c>
      <c r="V340" s="80">
        <f>IFERROR(VLOOKUP($B340,'Depr Rate % NS'!$A:$B,2,FALSE),0)</f>
        <v>-6</v>
      </c>
      <c r="W340" s="81">
        <f>IFERROR(VLOOKUP($B340,'Depr Rate % NS'!D:E,2,FALSE),0)</f>
        <v>43317291.989999987</v>
      </c>
      <c r="X340" s="82">
        <f>IFERROR(VLOOKUP($B340,'Depr Rate % NS'!$L:$O,4,FALSE),0)</f>
        <v>1.2999999999999999E-3</v>
      </c>
      <c r="Y340" s="81">
        <f>W340*X340</f>
        <v>56312.47958699998</v>
      </c>
    </row>
    <row r="341" spans="1:25" x14ac:dyDescent="0.25">
      <c r="A341" s="13" t="s">
        <v>9</v>
      </c>
      <c r="B341" s="14">
        <v>31540</v>
      </c>
      <c r="C341" s="14" t="s">
        <v>101</v>
      </c>
      <c r="D341" s="14" t="s">
        <v>39</v>
      </c>
      <c r="E341" s="14" t="s">
        <v>141</v>
      </c>
      <c r="F341" s="14" t="s">
        <v>133</v>
      </c>
      <c r="G341" s="14">
        <v>2017</v>
      </c>
      <c r="H341" s="10">
        <v>167734.64000000001</v>
      </c>
      <c r="I341" s="10">
        <v>-1607.87</v>
      </c>
      <c r="J341" s="20">
        <f t="shared" si="20"/>
        <v>-0.95857957545322758</v>
      </c>
      <c r="K341" s="10">
        <v>0</v>
      </c>
      <c r="L341" s="20">
        <f t="shared" si="21"/>
        <v>0</v>
      </c>
      <c r="M341" s="10">
        <f t="shared" si="22"/>
        <v>-1607.87</v>
      </c>
      <c r="N341" s="20">
        <f t="shared" si="23"/>
        <v>-0.95857957545322758</v>
      </c>
      <c r="O341" s="29">
        <v>9049338.4299999997</v>
      </c>
      <c r="P341" s="29">
        <v>-111207.22</v>
      </c>
      <c r="Q341" s="79">
        <f>IF($O341=0,0,P341/$O341)*100</f>
        <v>-1.2288988953195776</v>
      </c>
      <c r="R341" s="29">
        <v>24980.68</v>
      </c>
      <c r="S341" s="79">
        <f>IF($O341=0,0,R341/$O341)*100</f>
        <v>0.27604979295707477</v>
      </c>
      <c r="T341" s="29">
        <f>P341+R341</f>
        <v>-86226.540000000008</v>
      </c>
      <c r="U341" s="79">
        <f>IF($O341=0,0,T341/$O341)*100</f>
        <v>-0.95284910236250286</v>
      </c>
      <c r="V341" s="80">
        <f>IFERROR(VLOOKUP($B341,'Depr Rate % NS'!$A:$B,2,FALSE),0)</f>
        <v>-6</v>
      </c>
      <c r="W341" s="81">
        <f>IFERROR(VLOOKUP($B341,'Depr Rate % NS'!D:E,2,FALSE),0)</f>
        <v>43317291.989999987</v>
      </c>
      <c r="X341" s="82">
        <f>IFERROR(VLOOKUP($B341,'Depr Rate % NS'!$L:$O,4,FALSE),0)</f>
        <v>1.2999999999999999E-3</v>
      </c>
      <c r="Y341" s="81">
        <f>W341*X341</f>
        <v>56312.47958699998</v>
      </c>
    </row>
    <row r="342" spans="1:25" x14ac:dyDescent="0.25">
      <c r="A342" s="13" t="s">
        <v>9</v>
      </c>
      <c r="B342" s="14">
        <v>31540</v>
      </c>
      <c r="C342" s="14" t="s">
        <v>101</v>
      </c>
      <c r="D342" s="14" t="s">
        <v>39</v>
      </c>
      <c r="E342" s="14" t="s">
        <v>141</v>
      </c>
      <c r="F342" s="14" t="s">
        <v>133</v>
      </c>
      <c r="G342" s="14">
        <v>2018</v>
      </c>
      <c r="H342" s="10">
        <v>338555.15</v>
      </c>
      <c r="I342" s="10">
        <v>-16871.18</v>
      </c>
      <c r="J342" s="20">
        <f t="shared" si="20"/>
        <v>-4.9832885425018638</v>
      </c>
      <c r="K342" s="10">
        <v>0</v>
      </c>
      <c r="L342" s="20">
        <f t="shared" si="21"/>
        <v>0</v>
      </c>
      <c r="M342" s="10">
        <f t="shared" si="22"/>
        <v>-16871.18</v>
      </c>
      <c r="N342" s="20">
        <f t="shared" si="23"/>
        <v>-4.9832885425018638</v>
      </c>
      <c r="O342" s="29">
        <v>9142925.3499999996</v>
      </c>
      <c r="P342" s="29">
        <v>-59178.539999999994</v>
      </c>
      <c r="Q342" s="79">
        <f>IF($O342=0,0,P342/$O342)*100</f>
        <v>-0.64726045258588916</v>
      </c>
      <c r="R342" s="29">
        <v>24980.68</v>
      </c>
      <c r="S342" s="79">
        <f>IF($O342=0,0,R342/$O342)*100</f>
        <v>0.2732241492051557</v>
      </c>
      <c r="T342" s="29">
        <f>P342+R342</f>
        <v>-34197.859999999993</v>
      </c>
      <c r="U342" s="79">
        <f>IF($O342=0,0,T342/$O342)*100</f>
        <v>-0.37403630338073357</v>
      </c>
      <c r="V342" s="80">
        <f>IFERROR(VLOOKUP($B342,'Depr Rate % NS'!$A:$B,2,FALSE),0)</f>
        <v>-6</v>
      </c>
      <c r="W342" s="81">
        <f>IFERROR(VLOOKUP($B342,'Depr Rate % NS'!D:E,2,FALSE),0)</f>
        <v>43317291.989999987</v>
      </c>
      <c r="X342" s="82">
        <f>IFERROR(VLOOKUP($B342,'Depr Rate % NS'!$L:$O,4,FALSE),0)</f>
        <v>1.2999999999999999E-3</v>
      </c>
      <c r="Y342" s="81">
        <f>W342*X342</f>
        <v>56312.47958699998</v>
      </c>
    </row>
    <row r="343" spans="1:25" x14ac:dyDescent="0.25">
      <c r="A343" s="13" t="s">
        <v>9</v>
      </c>
      <c r="B343" s="14">
        <v>31540</v>
      </c>
      <c r="C343" s="14" t="s">
        <v>101</v>
      </c>
      <c r="D343" s="14" t="s">
        <v>39</v>
      </c>
      <c r="E343" s="14" t="s">
        <v>141</v>
      </c>
      <c r="F343" s="14" t="s">
        <v>133</v>
      </c>
      <c r="G343" s="14">
        <v>2019</v>
      </c>
      <c r="H343" s="10">
        <v>2647.31</v>
      </c>
      <c r="I343" s="10">
        <v>-2811.94</v>
      </c>
      <c r="J343" s="20">
        <f t="shared" si="20"/>
        <v>-106.21876546381044</v>
      </c>
      <c r="K343" s="10">
        <v>0</v>
      </c>
      <c r="L343" s="20">
        <f t="shared" si="21"/>
        <v>0</v>
      </c>
      <c r="M343" s="10">
        <f t="shared" si="22"/>
        <v>-2811.94</v>
      </c>
      <c r="N343" s="20">
        <f t="shared" si="23"/>
        <v>-106.21876546381044</v>
      </c>
      <c r="O343" s="29">
        <v>3077094.4</v>
      </c>
      <c r="P343" s="29">
        <v>-41797.53</v>
      </c>
      <c r="Q343" s="79">
        <f>IF($O343=0,0,P343/$O343)*100</f>
        <v>-1.3583440924009351</v>
      </c>
      <c r="R343" s="29">
        <v>24980.68</v>
      </c>
      <c r="S343" s="79">
        <f>IF($O343=0,0,R343/$O343)*100</f>
        <v>0.81182689747834846</v>
      </c>
      <c r="T343" s="29">
        <f>P343+R343</f>
        <v>-16816.849999999999</v>
      </c>
      <c r="U343" s="79">
        <f>IF($O343=0,0,T343/$O343)*100</f>
        <v>-0.54651719492258666</v>
      </c>
      <c r="V343" s="80">
        <f>IFERROR(VLOOKUP($B343,'Depr Rate % NS'!$A:$B,2,FALSE),0)</f>
        <v>-6</v>
      </c>
      <c r="W343" s="81">
        <f>IFERROR(VLOOKUP($B343,'Depr Rate % NS'!D:E,2,FALSE),0)</f>
        <v>43317291.989999987</v>
      </c>
      <c r="X343" s="82">
        <f>IFERROR(VLOOKUP($B343,'Depr Rate % NS'!$L:$O,4,FALSE),0)</f>
        <v>1.2999999999999999E-3</v>
      </c>
      <c r="Y343" s="81">
        <f>W343*X343</f>
        <v>56312.47958699998</v>
      </c>
    </row>
    <row r="344" spans="1:25" x14ac:dyDescent="0.25">
      <c r="A344" s="13" t="s">
        <v>9</v>
      </c>
      <c r="B344" s="14">
        <v>31541</v>
      </c>
      <c r="C344" s="14" t="s">
        <v>101</v>
      </c>
      <c r="D344" s="14" t="s">
        <v>40</v>
      </c>
      <c r="E344" s="14" t="s">
        <v>141</v>
      </c>
      <c r="F344" s="27" t="s">
        <v>134</v>
      </c>
      <c r="G344" s="14">
        <v>2011</v>
      </c>
      <c r="H344" s="10">
        <v>1170996.98</v>
      </c>
      <c r="I344" s="10">
        <v>-29391.22</v>
      </c>
      <c r="J344" s="20">
        <f t="shared" si="20"/>
        <v>-2.509931323648674</v>
      </c>
      <c r="K344" s="10">
        <v>0</v>
      </c>
      <c r="L344" s="20">
        <f t="shared" si="21"/>
        <v>0</v>
      </c>
      <c r="M344" s="10">
        <f t="shared" si="22"/>
        <v>-29391.22</v>
      </c>
      <c r="N344" s="20">
        <f t="shared" si="23"/>
        <v>-2.509931323648674</v>
      </c>
      <c r="O344" s="10"/>
      <c r="P344" s="10"/>
      <c r="Q344" s="20"/>
      <c r="R344" s="10"/>
      <c r="S344" s="20"/>
      <c r="T344" s="10"/>
      <c r="U344" s="20"/>
      <c r="V344" s="20"/>
      <c r="W344" s="43"/>
      <c r="X344" s="40"/>
      <c r="Y344" s="43"/>
    </row>
    <row r="345" spans="1:25" x14ac:dyDescent="0.25">
      <c r="A345" s="13" t="s">
        <v>9</v>
      </c>
      <c r="B345" s="14">
        <v>31541</v>
      </c>
      <c r="C345" s="14" t="s">
        <v>101</v>
      </c>
      <c r="D345" s="14" t="s">
        <v>40</v>
      </c>
      <c r="E345" s="14" t="s">
        <v>141</v>
      </c>
      <c r="F345" s="27" t="s">
        <v>134</v>
      </c>
      <c r="G345" s="14">
        <v>2012</v>
      </c>
      <c r="H345" s="10">
        <v>460709.49</v>
      </c>
      <c r="I345" s="10">
        <v>-134307.79</v>
      </c>
      <c r="J345" s="20">
        <f t="shared" si="20"/>
        <v>-29.152381905569168</v>
      </c>
      <c r="K345" s="10">
        <v>0</v>
      </c>
      <c r="L345" s="20">
        <f t="shared" si="21"/>
        <v>0</v>
      </c>
      <c r="M345" s="10">
        <f t="shared" si="22"/>
        <v>-134307.79</v>
      </c>
      <c r="N345" s="20">
        <f t="shared" si="23"/>
        <v>-29.152381905569168</v>
      </c>
      <c r="O345" s="10"/>
      <c r="P345" s="10"/>
      <c r="Q345" s="20"/>
      <c r="R345" s="10"/>
      <c r="S345" s="20"/>
      <c r="T345" s="10"/>
      <c r="U345" s="20"/>
      <c r="V345" s="20"/>
      <c r="W345" s="43"/>
      <c r="X345" s="40"/>
      <c r="Y345" s="43"/>
    </row>
    <row r="346" spans="1:25" x14ac:dyDescent="0.25">
      <c r="A346" s="13" t="s">
        <v>9</v>
      </c>
      <c r="B346" s="14">
        <v>31541</v>
      </c>
      <c r="C346" s="14" t="s">
        <v>101</v>
      </c>
      <c r="D346" s="14" t="s">
        <v>40</v>
      </c>
      <c r="E346" s="14" t="s">
        <v>141</v>
      </c>
      <c r="F346" s="27" t="s">
        <v>134</v>
      </c>
      <c r="G346" s="14">
        <v>2013</v>
      </c>
      <c r="H346" s="10">
        <v>110876.41</v>
      </c>
      <c r="I346" s="10">
        <v>-42559.240000000005</v>
      </c>
      <c r="J346" s="20">
        <f t="shared" si="20"/>
        <v>-38.38439574297184</v>
      </c>
      <c r="K346" s="10">
        <v>0</v>
      </c>
      <c r="L346" s="20">
        <f t="shared" si="21"/>
        <v>0</v>
      </c>
      <c r="M346" s="10">
        <f t="shared" si="22"/>
        <v>-42559.240000000005</v>
      </c>
      <c r="N346" s="20">
        <f t="shared" si="23"/>
        <v>-38.38439574297184</v>
      </c>
      <c r="O346" s="10"/>
      <c r="P346" s="10"/>
      <c r="Q346" s="20"/>
      <c r="R346" s="10"/>
      <c r="S346" s="20"/>
      <c r="T346" s="10"/>
      <c r="U346" s="20"/>
      <c r="V346" s="20"/>
      <c r="W346" s="43"/>
      <c r="X346" s="40"/>
      <c r="Y346" s="43"/>
    </row>
    <row r="347" spans="1:25" x14ac:dyDescent="0.25">
      <c r="A347" s="13" t="s">
        <v>9</v>
      </c>
      <c r="B347" s="14">
        <v>31541</v>
      </c>
      <c r="C347" s="14" t="s">
        <v>101</v>
      </c>
      <c r="D347" s="14" t="s">
        <v>40</v>
      </c>
      <c r="E347" s="14" t="s">
        <v>141</v>
      </c>
      <c r="F347" s="27" t="s">
        <v>134</v>
      </c>
      <c r="G347" s="14">
        <v>2014</v>
      </c>
      <c r="H347" s="10">
        <v>350070.15</v>
      </c>
      <c r="I347" s="10">
        <v>-8765.4599999999991</v>
      </c>
      <c r="J347" s="20">
        <f t="shared" si="20"/>
        <v>-2.5039152866932524</v>
      </c>
      <c r="K347" s="10">
        <v>0</v>
      </c>
      <c r="L347" s="20">
        <f t="shared" si="21"/>
        <v>0</v>
      </c>
      <c r="M347" s="10">
        <f t="shared" si="22"/>
        <v>-8765.4599999999991</v>
      </c>
      <c r="N347" s="20">
        <f t="shared" si="23"/>
        <v>-2.5039152866932524</v>
      </c>
      <c r="O347" s="10"/>
      <c r="P347" s="10"/>
      <c r="Q347" s="20"/>
      <c r="R347" s="10"/>
      <c r="S347" s="20"/>
      <c r="T347" s="10"/>
      <c r="U347" s="20"/>
      <c r="V347" s="20"/>
      <c r="W347" s="43"/>
      <c r="X347" s="40"/>
      <c r="Y347" s="43"/>
    </row>
    <row r="348" spans="1:25" x14ac:dyDescent="0.25">
      <c r="A348" s="13" t="s">
        <v>9</v>
      </c>
      <c r="B348" s="14">
        <v>31541</v>
      </c>
      <c r="C348" s="14" t="s">
        <v>101</v>
      </c>
      <c r="D348" s="14" t="s">
        <v>40</v>
      </c>
      <c r="E348" s="14" t="s">
        <v>141</v>
      </c>
      <c r="F348" s="27" t="s">
        <v>134</v>
      </c>
      <c r="G348" s="14">
        <v>2015</v>
      </c>
      <c r="H348" s="10">
        <v>477902.67999999993</v>
      </c>
      <c r="I348" s="10">
        <v>-1474.83</v>
      </c>
      <c r="J348" s="20">
        <f t="shared" si="20"/>
        <v>-0.30860467239899136</v>
      </c>
      <c r="K348" s="10">
        <v>0</v>
      </c>
      <c r="L348" s="20">
        <f t="shared" si="21"/>
        <v>0</v>
      </c>
      <c r="M348" s="10">
        <f t="shared" si="22"/>
        <v>-1474.83</v>
      </c>
      <c r="N348" s="20">
        <f t="shared" si="23"/>
        <v>-0.30860467239899136</v>
      </c>
      <c r="O348" s="29">
        <v>2570555.71</v>
      </c>
      <c r="P348" s="29">
        <v>-216498.54</v>
      </c>
      <c r="Q348" s="79">
        <f>IF($O348=0,0,P348/$O348)*100</f>
        <v>-8.4222465655101484</v>
      </c>
      <c r="R348" s="29">
        <v>0</v>
      </c>
      <c r="S348" s="79">
        <f>IF($O348=0,0,R348/$O348)*100</f>
        <v>0</v>
      </c>
      <c r="T348" s="29">
        <f>P348+R348</f>
        <v>-216498.54</v>
      </c>
      <c r="U348" s="79">
        <f>IF($O348=0,0,T348/$O348)*100</f>
        <v>-8.4222465655101484</v>
      </c>
      <c r="V348" s="80">
        <f>IFERROR(VLOOKUP($B348,'Depr Rate % NS'!$A:$B,2,FALSE),0)</f>
        <v>-3</v>
      </c>
      <c r="W348" s="81">
        <f>IFERROR(VLOOKUP($B348,'Depr Rate % NS'!D:E,2,FALSE),0)</f>
        <v>17018634.02</v>
      </c>
      <c r="X348" s="82">
        <f>IFERROR(VLOOKUP($B348,'Depr Rate % NS'!$L:$O,4,FALSE),0)</f>
        <v>6.9999999999999999E-4</v>
      </c>
      <c r="Y348" s="81">
        <f>W348*X348</f>
        <v>11913.043813999999</v>
      </c>
    </row>
    <row r="349" spans="1:25" x14ac:dyDescent="0.25">
      <c r="A349" s="13" t="s">
        <v>9</v>
      </c>
      <c r="B349" s="14">
        <v>31541</v>
      </c>
      <c r="C349" s="14" t="s">
        <v>101</v>
      </c>
      <c r="D349" s="14" t="s">
        <v>40</v>
      </c>
      <c r="E349" s="14" t="s">
        <v>141</v>
      </c>
      <c r="F349" s="27" t="s">
        <v>134</v>
      </c>
      <c r="G349" s="14">
        <v>2016</v>
      </c>
      <c r="H349" s="10">
        <v>0</v>
      </c>
      <c r="I349" s="10">
        <v>-155407.1</v>
      </c>
      <c r="J349" s="20">
        <f t="shared" si="20"/>
        <v>0</v>
      </c>
      <c r="K349" s="10">
        <v>0</v>
      </c>
      <c r="L349" s="20">
        <f t="shared" si="21"/>
        <v>0</v>
      </c>
      <c r="M349" s="10">
        <f t="shared" si="22"/>
        <v>-155407.1</v>
      </c>
      <c r="N349" s="20">
        <f t="shared" si="23"/>
        <v>0</v>
      </c>
      <c r="O349" s="29">
        <v>1399558.73</v>
      </c>
      <c r="P349" s="29">
        <v>-342514.42000000004</v>
      </c>
      <c r="Q349" s="79">
        <f>IF($O349=0,0,P349/$O349)*100</f>
        <v>-24.473029438357337</v>
      </c>
      <c r="R349" s="29">
        <v>0</v>
      </c>
      <c r="S349" s="79">
        <f>IF($O349=0,0,R349/$O349)*100</f>
        <v>0</v>
      </c>
      <c r="T349" s="29">
        <f>P349+R349</f>
        <v>-342514.42000000004</v>
      </c>
      <c r="U349" s="79">
        <f>IF($O349=0,0,T349/$O349)*100</f>
        <v>-24.473029438357337</v>
      </c>
      <c r="V349" s="80">
        <f>IFERROR(VLOOKUP($B349,'Depr Rate % NS'!$A:$B,2,FALSE),0)</f>
        <v>-3</v>
      </c>
      <c r="W349" s="81">
        <f>IFERROR(VLOOKUP($B349,'Depr Rate % NS'!D:E,2,FALSE),0)</f>
        <v>17018634.02</v>
      </c>
      <c r="X349" s="82">
        <f>IFERROR(VLOOKUP($B349,'Depr Rate % NS'!$L:$O,4,FALSE),0)</f>
        <v>6.9999999999999999E-4</v>
      </c>
      <c r="Y349" s="81">
        <f>W349*X349</f>
        <v>11913.043813999999</v>
      </c>
    </row>
    <row r="350" spans="1:25" x14ac:dyDescent="0.25">
      <c r="A350" s="13" t="s">
        <v>9</v>
      </c>
      <c r="B350" s="14">
        <v>31541</v>
      </c>
      <c r="C350" s="14" t="s">
        <v>101</v>
      </c>
      <c r="D350" s="14" t="s">
        <v>40</v>
      </c>
      <c r="E350" s="14" t="s">
        <v>141</v>
      </c>
      <c r="F350" s="27" t="s">
        <v>134</v>
      </c>
      <c r="G350" s="14">
        <v>2017</v>
      </c>
      <c r="H350" s="10">
        <v>28915.97</v>
      </c>
      <c r="I350" s="10">
        <v>0</v>
      </c>
      <c r="J350" s="20">
        <f t="shared" si="20"/>
        <v>0</v>
      </c>
      <c r="K350" s="10">
        <v>0</v>
      </c>
      <c r="L350" s="20">
        <f t="shared" si="21"/>
        <v>0</v>
      </c>
      <c r="M350" s="10">
        <f t="shared" si="22"/>
        <v>0</v>
      </c>
      <c r="N350" s="20">
        <f t="shared" si="23"/>
        <v>0</v>
      </c>
      <c r="O350" s="29">
        <v>967765.21</v>
      </c>
      <c r="P350" s="29">
        <v>-208206.63</v>
      </c>
      <c r="Q350" s="79">
        <f>IF($O350=0,0,P350/$O350)*100</f>
        <v>-21.514167677095976</v>
      </c>
      <c r="R350" s="29">
        <v>0</v>
      </c>
      <c r="S350" s="79">
        <f>IF($O350=0,0,R350/$O350)*100</f>
        <v>0</v>
      </c>
      <c r="T350" s="29">
        <f>P350+R350</f>
        <v>-208206.63</v>
      </c>
      <c r="U350" s="79">
        <f>IF($O350=0,0,T350/$O350)*100</f>
        <v>-21.514167677095976</v>
      </c>
      <c r="V350" s="80">
        <f>IFERROR(VLOOKUP($B350,'Depr Rate % NS'!$A:$B,2,FALSE),0)</f>
        <v>-3</v>
      </c>
      <c r="W350" s="81">
        <f>IFERROR(VLOOKUP($B350,'Depr Rate % NS'!D:E,2,FALSE),0)</f>
        <v>17018634.02</v>
      </c>
      <c r="X350" s="82">
        <f>IFERROR(VLOOKUP($B350,'Depr Rate % NS'!$L:$O,4,FALSE),0)</f>
        <v>6.9999999999999999E-4</v>
      </c>
      <c r="Y350" s="81">
        <f>W350*X350</f>
        <v>11913.043813999999</v>
      </c>
    </row>
    <row r="351" spans="1:25" x14ac:dyDescent="0.25">
      <c r="A351" s="13" t="s">
        <v>9</v>
      </c>
      <c r="B351" s="14">
        <v>31541</v>
      </c>
      <c r="C351" s="14" t="s">
        <v>101</v>
      </c>
      <c r="D351" s="14" t="s">
        <v>40</v>
      </c>
      <c r="E351" s="14" t="s">
        <v>141</v>
      </c>
      <c r="F351" s="27" t="s">
        <v>134</v>
      </c>
      <c r="G351" s="14">
        <v>2018</v>
      </c>
      <c r="H351" s="10">
        <v>6555.29</v>
      </c>
      <c r="I351" s="10">
        <v>-7082.58</v>
      </c>
      <c r="J351" s="20">
        <f t="shared" si="20"/>
        <v>-108.04373261899931</v>
      </c>
      <c r="K351" s="10">
        <v>0</v>
      </c>
      <c r="L351" s="20">
        <f t="shared" si="21"/>
        <v>0</v>
      </c>
      <c r="M351" s="10">
        <f t="shared" si="22"/>
        <v>-7082.58</v>
      </c>
      <c r="N351" s="20">
        <f t="shared" si="23"/>
        <v>-108.04373261899931</v>
      </c>
      <c r="O351" s="29">
        <v>863444.09</v>
      </c>
      <c r="P351" s="29">
        <v>-172729.96999999997</v>
      </c>
      <c r="Q351" s="79">
        <f>IF($O351=0,0,P351/$O351)*100</f>
        <v>-20.004766029494739</v>
      </c>
      <c r="R351" s="29">
        <v>0</v>
      </c>
      <c r="S351" s="79">
        <f>IF($O351=0,0,R351/$O351)*100</f>
        <v>0</v>
      </c>
      <c r="T351" s="29">
        <f>P351+R351</f>
        <v>-172729.96999999997</v>
      </c>
      <c r="U351" s="79">
        <f>IF($O351=0,0,T351/$O351)*100</f>
        <v>-20.004766029494739</v>
      </c>
      <c r="V351" s="80">
        <f>IFERROR(VLOOKUP($B351,'Depr Rate % NS'!$A:$B,2,FALSE),0)</f>
        <v>-3</v>
      </c>
      <c r="W351" s="81">
        <f>IFERROR(VLOOKUP($B351,'Depr Rate % NS'!D:E,2,FALSE),0)</f>
        <v>17018634.02</v>
      </c>
      <c r="X351" s="82">
        <f>IFERROR(VLOOKUP($B351,'Depr Rate % NS'!$L:$O,4,FALSE),0)</f>
        <v>6.9999999999999999E-4</v>
      </c>
      <c r="Y351" s="81">
        <f>W351*X351</f>
        <v>11913.043813999999</v>
      </c>
    </row>
    <row r="352" spans="1:25" x14ac:dyDescent="0.25">
      <c r="A352" s="13" t="s">
        <v>9</v>
      </c>
      <c r="B352" s="14">
        <v>31541</v>
      </c>
      <c r="C352" s="14" t="s">
        <v>101</v>
      </c>
      <c r="D352" s="14" t="s">
        <v>40</v>
      </c>
      <c r="E352" s="14" t="s">
        <v>141</v>
      </c>
      <c r="F352" s="27" t="s">
        <v>134</v>
      </c>
      <c r="G352" s="14">
        <v>2019</v>
      </c>
      <c r="H352" s="10">
        <v>0</v>
      </c>
      <c r="I352" s="10">
        <v>0</v>
      </c>
      <c r="J352" s="20">
        <f t="shared" si="20"/>
        <v>0</v>
      </c>
      <c r="K352" s="10">
        <v>0</v>
      </c>
      <c r="L352" s="20">
        <f t="shared" si="21"/>
        <v>0</v>
      </c>
      <c r="M352" s="10">
        <f t="shared" si="22"/>
        <v>0</v>
      </c>
      <c r="N352" s="20">
        <f t="shared" si="23"/>
        <v>0</v>
      </c>
      <c r="O352" s="29">
        <v>513373.93999999994</v>
      </c>
      <c r="P352" s="29">
        <v>-163964.50999999998</v>
      </c>
      <c r="Q352" s="79">
        <f>IF($O352=0,0,P352/$O352)*100</f>
        <v>-31.938611843055376</v>
      </c>
      <c r="R352" s="29">
        <v>0</v>
      </c>
      <c r="S352" s="79">
        <f>IF($O352=0,0,R352/$O352)*100</f>
        <v>0</v>
      </c>
      <c r="T352" s="29">
        <f>P352+R352</f>
        <v>-163964.50999999998</v>
      </c>
      <c r="U352" s="79">
        <f>IF($O352=0,0,T352/$O352)*100</f>
        <v>-31.938611843055376</v>
      </c>
      <c r="V352" s="80">
        <f>IFERROR(VLOOKUP($B352,'Depr Rate % NS'!$A:$B,2,FALSE),0)</f>
        <v>-3</v>
      </c>
      <c r="W352" s="81">
        <f>IFERROR(VLOOKUP($B352,'Depr Rate % NS'!D:E,2,FALSE),0)</f>
        <v>17018634.02</v>
      </c>
      <c r="X352" s="82">
        <f>IFERROR(VLOOKUP($B352,'Depr Rate % NS'!$L:$O,4,FALSE),0)</f>
        <v>6.9999999999999999E-4</v>
      </c>
      <c r="Y352" s="81">
        <f>W352*X352</f>
        <v>11913.043813999999</v>
      </c>
    </row>
    <row r="353" spans="1:25" x14ac:dyDescent="0.25">
      <c r="A353" s="13" t="s">
        <v>9</v>
      </c>
      <c r="B353" s="14">
        <v>31542</v>
      </c>
      <c r="C353" s="14" t="s">
        <v>101</v>
      </c>
      <c r="D353" s="14" t="s">
        <v>41</v>
      </c>
      <c r="E353" s="14" t="s">
        <v>141</v>
      </c>
      <c r="F353" s="27" t="s">
        <v>136</v>
      </c>
      <c r="G353" s="14">
        <v>2011</v>
      </c>
      <c r="H353" s="10">
        <v>597612.81000000006</v>
      </c>
      <c r="I353" s="10">
        <v>-21659.989999999998</v>
      </c>
      <c r="J353" s="20">
        <f t="shared" si="20"/>
        <v>-3.6244186265016638</v>
      </c>
      <c r="K353" s="10">
        <v>0</v>
      </c>
      <c r="L353" s="20">
        <f t="shared" si="21"/>
        <v>0</v>
      </c>
      <c r="M353" s="10">
        <f t="shared" si="22"/>
        <v>-21659.989999999998</v>
      </c>
      <c r="N353" s="20">
        <f t="shared" si="23"/>
        <v>-3.6244186265016638</v>
      </c>
      <c r="O353" s="10"/>
      <c r="P353" s="10"/>
      <c r="Q353" s="20"/>
      <c r="R353" s="10"/>
      <c r="S353" s="20"/>
      <c r="T353" s="10"/>
      <c r="U353" s="20"/>
      <c r="V353" s="20"/>
      <c r="W353" s="43"/>
      <c r="X353" s="40"/>
      <c r="Y353" s="43"/>
    </row>
    <row r="354" spans="1:25" x14ac:dyDescent="0.25">
      <c r="A354" s="13" t="s">
        <v>9</v>
      </c>
      <c r="B354" s="14">
        <v>31542</v>
      </c>
      <c r="C354" s="14" t="s">
        <v>101</v>
      </c>
      <c r="D354" s="14" t="s">
        <v>41</v>
      </c>
      <c r="E354" s="14" t="s">
        <v>141</v>
      </c>
      <c r="F354" s="27" t="s">
        <v>136</v>
      </c>
      <c r="G354" s="14">
        <v>2012</v>
      </c>
      <c r="H354" s="10">
        <v>4388.2</v>
      </c>
      <c r="I354" s="10">
        <v>0</v>
      </c>
      <c r="J354" s="20">
        <f t="shared" si="20"/>
        <v>0</v>
      </c>
      <c r="K354" s="10">
        <v>0</v>
      </c>
      <c r="L354" s="20">
        <f t="shared" si="21"/>
        <v>0</v>
      </c>
      <c r="M354" s="10">
        <f t="shared" si="22"/>
        <v>0</v>
      </c>
      <c r="N354" s="20">
        <f t="shared" si="23"/>
        <v>0</v>
      </c>
      <c r="O354" s="10"/>
      <c r="P354" s="10"/>
      <c r="Q354" s="20"/>
      <c r="R354" s="10"/>
      <c r="S354" s="20"/>
      <c r="T354" s="10"/>
      <c r="U354" s="20"/>
      <c r="V354" s="20"/>
      <c r="W354" s="43"/>
      <c r="X354" s="40"/>
      <c r="Y354" s="43"/>
    </row>
    <row r="355" spans="1:25" x14ac:dyDescent="0.25">
      <c r="A355" s="13" t="s">
        <v>9</v>
      </c>
      <c r="B355" s="14">
        <v>31542</v>
      </c>
      <c r="C355" s="14" t="s">
        <v>101</v>
      </c>
      <c r="D355" s="14" t="s">
        <v>41</v>
      </c>
      <c r="E355" s="14" t="s">
        <v>141</v>
      </c>
      <c r="F355" s="27" t="s">
        <v>136</v>
      </c>
      <c r="G355" s="14">
        <v>2013</v>
      </c>
      <c r="H355" s="10">
        <v>132679.79999999999</v>
      </c>
      <c r="I355" s="10">
        <v>-171283.99</v>
      </c>
      <c r="J355" s="20">
        <f t="shared" si="20"/>
        <v>-129.09575534482263</v>
      </c>
      <c r="K355" s="10">
        <v>0</v>
      </c>
      <c r="L355" s="20">
        <f t="shared" si="21"/>
        <v>0</v>
      </c>
      <c r="M355" s="10">
        <f t="shared" si="22"/>
        <v>-171283.99</v>
      </c>
      <c r="N355" s="20">
        <f t="shared" si="23"/>
        <v>-129.09575534482263</v>
      </c>
      <c r="O355" s="10"/>
      <c r="P355" s="10"/>
      <c r="Q355" s="20"/>
      <c r="R355" s="10"/>
      <c r="S355" s="20"/>
      <c r="T355" s="10"/>
      <c r="U355" s="20"/>
      <c r="V355" s="20"/>
      <c r="W355" s="43"/>
      <c r="X355" s="40"/>
      <c r="Y355" s="43"/>
    </row>
    <row r="356" spans="1:25" x14ac:dyDescent="0.25">
      <c r="A356" s="24" t="s">
        <v>9</v>
      </c>
      <c r="B356" s="14">
        <v>31542</v>
      </c>
      <c r="C356" s="14" t="s">
        <v>101</v>
      </c>
      <c r="D356" s="14" t="s">
        <v>41</v>
      </c>
      <c r="E356" s="14" t="s">
        <v>141</v>
      </c>
      <c r="F356" s="27" t="s">
        <v>136</v>
      </c>
      <c r="G356" s="14">
        <v>2014</v>
      </c>
      <c r="H356" s="10">
        <v>1717807.13</v>
      </c>
      <c r="I356" s="10">
        <v>-1991.66</v>
      </c>
      <c r="J356" s="20">
        <f t="shared" si="20"/>
        <v>-0.11594200333770882</v>
      </c>
      <c r="K356" s="10">
        <v>0</v>
      </c>
      <c r="L356" s="20">
        <f t="shared" si="21"/>
        <v>0</v>
      </c>
      <c r="M356" s="10">
        <f t="shared" si="22"/>
        <v>-1991.66</v>
      </c>
      <c r="N356" s="20">
        <f t="shared" si="23"/>
        <v>-0.11594200333770882</v>
      </c>
      <c r="O356" s="10"/>
      <c r="P356" s="10"/>
      <c r="Q356" s="20"/>
      <c r="R356" s="10"/>
      <c r="S356" s="20"/>
      <c r="T356" s="10"/>
      <c r="U356" s="20"/>
      <c r="V356" s="20"/>
      <c r="W356" s="43"/>
      <c r="X356" s="40"/>
      <c r="Y356" s="43"/>
    </row>
    <row r="357" spans="1:25" x14ac:dyDescent="0.25">
      <c r="A357" s="13" t="s">
        <v>9</v>
      </c>
      <c r="B357" s="14">
        <v>31542</v>
      </c>
      <c r="C357" s="14" t="s">
        <v>101</v>
      </c>
      <c r="D357" s="14" t="s">
        <v>41</v>
      </c>
      <c r="E357" s="14" t="s">
        <v>141</v>
      </c>
      <c r="F357" s="27" t="s">
        <v>136</v>
      </c>
      <c r="G357" s="14">
        <v>2015</v>
      </c>
      <c r="H357" s="10">
        <v>47689.11</v>
      </c>
      <c r="I357" s="10">
        <v>-6226.01</v>
      </c>
      <c r="J357" s="20">
        <f t="shared" si="20"/>
        <v>-13.055412441121254</v>
      </c>
      <c r="K357" s="10">
        <v>0</v>
      </c>
      <c r="L357" s="20">
        <f t="shared" si="21"/>
        <v>0</v>
      </c>
      <c r="M357" s="10">
        <f t="shared" si="22"/>
        <v>-6226.01</v>
      </c>
      <c r="N357" s="20">
        <f t="shared" si="23"/>
        <v>-13.055412441121254</v>
      </c>
      <c r="O357" s="29">
        <v>2500177.0499999998</v>
      </c>
      <c r="P357" s="29">
        <v>-201161.65</v>
      </c>
      <c r="Q357" s="79">
        <f>IF($O357=0,0,P357/$O357)*100</f>
        <v>-8.0458961896318506</v>
      </c>
      <c r="R357" s="29">
        <v>0</v>
      </c>
      <c r="S357" s="79">
        <f>IF($O357=0,0,R357/$O357)*100</f>
        <v>0</v>
      </c>
      <c r="T357" s="29">
        <f>P357+R357</f>
        <v>-201161.65</v>
      </c>
      <c r="U357" s="79">
        <f>IF($O357=0,0,T357/$O357)*100</f>
        <v>-8.0458961896318506</v>
      </c>
      <c r="V357" s="80">
        <f>IFERROR(VLOOKUP($B357,'Depr Rate % NS'!$A:$B,2,FALSE),0)</f>
        <v>-5</v>
      </c>
      <c r="W357" s="81">
        <f>IFERROR(VLOOKUP($B357,'Depr Rate % NS'!D:E,2,FALSE),0)</f>
        <v>18870058.369999997</v>
      </c>
      <c r="X357" s="82">
        <f>IFERROR(VLOOKUP($B357,'Depr Rate % NS'!$L:$O,4,FALSE),0)</f>
        <v>1E-3</v>
      </c>
      <c r="Y357" s="81">
        <f>W357*X357</f>
        <v>18870.058369999999</v>
      </c>
    </row>
    <row r="358" spans="1:25" x14ac:dyDescent="0.25">
      <c r="A358" s="13" t="s">
        <v>9</v>
      </c>
      <c r="B358" s="14">
        <v>31542</v>
      </c>
      <c r="C358" s="14" t="s">
        <v>101</v>
      </c>
      <c r="D358" s="14" t="s">
        <v>41</v>
      </c>
      <c r="E358" s="14" t="s">
        <v>141</v>
      </c>
      <c r="F358" s="27" t="s">
        <v>136</v>
      </c>
      <c r="G358" s="14">
        <v>2016</v>
      </c>
      <c r="H358" s="10">
        <v>85098.65</v>
      </c>
      <c r="I358" s="10">
        <v>-68133.59</v>
      </c>
      <c r="J358" s="20">
        <f t="shared" si="20"/>
        <v>-80.064243087287522</v>
      </c>
      <c r="K358" s="10">
        <v>0</v>
      </c>
      <c r="L358" s="20">
        <f t="shared" si="21"/>
        <v>0</v>
      </c>
      <c r="M358" s="10">
        <f t="shared" si="22"/>
        <v>-68133.59</v>
      </c>
      <c r="N358" s="20">
        <f t="shared" si="23"/>
        <v>-80.064243087287522</v>
      </c>
      <c r="O358" s="29">
        <v>1987662.89</v>
      </c>
      <c r="P358" s="29">
        <v>-247635.25</v>
      </c>
      <c r="Q358" s="79">
        <f>IF($O358=0,0,P358/$O358)*100</f>
        <v>-12.458614146587001</v>
      </c>
      <c r="R358" s="29">
        <v>0</v>
      </c>
      <c r="S358" s="79">
        <f>IF($O358=0,0,R358/$O358)*100</f>
        <v>0</v>
      </c>
      <c r="T358" s="29">
        <f>P358+R358</f>
        <v>-247635.25</v>
      </c>
      <c r="U358" s="79">
        <f>IF($O358=0,0,T358/$O358)*100</f>
        <v>-12.458614146587001</v>
      </c>
      <c r="V358" s="80">
        <f>IFERROR(VLOOKUP($B358,'Depr Rate % NS'!$A:$B,2,FALSE),0)</f>
        <v>-5</v>
      </c>
      <c r="W358" s="81">
        <f>IFERROR(VLOOKUP($B358,'Depr Rate % NS'!D:E,2,FALSE),0)</f>
        <v>18870058.369999997</v>
      </c>
      <c r="X358" s="82">
        <f>IFERROR(VLOOKUP($B358,'Depr Rate % NS'!$L:$O,4,FALSE),0)</f>
        <v>1E-3</v>
      </c>
      <c r="Y358" s="81">
        <f>W358*X358</f>
        <v>18870.058369999999</v>
      </c>
    </row>
    <row r="359" spans="1:25" x14ac:dyDescent="0.25">
      <c r="A359" s="13" t="s">
        <v>9</v>
      </c>
      <c r="B359" s="14">
        <v>31542</v>
      </c>
      <c r="C359" s="14" t="s">
        <v>101</v>
      </c>
      <c r="D359" s="14" t="s">
        <v>41</v>
      </c>
      <c r="E359" s="14" t="s">
        <v>141</v>
      </c>
      <c r="F359" s="27" t="s">
        <v>136</v>
      </c>
      <c r="G359" s="14">
        <v>2017</v>
      </c>
      <c r="H359" s="10">
        <v>59826.340000000004</v>
      </c>
      <c r="I359" s="10">
        <v>0</v>
      </c>
      <c r="J359" s="20">
        <f t="shared" si="20"/>
        <v>0</v>
      </c>
      <c r="K359" s="10">
        <v>0</v>
      </c>
      <c r="L359" s="20">
        <f t="shared" si="21"/>
        <v>0</v>
      </c>
      <c r="M359" s="10">
        <f t="shared" si="22"/>
        <v>0</v>
      </c>
      <c r="N359" s="20">
        <f t="shared" si="23"/>
        <v>0</v>
      </c>
      <c r="O359" s="29">
        <v>2043101.03</v>
      </c>
      <c r="P359" s="29">
        <v>-247635.25</v>
      </c>
      <c r="Q359" s="79">
        <f>IF($O359=0,0,P359/$O359)*100</f>
        <v>-12.120558228097021</v>
      </c>
      <c r="R359" s="29">
        <v>0</v>
      </c>
      <c r="S359" s="79">
        <f>IF($O359=0,0,R359/$O359)*100</f>
        <v>0</v>
      </c>
      <c r="T359" s="29">
        <f>P359+R359</f>
        <v>-247635.25</v>
      </c>
      <c r="U359" s="79">
        <f>IF($O359=0,0,T359/$O359)*100</f>
        <v>-12.120558228097021</v>
      </c>
      <c r="V359" s="80">
        <f>IFERROR(VLOOKUP($B359,'Depr Rate % NS'!$A:$B,2,FALSE),0)</f>
        <v>-5</v>
      </c>
      <c r="W359" s="81">
        <f>IFERROR(VLOOKUP($B359,'Depr Rate % NS'!D:E,2,FALSE),0)</f>
        <v>18870058.369999997</v>
      </c>
      <c r="X359" s="82">
        <f>IFERROR(VLOOKUP($B359,'Depr Rate % NS'!$L:$O,4,FALSE),0)</f>
        <v>1E-3</v>
      </c>
      <c r="Y359" s="81">
        <f>W359*X359</f>
        <v>18870.058369999999</v>
      </c>
    </row>
    <row r="360" spans="1:25" x14ac:dyDescent="0.25">
      <c r="A360" s="13" t="s">
        <v>9</v>
      </c>
      <c r="B360" s="14">
        <v>31542</v>
      </c>
      <c r="C360" s="14" t="s">
        <v>101</v>
      </c>
      <c r="D360" s="14" t="s">
        <v>41</v>
      </c>
      <c r="E360" s="14" t="s">
        <v>141</v>
      </c>
      <c r="F360" s="27" t="s">
        <v>136</v>
      </c>
      <c r="G360" s="14">
        <v>2018</v>
      </c>
      <c r="H360" s="10">
        <v>0</v>
      </c>
      <c r="I360" s="10">
        <v>-2944.98</v>
      </c>
      <c r="J360" s="20">
        <f t="shared" si="20"/>
        <v>0</v>
      </c>
      <c r="K360" s="10">
        <v>0</v>
      </c>
      <c r="L360" s="20">
        <f t="shared" si="21"/>
        <v>0</v>
      </c>
      <c r="M360" s="10">
        <f t="shared" si="22"/>
        <v>-2944.98</v>
      </c>
      <c r="N360" s="20">
        <f t="shared" si="23"/>
        <v>0</v>
      </c>
      <c r="O360" s="29">
        <v>1910421.23</v>
      </c>
      <c r="P360" s="29">
        <v>-79296.239999999991</v>
      </c>
      <c r="Q360" s="79">
        <f>IF($O360=0,0,P360/$O360)*100</f>
        <v>-4.1507202053025756</v>
      </c>
      <c r="R360" s="29">
        <v>0</v>
      </c>
      <c r="S360" s="79">
        <f>IF($O360=0,0,R360/$O360)*100</f>
        <v>0</v>
      </c>
      <c r="T360" s="29">
        <f>P360+R360</f>
        <v>-79296.239999999991</v>
      </c>
      <c r="U360" s="79">
        <f>IF($O360=0,0,T360/$O360)*100</f>
        <v>-4.1507202053025756</v>
      </c>
      <c r="V360" s="80">
        <f>IFERROR(VLOOKUP($B360,'Depr Rate % NS'!$A:$B,2,FALSE),0)</f>
        <v>-5</v>
      </c>
      <c r="W360" s="81">
        <f>IFERROR(VLOOKUP($B360,'Depr Rate % NS'!D:E,2,FALSE),0)</f>
        <v>18870058.369999997</v>
      </c>
      <c r="X360" s="82">
        <f>IFERROR(VLOOKUP($B360,'Depr Rate % NS'!$L:$O,4,FALSE),0)</f>
        <v>1E-3</v>
      </c>
      <c r="Y360" s="81">
        <f>W360*X360</f>
        <v>18870.058369999999</v>
      </c>
    </row>
    <row r="361" spans="1:25" x14ac:dyDescent="0.25">
      <c r="A361" s="24" t="s">
        <v>9</v>
      </c>
      <c r="B361" s="14">
        <v>31542</v>
      </c>
      <c r="C361" s="14" t="s">
        <v>101</v>
      </c>
      <c r="D361" s="14" t="s">
        <v>41</v>
      </c>
      <c r="E361" s="14" t="s">
        <v>141</v>
      </c>
      <c r="F361" s="27" t="s">
        <v>136</v>
      </c>
      <c r="G361" s="14">
        <v>2019</v>
      </c>
      <c r="H361" s="10">
        <v>0</v>
      </c>
      <c r="I361" s="10">
        <v>0</v>
      </c>
      <c r="J361" s="20">
        <f t="shared" si="20"/>
        <v>0</v>
      </c>
      <c r="K361" s="10">
        <v>0</v>
      </c>
      <c r="L361" s="20">
        <f t="shared" si="21"/>
        <v>0</v>
      </c>
      <c r="M361" s="10">
        <f t="shared" si="22"/>
        <v>0</v>
      </c>
      <c r="N361" s="20">
        <f t="shared" si="23"/>
        <v>0</v>
      </c>
      <c r="O361" s="29">
        <v>192614.09999999998</v>
      </c>
      <c r="P361" s="29">
        <v>-77304.579999999987</v>
      </c>
      <c r="Q361" s="79">
        <f>IF($O361=0,0,P361/$O361)*100</f>
        <v>-40.134434602658892</v>
      </c>
      <c r="R361" s="29">
        <v>0</v>
      </c>
      <c r="S361" s="79">
        <f>IF($O361=0,0,R361/$O361)*100</f>
        <v>0</v>
      </c>
      <c r="T361" s="29">
        <f>P361+R361</f>
        <v>-77304.579999999987</v>
      </c>
      <c r="U361" s="79">
        <f>IF($O361=0,0,T361/$O361)*100</f>
        <v>-40.134434602658892</v>
      </c>
      <c r="V361" s="80">
        <f>IFERROR(VLOOKUP($B361,'Depr Rate % NS'!$A:$B,2,FALSE),0)</f>
        <v>-5</v>
      </c>
      <c r="W361" s="81">
        <f>IFERROR(VLOOKUP($B361,'Depr Rate % NS'!D:E,2,FALSE),0)</f>
        <v>18870058.369999997</v>
      </c>
      <c r="X361" s="82">
        <f>IFERROR(VLOOKUP($B361,'Depr Rate % NS'!$L:$O,4,FALSE),0)</f>
        <v>1E-3</v>
      </c>
      <c r="Y361" s="81">
        <f>W361*X361</f>
        <v>18870.058369999999</v>
      </c>
    </row>
    <row r="362" spans="1:25" x14ac:dyDescent="0.25">
      <c r="A362" s="13" t="s">
        <v>9</v>
      </c>
      <c r="B362" s="14">
        <v>31543</v>
      </c>
      <c r="C362" s="14" t="s">
        <v>101</v>
      </c>
      <c r="D362" s="14" t="s">
        <v>42</v>
      </c>
      <c r="E362" s="14" t="s">
        <v>141</v>
      </c>
      <c r="F362" s="27" t="s">
        <v>137</v>
      </c>
      <c r="G362" s="14">
        <v>2011</v>
      </c>
      <c r="H362" s="10">
        <v>381882.2</v>
      </c>
      <c r="I362" s="10">
        <v>0</v>
      </c>
      <c r="J362" s="20">
        <f t="shared" si="20"/>
        <v>0</v>
      </c>
      <c r="K362" s="10">
        <v>0</v>
      </c>
      <c r="L362" s="20">
        <f t="shared" si="21"/>
        <v>0</v>
      </c>
      <c r="M362" s="10">
        <f t="shared" si="22"/>
        <v>0</v>
      </c>
      <c r="N362" s="20">
        <f t="shared" si="23"/>
        <v>0</v>
      </c>
      <c r="O362" s="10"/>
      <c r="P362" s="10"/>
      <c r="Q362" s="20"/>
      <c r="R362" s="10"/>
      <c r="S362" s="20"/>
      <c r="T362" s="10"/>
      <c r="U362" s="20"/>
      <c r="V362" s="20"/>
      <c r="W362" s="43"/>
      <c r="X362" s="40"/>
      <c r="Y362" s="43"/>
    </row>
    <row r="363" spans="1:25" x14ac:dyDescent="0.25">
      <c r="A363" s="13" t="s">
        <v>9</v>
      </c>
      <c r="B363" s="14">
        <v>31543</v>
      </c>
      <c r="C363" s="14" t="s">
        <v>101</v>
      </c>
      <c r="D363" s="14" t="s">
        <v>42</v>
      </c>
      <c r="E363" s="14" t="s">
        <v>141</v>
      </c>
      <c r="F363" s="27" t="s">
        <v>137</v>
      </c>
      <c r="G363" s="14">
        <v>2012</v>
      </c>
      <c r="H363" s="10">
        <v>36754.410000000003</v>
      </c>
      <c r="I363" s="10">
        <v>-14239.7</v>
      </c>
      <c r="J363" s="20">
        <f t="shared" si="20"/>
        <v>-38.742833853134897</v>
      </c>
      <c r="K363" s="10">
        <v>0</v>
      </c>
      <c r="L363" s="20">
        <f t="shared" si="21"/>
        <v>0</v>
      </c>
      <c r="M363" s="10">
        <f t="shared" si="22"/>
        <v>-14239.7</v>
      </c>
      <c r="N363" s="20">
        <f t="shared" si="23"/>
        <v>-38.742833853134897</v>
      </c>
      <c r="O363" s="10"/>
      <c r="P363" s="10"/>
      <c r="Q363" s="20"/>
      <c r="R363" s="10"/>
      <c r="S363" s="20"/>
      <c r="T363" s="10"/>
      <c r="U363" s="20"/>
      <c r="V363" s="20"/>
      <c r="W363" s="43"/>
      <c r="X363" s="40"/>
      <c r="Y363" s="43"/>
    </row>
    <row r="364" spans="1:25" x14ac:dyDescent="0.25">
      <c r="A364" s="13" t="s">
        <v>9</v>
      </c>
      <c r="B364" s="14">
        <v>31543</v>
      </c>
      <c r="C364" s="14" t="s">
        <v>101</v>
      </c>
      <c r="D364" s="14" t="s">
        <v>42</v>
      </c>
      <c r="E364" s="14" t="s">
        <v>141</v>
      </c>
      <c r="F364" s="27" t="s">
        <v>137</v>
      </c>
      <c r="G364" s="14">
        <v>2013</v>
      </c>
      <c r="H364" s="10">
        <v>51505.929999999993</v>
      </c>
      <c r="I364" s="10">
        <v>-51345.149999999994</v>
      </c>
      <c r="J364" s="20">
        <f t="shared" si="20"/>
        <v>-99.687841768899233</v>
      </c>
      <c r="K364" s="10">
        <v>0</v>
      </c>
      <c r="L364" s="20">
        <f t="shared" si="21"/>
        <v>0</v>
      </c>
      <c r="M364" s="10">
        <f t="shared" si="22"/>
        <v>-51345.149999999994</v>
      </c>
      <c r="N364" s="20">
        <f t="shared" si="23"/>
        <v>-99.687841768899233</v>
      </c>
      <c r="O364" s="10"/>
      <c r="P364" s="10"/>
      <c r="Q364" s="20"/>
      <c r="R364" s="10"/>
      <c r="S364" s="20"/>
      <c r="T364" s="10"/>
      <c r="U364" s="20"/>
      <c r="V364" s="20"/>
      <c r="W364" s="43"/>
      <c r="X364" s="40"/>
      <c r="Y364" s="43"/>
    </row>
    <row r="365" spans="1:25" x14ac:dyDescent="0.25">
      <c r="A365" s="13" t="s">
        <v>9</v>
      </c>
      <c r="B365" s="14">
        <v>31543</v>
      </c>
      <c r="C365" s="14" t="s">
        <v>101</v>
      </c>
      <c r="D365" s="14" t="s">
        <v>42</v>
      </c>
      <c r="E365" s="14" t="s">
        <v>141</v>
      </c>
      <c r="F365" s="27" t="s">
        <v>137</v>
      </c>
      <c r="G365" s="14">
        <v>2014</v>
      </c>
      <c r="H365" s="10">
        <v>4271102.01</v>
      </c>
      <c r="I365" s="10">
        <v>-17568.349999999999</v>
      </c>
      <c r="J365" s="20">
        <f t="shared" si="20"/>
        <v>-0.41133061113658581</v>
      </c>
      <c r="K365" s="10">
        <v>0</v>
      </c>
      <c r="L365" s="20">
        <f t="shared" si="21"/>
        <v>0</v>
      </c>
      <c r="M365" s="10">
        <f t="shared" si="22"/>
        <v>-17568.349999999999</v>
      </c>
      <c r="N365" s="20">
        <f t="shared" si="23"/>
        <v>-0.41133061113658581</v>
      </c>
      <c r="O365" s="10"/>
      <c r="P365" s="10"/>
      <c r="Q365" s="20"/>
      <c r="R365" s="10"/>
      <c r="S365" s="20"/>
      <c r="T365" s="10"/>
      <c r="U365" s="20"/>
      <c r="V365" s="20"/>
      <c r="W365" s="43"/>
      <c r="X365" s="40"/>
      <c r="Y365" s="43"/>
    </row>
    <row r="366" spans="1:25" x14ac:dyDescent="0.25">
      <c r="A366" s="13" t="s">
        <v>9</v>
      </c>
      <c r="B366" s="14">
        <v>31543</v>
      </c>
      <c r="C366" s="14" t="s">
        <v>101</v>
      </c>
      <c r="D366" s="14" t="s">
        <v>42</v>
      </c>
      <c r="E366" s="14" t="s">
        <v>141</v>
      </c>
      <c r="F366" s="27" t="s">
        <v>137</v>
      </c>
      <c r="G366" s="14">
        <v>2015</v>
      </c>
      <c r="H366" s="10">
        <v>14085.85</v>
      </c>
      <c r="I366" s="10">
        <v>-31246.5</v>
      </c>
      <c r="J366" s="20">
        <f t="shared" si="20"/>
        <v>-221.82899860498301</v>
      </c>
      <c r="K366" s="10">
        <v>0</v>
      </c>
      <c r="L366" s="20">
        <f t="shared" si="21"/>
        <v>0</v>
      </c>
      <c r="M366" s="10">
        <f t="shared" si="22"/>
        <v>-31246.5</v>
      </c>
      <c r="N366" s="20">
        <f t="shared" si="23"/>
        <v>-221.82899860498301</v>
      </c>
      <c r="O366" s="29">
        <v>4755330.3999999994</v>
      </c>
      <c r="P366" s="29">
        <v>-114399.7</v>
      </c>
      <c r="Q366" s="79">
        <f>IF($O366=0,0,P366/$O366)*100</f>
        <v>-2.4057150687153097</v>
      </c>
      <c r="R366" s="29">
        <v>0</v>
      </c>
      <c r="S366" s="79">
        <f>IF($O366=0,0,R366/$O366)*100</f>
        <v>0</v>
      </c>
      <c r="T366" s="29">
        <f>P366+R366</f>
        <v>-114399.7</v>
      </c>
      <c r="U366" s="79">
        <f>IF($O366=0,0,T366/$O366)*100</f>
        <v>-2.4057150687153097</v>
      </c>
      <c r="V366" s="80">
        <f>IFERROR(VLOOKUP($B366,'Depr Rate % NS'!$A:$B,2,FALSE),0)</f>
        <v>-6</v>
      </c>
      <c r="W366" s="81">
        <f>IFERROR(VLOOKUP($B366,'Depr Rate % NS'!D:E,2,FALSE),0)</f>
        <v>24874085.259999994</v>
      </c>
      <c r="X366" s="82">
        <f>IFERROR(VLOOKUP($B366,'Depr Rate % NS'!$L:$O,4,FALSE),0)</f>
        <v>1.1999999999999999E-3</v>
      </c>
      <c r="Y366" s="81">
        <f>W366*X366</f>
        <v>29848.902311999991</v>
      </c>
    </row>
    <row r="367" spans="1:25" x14ac:dyDescent="0.25">
      <c r="A367" s="13" t="s">
        <v>9</v>
      </c>
      <c r="B367" s="14">
        <v>31543</v>
      </c>
      <c r="C367" s="14" t="s">
        <v>101</v>
      </c>
      <c r="D367" s="14" t="s">
        <v>42</v>
      </c>
      <c r="E367" s="14" t="s">
        <v>141</v>
      </c>
      <c r="F367" s="27" t="s">
        <v>137</v>
      </c>
      <c r="G367" s="14">
        <v>2016</v>
      </c>
      <c r="H367" s="10">
        <v>6542.3600000000006</v>
      </c>
      <c r="I367" s="10">
        <v>0</v>
      </c>
      <c r="J367" s="20">
        <f t="shared" si="20"/>
        <v>0</v>
      </c>
      <c r="K367" s="10">
        <v>0</v>
      </c>
      <c r="L367" s="20">
        <f t="shared" si="21"/>
        <v>0</v>
      </c>
      <c r="M367" s="10">
        <f t="shared" si="22"/>
        <v>0</v>
      </c>
      <c r="N367" s="20">
        <f t="shared" si="23"/>
        <v>0</v>
      </c>
      <c r="O367" s="29">
        <v>4379990.5599999996</v>
      </c>
      <c r="P367" s="29">
        <v>-114399.7</v>
      </c>
      <c r="Q367" s="79">
        <f>IF($O367=0,0,P367/$O367)*100</f>
        <v>-2.6118709260414481</v>
      </c>
      <c r="R367" s="29">
        <v>0</v>
      </c>
      <c r="S367" s="79">
        <f>IF($O367=0,0,R367/$O367)*100</f>
        <v>0</v>
      </c>
      <c r="T367" s="29">
        <f>P367+R367</f>
        <v>-114399.7</v>
      </c>
      <c r="U367" s="79">
        <f>IF($O367=0,0,T367/$O367)*100</f>
        <v>-2.6118709260414481</v>
      </c>
      <c r="V367" s="80">
        <f>IFERROR(VLOOKUP($B367,'Depr Rate % NS'!$A:$B,2,FALSE),0)</f>
        <v>-6</v>
      </c>
      <c r="W367" s="81">
        <f>IFERROR(VLOOKUP($B367,'Depr Rate % NS'!D:E,2,FALSE),0)</f>
        <v>24874085.259999994</v>
      </c>
      <c r="X367" s="82">
        <f>IFERROR(VLOOKUP($B367,'Depr Rate % NS'!$L:$O,4,FALSE),0)</f>
        <v>1.1999999999999999E-3</v>
      </c>
      <c r="Y367" s="81">
        <f>W367*X367</f>
        <v>29848.902311999991</v>
      </c>
    </row>
    <row r="368" spans="1:25" x14ac:dyDescent="0.25">
      <c r="A368" s="13" t="s">
        <v>9</v>
      </c>
      <c r="B368" s="14">
        <v>31543</v>
      </c>
      <c r="C368" s="14" t="s">
        <v>101</v>
      </c>
      <c r="D368" s="14" t="s">
        <v>42</v>
      </c>
      <c r="E368" s="14" t="s">
        <v>141</v>
      </c>
      <c r="F368" s="27" t="s">
        <v>137</v>
      </c>
      <c r="G368" s="14">
        <v>2017</v>
      </c>
      <c r="H368" s="10">
        <v>86965.32</v>
      </c>
      <c r="I368" s="10">
        <v>-29197.84</v>
      </c>
      <c r="J368" s="20">
        <f t="shared" si="20"/>
        <v>-33.574118970642544</v>
      </c>
      <c r="K368" s="10">
        <v>0</v>
      </c>
      <c r="L368" s="20">
        <f t="shared" si="21"/>
        <v>0</v>
      </c>
      <c r="M368" s="10">
        <f t="shared" si="22"/>
        <v>-29197.84</v>
      </c>
      <c r="N368" s="20">
        <f t="shared" si="23"/>
        <v>-33.574118970642544</v>
      </c>
      <c r="O368" s="29">
        <v>4430201.47</v>
      </c>
      <c r="P368" s="29">
        <v>-129357.84</v>
      </c>
      <c r="Q368" s="79">
        <f>IF($O368=0,0,P368/$O368)*100</f>
        <v>-2.9199087417575167</v>
      </c>
      <c r="R368" s="29">
        <v>0</v>
      </c>
      <c r="S368" s="79">
        <f>IF($O368=0,0,R368/$O368)*100</f>
        <v>0</v>
      </c>
      <c r="T368" s="29">
        <f>P368+R368</f>
        <v>-129357.84</v>
      </c>
      <c r="U368" s="79">
        <f>IF($O368=0,0,T368/$O368)*100</f>
        <v>-2.9199087417575167</v>
      </c>
      <c r="V368" s="80">
        <f>IFERROR(VLOOKUP($B368,'Depr Rate % NS'!$A:$B,2,FALSE),0)</f>
        <v>-6</v>
      </c>
      <c r="W368" s="81">
        <f>IFERROR(VLOOKUP($B368,'Depr Rate % NS'!D:E,2,FALSE),0)</f>
        <v>24874085.259999994</v>
      </c>
      <c r="X368" s="82">
        <f>IFERROR(VLOOKUP($B368,'Depr Rate % NS'!$L:$O,4,FALSE),0)</f>
        <v>1.1999999999999999E-3</v>
      </c>
      <c r="Y368" s="81">
        <f>W368*X368</f>
        <v>29848.902311999991</v>
      </c>
    </row>
    <row r="369" spans="1:25" x14ac:dyDescent="0.25">
      <c r="A369" s="13" t="s">
        <v>9</v>
      </c>
      <c r="B369" s="14">
        <v>31543</v>
      </c>
      <c r="C369" s="14" t="s">
        <v>101</v>
      </c>
      <c r="D369" s="14" t="s">
        <v>42</v>
      </c>
      <c r="E369" s="14" t="s">
        <v>141</v>
      </c>
      <c r="F369" s="27" t="s">
        <v>137</v>
      </c>
      <c r="G369" s="14">
        <v>2018</v>
      </c>
      <c r="H369" s="10">
        <v>6241.22</v>
      </c>
      <c r="I369" s="10">
        <v>-5302.8</v>
      </c>
      <c r="J369" s="20">
        <f t="shared" si="20"/>
        <v>-84.964157648664838</v>
      </c>
      <c r="K369" s="10">
        <v>0</v>
      </c>
      <c r="L369" s="20">
        <f t="shared" si="21"/>
        <v>0</v>
      </c>
      <c r="M369" s="10">
        <f t="shared" si="22"/>
        <v>-5302.8</v>
      </c>
      <c r="N369" s="20">
        <f t="shared" si="23"/>
        <v>-84.964157648664838</v>
      </c>
      <c r="O369" s="29">
        <v>4384936.76</v>
      </c>
      <c r="P369" s="29">
        <v>-83315.489999999991</v>
      </c>
      <c r="Q369" s="79">
        <f>IF($O369=0,0,P369/$O369)*100</f>
        <v>-1.9000385766110799</v>
      </c>
      <c r="R369" s="29">
        <v>0</v>
      </c>
      <c r="S369" s="79">
        <f>IF($O369=0,0,R369/$O369)*100</f>
        <v>0</v>
      </c>
      <c r="T369" s="29">
        <f>P369+R369</f>
        <v>-83315.489999999991</v>
      </c>
      <c r="U369" s="79">
        <f>IF($O369=0,0,T369/$O369)*100</f>
        <v>-1.9000385766110799</v>
      </c>
      <c r="V369" s="80">
        <f>IFERROR(VLOOKUP($B369,'Depr Rate % NS'!$A:$B,2,FALSE),0)</f>
        <v>-6</v>
      </c>
      <c r="W369" s="81">
        <f>IFERROR(VLOOKUP($B369,'Depr Rate % NS'!D:E,2,FALSE),0)</f>
        <v>24874085.259999994</v>
      </c>
      <c r="X369" s="82">
        <f>IFERROR(VLOOKUP($B369,'Depr Rate % NS'!$L:$O,4,FALSE),0)</f>
        <v>1.1999999999999999E-3</v>
      </c>
      <c r="Y369" s="81">
        <f>W369*X369</f>
        <v>29848.902311999991</v>
      </c>
    </row>
    <row r="370" spans="1:25" x14ac:dyDescent="0.25">
      <c r="A370" s="13" t="s">
        <v>9</v>
      </c>
      <c r="B370" s="14">
        <v>31543</v>
      </c>
      <c r="C370" s="14" t="s">
        <v>101</v>
      </c>
      <c r="D370" s="14" t="s">
        <v>42</v>
      </c>
      <c r="E370" s="14" t="s">
        <v>141</v>
      </c>
      <c r="F370" s="27" t="s">
        <v>137</v>
      </c>
      <c r="G370" s="14">
        <v>2019</v>
      </c>
      <c r="H370" s="10">
        <v>110771.01</v>
      </c>
      <c r="I370" s="10">
        <v>0</v>
      </c>
      <c r="J370" s="20">
        <f t="shared" si="20"/>
        <v>0</v>
      </c>
      <c r="K370" s="10">
        <v>0</v>
      </c>
      <c r="L370" s="20">
        <f t="shared" si="21"/>
        <v>0</v>
      </c>
      <c r="M370" s="10">
        <f t="shared" si="22"/>
        <v>0</v>
      </c>
      <c r="N370" s="20">
        <f t="shared" si="23"/>
        <v>0</v>
      </c>
      <c r="O370" s="29">
        <v>224605.75999999998</v>
      </c>
      <c r="P370" s="29">
        <v>-65747.14</v>
      </c>
      <c r="Q370" s="79">
        <f>IF($O370=0,0,P370/$O370)*100</f>
        <v>-29.272241281790816</v>
      </c>
      <c r="R370" s="29">
        <v>0</v>
      </c>
      <c r="S370" s="79">
        <f>IF($O370=0,0,R370/$O370)*100</f>
        <v>0</v>
      </c>
      <c r="T370" s="29">
        <f>P370+R370</f>
        <v>-65747.14</v>
      </c>
      <c r="U370" s="79">
        <f>IF($O370=0,0,T370/$O370)*100</f>
        <v>-29.272241281790816</v>
      </c>
      <c r="V370" s="80">
        <f>IFERROR(VLOOKUP($B370,'Depr Rate % NS'!$A:$B,2,FALSE),0)</f>
        <v>-6</v>
      </c>
      <c r="W370" s="81">
        <f>IFERROR(VLOOKUP($B370,'Depr Rate % NS'!D:E,2,FALSE),0)</f>
        <v>24874085.259999994</v>
      </c>
      <c r="X370" s="82">
        <f>IFERROR(VLOOKUP($B370,'Depr Rate % NS'!$L:$O,4,FALSE),0)</f>
        <v>1.1999999999999999E-3</v>
      </c>
      <c r="Y370" s="81">
        <f>W370*X370</f>
        <v>29848.902311999991</v>
      </c>
    </row>
    <row r="371" spans="1:25" x14ac:dyDescent="0.25">
      <c r="A371" s="13" t="s">
        <v>9</v>
      </c>
      <c r="B371" s="14">
        <v>31544</v>
      </c>
      <c r="C371" s="14" t="s">
        <v>101</v>
      </c>
      <c r="D371" s="14" t="s">
        <v>43</v>
      </c>
      <c r="E371" s="14" t="s">
        <v>141</v>
      </c>
      <c r="F371" s="27" t="s">
        <v>135</v>
      </c>
      <c r="G371" s="14">
        <v>2011</v>
      </c>
      <c r="H371" s="10">
        <v>144967.21</v>
      </c>
      <c r="I371" s="10">
        <v>-8450.3799999999992</v>
      </c>
      <c r="J371" s="20">
        <f t="shared" si="20"/>
        <v>-5.829166471507591</v>
      </c>
      <c r="K371" s="10">
        <v>0</v>
      </c>
      <c r="L371" s="20">
        <f t="shared" si="21"/>
        <v>0</v>
      </c>
      <c r="M371" s="10">
        <f t="shared" si="22"/>
        <v>-8450.3799999999992</v>
      </c>
      <c r="N371" s="20">
        <f t="shared" si="23"/>
        <v>-5.829166471507591</v>
      </c>
      <c r="O371" s="10"/>
      <c r="P371" s="10"/>
      <c r="Q371" s="20"/>
      <c r="R371" s="10"/>
      <c r="S371" s="20"/>
      <c r="T371" s="10"/>
      <c r="U371" s="20"/>
      <c r="V371" s="20"/>
      <c r="W371" s="43"/>
      <c r="X371" s="40"/>
      <c r="Y371" s="43"/>
    </row>
    <row r="372" spans="1:25" x14ac:dyDescent="0.25">
      <c r="A372" s="24" t="s">
        <v>9</v>
      </c>
      <c r="B372" s="14">
        <v>31544</v>
      </c>
      <c r="C372" s="14" t="s">
        <v>101</v>
      </c>
      <c r="D372" s="14" t="s">
        <v>43</v>
      </c>
      <c r="E372" s="14" t="s">
        <v>141</v>
      </c>
      <c r="F372" s="27" t="s">
        <v>135</v>
      </c>
      <c r="G372" s="14">
        <v>2012</v>
      </c>
      <c r="H372" s="10">
        <v>444375.84</v>
      </c>
      <c r="I372" s="10">
        <v>-183.78</v>
      </c>
      <c r="J372" s="20">
        <f t="shared" si="20"/>
        <v>-4.1356883848590861E-2</v>
      </c>
      <c r="K372" s="10">
        <v>0</v>
      </c>
      <c r="L372" s="20">
        <f t="shared" si="21"/>
        <v>0</v>
      </c>
      <c r="M372" s="10">
        <f t="shared" si="22"/>
        <v>-183.78</v>
      </c>
      <c r="N372" s="20">
        <f t="shared" si="23"/>
        <v>-4.1356883848590861E-2</v>
      </c>
      <c r="O372" s="10"/>
      <c r="P372" s="10"/>
      <c r="Q372" s="20"/>
      <c r="R372" s="10"/>
      <c r="S372" s="20"/>
      <c r="T372" s="10"/>
      <c r="U372" s="20"/>
      <c r="V372" s="20"/>
      <c r="W372" s="43"/>
      <c r="X372" s="40"/>
      <c r="Y372" s="43"/>
    </row>
    <row r="373" spans="1:25" x14ac:dyDescent="0.25">
      <c r="A373" s="13" t="s">
        <v>9</v>
      </c>
      <c r="B373" s="14">
        <v>31544</v>
      </c>
      <c r="C373" s="14" t="s">
        <v>101</v>
      </c>
      <c r="D373" s="14" t="s">
        <v>43</v>
      </c>
      <c r="E373" s="14" t="s">
        <v>141</v>
      </c>
      <c r="F373" s="27" t="s">
        <v>135</v>
      </c>
      <c r="G373" s="14">
        <v>2013</v>
      </c>
      <c r="H373" s="10">
        <v>19859</v>
      </c>
      <c r="I373" s="10">
        <v>0</v>
      </c>
      <c r="J373" s="20">
        <f t="shared" si="20"/>
        <v>0</v>
      </c>
      <c r="K373" s="10">
        <v>0</v>
      </c>
      <c r="L373" s="20">
        <f t="shared" si="21"/>
        <v>0</v>
      </c>
      <c r="M373" s="10">
        <f t="shared" si="22"/>
        <v>0</v>
      </c>
      <c r="N373" s="20">
        <f t="shared" si="23"/>
        <v>0</v>
      </c>
      <c r="O373" s="10"/>
      <c r="P373" s="10"/>
      <c r="Q373" s="20"/>
      <c r="R373" s="10"/>
      <c r="S373" s="20"/>
      <c r="T373" s="10"/>
      <c r="U373" s="20"/>
      <c r="V373" s="20"/>
      <c r="W373" s="43"/>
      <c r="X373" s="40"/>
      <c r="Y373" s="43"/>
    </row>
    <row r="374" spans="1:25" x14ac:dyDescent="0.25">
      <c r="A374" s="13" t="s">
        <v>9</v>
      </c>
      <c r="B374" s="14">
        <v>31544</v>
      </c>
      <c r="C374" s="14" t="s">
        <v>101</v>
      </c>
      <c r="D374" s="14" t="s">
        <v>43</v>
      </c>
      <c r="E374" s="14" t="s">
        <v>141</v>
      </c>
      <c r="F374" s="27" t="s">
        <v>135</v>
      </c>
      <c r="G374" s="14">
        <v>2014</v>
      </c>
      <c r="H374" s="10">
        <v>1847982.77</v>
      </c>
      <c r="I374" s="10">
        <v>-154565.78</v>
      </c>
      <c r="J374" s="20">
        <f t="shared" si="20"/>
        <v>-8.3640271169844294</v>
      </c>
      <c r="K374" s="10">
        <v>0</v>
      </c>
      <c r="L374" s="20">
        <f t="shared" si="21"/>
        <v>0</v>
      </c>
      <c r="M374" s="10">
        <f t="shared" si="22"/>
        <v>-154565.78</v>
      </c>
      <c r="N374" s="20">
        <f t="shared" si="23"/>
        <v>-8.3640271169844294</v>
      </c>
      <c r="O374" s="10"/>
      <c r="P374" s="10"/>
      <c r="Q374" s="20"/>
      <c r="R374" s="10"/>
      <c r="S374" s="20"/>
      <c r="T374" s="10"/>
      <c r="U374" s="20"/>
      <c r="V374" s="20"/>
      <c r="W374" s="43"/>
      <c r="X374" s="40"/>
      <c r="Y374" s="43"/>
    </row>
    <row r="375" spans="1:25" x14ac:dyDescent="0.25">
      <c r="A375" s="13" t="s">
        <v>9</v>
      </c>
      <c r="B375" s="14">
        <v>31544</v>
      </c>
      <c r="C375" s="14" t="s">
        <v>101</v>
      </c>
      <c r="D375" s="14" t="s">
        <v>43</v>
      </c>
      <c r="E375" s="14" t="s">
        <v>141</v>
      </c>
      <c r="F375" s="27" t="s">
        <v>135</v>
      </c>
      <c r="G375" s="14">
        <v>2015</v>
      </c>
      <c r="H375" s="10">
        <v>2357013.6799999997</v>
      </c>
      <c r="I375" s="10">
        <v>-12174.380000000001</v>
      </c>
      <c r="J375" s="20">
        <f t="shared" si="20"/>
        <v>-0.51651715487709871</v>
      </c>
      <c r="K375" s="10">
        <v>0</v>
      </c>
      <c r="L375" s="20">
        <f t="shared" si="21"/>
        <v>0</v>
      </c>
      <c r="M375" s="10">
        <f t="shared" si="22"/>
        <v>-12174.380000000001</v>
      </c>
      <c r="N375" s="20">
        <f t="shared" si="23"/>
        <v>-0.51651715487709871</v>
      </c>
      <c r="O375" s="29">
        <v>4814198.4999999991</v>
      </c>
      <c r="P375" s="29">
        <v>-175374.32</v>
      </c>
      <c r="Q375" s="79">
        <f>IF($O375=0,0,P375/$O375)*100</f>
        <v>-3.6428560226588087</v>
      </c>
      <c r="R375" s="29">
        <v>0</v>
      </c>
      <c r="S375" s="79">
        <f>IF($O375=0,0,R375/$O375)*100</f>
        <v>0</v>
      </c>
      <c r="T375" s="29">
        <f>P375+R375</f>
        <v>-175374.32</v>
      </c>
      <c r="U375" s="79">
        <f>IF($O375=0,0,T375/$O375)*100</f>
        <v>-3.6428560226588087</v>
      </c>
      <c r="V375" s="80">
        <f>IFERROR(VLOOKUP($B375,'Depr Rate % NS'!$A:$B,2,FALSE),0)</f>
        <v>-7</v>
      </c>
      <c r="W375" s="81">
        <f>IFERROR(VLOOKUP($B375,'Depr Rate % NS'!D:E,2,FALSE),0)</f>
        <v>44729059.890000015</v>
      </c>
      <c r="X375" s="82">
        <f>IFERROR(VLOOKUP($B375,'Depr Rate % NS'!$L:$O,4,FALSE),0)</f>
        <v>1.2999999999999999E-3</v>
      </c>
      <c r="Y375" s="81">
        <f>W375*X375</f>
        <v>58147.777857000016</v>
      </c>
    </row>
    <row r="376" spans="1:25" x14ac:dyDescent="0.25">
      <c r="A376" s="13" t="s">
        <v>9</v>
      </c>
      <c r="B376" s="14">
        <v>31544</v>
      </c>
      <c r="C376" s="14" t="s">
        <v>101</v>
      </c>
      <c r="D376" s="14" t="s">
        <v>43</v>
      </c>
      <c r="E376" s="14" t="s">
        <v>141</v>
      </c>
      <c r="F376" s="27" t="s">
        <v>135</v>
      </c>
      <c r="G376" s="14">
        <v>2016</v>
      </c>
      <c r="H376" s="10">
        <v>16321.449999999999</v>
      </c>
      <c r="I376" s="10">
        <v>0</v>
      </c>
      <c r="J376" s="20">
        <f t="shared" si="20"/>
        <v>0</v>
      </c>
      <c r="K376" s="10">
        <v>0</v>
      </c>
      <c r="L376" s="20">
        <f t="shared" si="21"/>
        <v>0</v>
      </c>
      <c r="M376" s="10">
        <f t="shared" si="22"/>
        <v>0</v>
      </c>
      <c r="N376" s="20">
        <f t="shared" si="23"/>
        <v>0</v>
      </c>
      <c r="O376" s="29">
        <v>4685552.74</v>
      </c>
      <c r="P376" s="29">
        <v>-166923.94</v>
      </c>
      <c r="Q376" s="79">
        <f>IF($O376=0,0,P376/$O376)*100</f>
        <v>-3.5625239808953677</v>
      </c>
      <c r="R376" s="29">
        <v>0</v>
      </c>
      <c r="S376" s="79">
        <f>IF($O376=0,0,R376/$O376)*100</f>
        <v>0</v>
      </c>
      <c r="T376" s="29">
        <f>P376+R376</f>
        <v>-166923.94</v>
      </c>
      <c r="U376" s="79">
        <f>IF($O376=0,0,T376/$O376)*100</f>
        <v>-3.5625239808953677</v>
      </c>
      <c r="V376" s="80">
        <f>IFERROR(VLOOKUP($B376,'Depr Rate % NS'!$A:$B,2,FALSE),0)</f>
        <v>-7</v>
      </c>
      <c r="W376" s="81">
        <f>IFERROR(VLOOKUP($B376,'Depr Rate % NS'!D:E,2,FALSE),0)</f>
        <v>44729059.890000015</v>
      </c>
      <c r="X376" s="82">
        <f>IFERROR(VLOOKUP($B376,'Depr Rate % NS'!$L:$O,4,FALSE),0)</f>
        <v>1.2999999999999999E-3</v>
      </c>
      <c r="Y376" s="81">
        <f>W376*X376</f>
        <v>58147.777857000016</v>
      </c>
    </row>
    <row r="377" spans="1:25" x14ac:dyDescent="0.25">
      <c r="A377" s="13" t="s">
        <v>9</v>
      </c>
      <c r="B377" s="14">
        <v>31544</v>
      </c>
      <c r="C377" s="14" t="s">
        <v>101</v>
      </c>
      <c r="D377" s="14" t="s">
        <v>43</v>
      </c>
      <c r="E377" s="14" t="s">
        <v>141</v>
      </c>
      <c r="F377" s="27" t="s">
        <v>135</v>
      </c>
      <c r="G377" s="14">
        <v>2017</v>
      </c>
      <c r="H377" s="10">
        <v>127673.76000000001</v>
      </c>
      <c r="I377" s="10">
        <v>-50237.53</v>
      </c>
      <c r="J377" s="20">
        <f t="shared" si="20"/>
        <v>-39.348359443631949</v>
      </c>
      <c r="K377" s="10">
        <v>0</v>
      </c>
      <c r="L377" s="20">
        <f t="shared" si="21"/>
        <v>0</v>
      </c>
      <c r="M377" s="10">
        <f t="shared" si="22"/>
        <v>-50237.53</v>
      </c>
      <c r="N377" s="20">
        <f t="shared" si="23"/>
        <v>-39.348359443631949</v>
      </c>
      <c r="O377" s="29">
        <v>4368850.66</v>
      </c>
      <c r="P377" s="29">
        <v>-216977.69</v>
      </c>
      <c r="Q377" s="79">
        <f>IF($O377=0,0,P377/$O377)*100</f>
        <v>-4.96647074679362</v>
      </c>
      <c r="R377" s="29">
        <v>0</v>
      </c>
      <c r="S377" s="79">
        <f>IF($O377=0,0,R377/$O377)*100</f>
        <v>0</v>
      </c>
      <c r="T377" s="29">
        <f>P377+R377</f>
        <v>-216977.69</v>
      </c>
      <c r="U377" s="79">
        <f>IF($O377=0,0,T377/$O377)*100</f>
        <v>-4.96647074679362</v>
      </c>
      <c r="V377" s="80">
        <f>IFERROR(VLOOKUP($B377,'Depr Rate % NS'!$A:$B,2,FALSE),0)</f>
        <v>-7</v>
      </c>
      <c r="W377" s="81">
        <f>IFERROR(VLOOKUP($B377,'Depr Rate % NS'!D:E,2,FALSE),0)</f>
        <v>44729059.890000015</v>
      </c>
      <c r="X377" s="82">
        <f>IFERROR(VLOOKUP($B377,'Depr Rate % NS'!$L:$O,4,FALSE),0)</f>
        <v>1.2999999999999999E-3</v>
      </c>
      <c r="Y377" s="81">
        <f>W377*X377</f>
        <v>58147.777857000016</v>
      </c>
    </row>
    <row r="378" spans="1:25" x14ac:dyDescent="0.25">
      <c r="A378" s="13" t="s">
        <v>9</v>
      </c>
      <c r="B378" s="14">
        <v>31544</v>
      </c>
      <c r="C378" s="14" t="s">
        <v>101</v>
      </c>
      <c r="D378" s="14" t="s">
        <v>43</v>
      </c>
      <c r="E378" s="14" t="s">
        <v>141</v>
      </c>
      <c r="F378" s="27" t="s">
        <v>135</v>
      </c>
      <c r="G378" s="14">
        <v>2018</v>
      </c>
      <c r="H378" s="10">
        <v>0</v>
      </c>
      <c r="I378" s="10">
        <v>0</v>
      </c>
      <c r="J378" s="20">
        <f t="shared" si="20"/>
        <v>0</v>
      </c>
      <c r="K378" s="10">
        <v>0</v>
      </c>
      <c r="L378" s="20">
        <f t="shared" si="21"/>
        <v>0</v>
      </c>
      <c r="M378" s="10">
        <f t="shared" si="22"/>
        <v>0</v>
      </c>
      <c r="N378" s="20">
        <f t="shared" si="23"/>
        <v>0</v>
      </c>
      <c r="O378" s="29">
        <v>4348991.66</v>
      </c>
      <c r="P378" s="29">
        <v>-216977.69</v>
      </c>
      <c r="Q378" s="79">
        <f>IF($O378=0,0,P378/$O378)*100</f>
        <v>-4.9891493698564595</v>
      </c>
      <c r="R378" s="29">
        <v>0</v>
      </c>
      <c r="S378" s="79">
        <f>IF($O378=0,0,R378/$O378)*100</f>
        <v>0</v>
      </c>
      <c r="T378" s="29">
        <f>P378+R378</f>
        <v>-216977.69</v>
      </c>
      <c r="U378" s="79">
        <f>IF($O378=0,0,T378/$O378)*100</f>
        <v>-4.9891493698564595</v>
      </c>
      <c r="V378" s="80">
        <f>IFERROR(VLOOKUP($B378,'Depr Rate % NS'!$A:$B,2,FALSE),0)</f>
        <v>-7</v>
      </c>
      <c r="W378" s="81">
        <f>IFERROR(VLOOKUP($B378,'Depr Rate % NS'!D:E,2,FALSE),0)</f>
        <v>44729059.890000015</v>
      </c>
      <c r="X378" s="82">
        <f>IFERROR(VLOOKUP($B378,'Depr Rate % NS'!$L:$O,4,FALSE),0)</f>
        <v>1.2999999999999999E-3</v>
      </c>
      <c r="Y378" s="81">
        <f>W378*X378</f>
        <v>58147.777857000016</v>
      </c>
    </row>
    <row r="379" spans="1:25" x14ac:dyDescent="0.25">
      <c r="A379" s="13" t="s">
        <v>9</v>
      </c>
      <c r="B379" s="14">
        <v>31544</v>
      </c>
      <c r="C379" s="14" t="s">
        <v>101</v>
      </c>
      <c r="D379" s="14" t="s">
        <v>43</v>
      </c>
      <c r="E379" s="14" t="s">
        <v>141</v>
      </c>
      <c r="F379" s="27" t="s">
        <v>135</v>
      </c>
      <c r="G379" s="14">
        <v>2019</v>
      </c>
      <c r="H379" s="10">
        <v>59251.97</v>
      </c>
      <c r="I379" s="10">
        <v>-971.9</v>
      </c>
      <c r="J379" s="20">
        <f t="shared" si="20"/>
        <v>-1.6402830150626213</v>
      </c>
      <c r="K379" s="10">
        <v>0</v>
      </c>
      <c r="L379" s="20">
        <f t="shared" si="21"/>
        <v>0</v>
      </c>
      <c r="M379" s="10">
        <f t="shared" si="22"/>
        <v>-971.9</v>
      </c>
      <c r="N379" s="20">
        <f t="shared" si="23"/>
        <v>-1.6402830150626213</v>
      </c>
      <c r="O379" s="29">
        <v>2560260.86</v>
      </c>
      <c r="P379" s="29">
        <v>-63383.81</v>
      </c>
      <c r="Q379" s="79">
        <f>IF($O379=0,0,P379/$O379)*100</f>
        <v>-2.4756778104243646</v>
      </c>
      <c r="R379" s="29">
        <v>0</v>
      </c>
      <c r="S379" s="79">
        <f>IF($O379=0,0,R379/$O379)*100</f>
        <v>0</v>
      </c>
      <c r="T379" s="29">
        <f>P379+R379</f>
        <v>-63383.81</v>
      </c>
      <c r="U379" s="79">
        <f>IF($O379=0,0,T379/$O379)*100</f>
        <v>-2.4756778104243646</v>
      </c>
      <c r="V379" s="80">
        <f>IFERROR(VLOOKUP($B379,'Depr Rate % NS'!$A:$B,2,FALSE),0)</f>
        <v>-7</v>
      </c>
      <c r="W379" s="81">
        <f>IFERROR(VLOOKUP($B379,'Depr Rate % NS'!D:E,2,FALSE),0)</f>
        <v>44729059.890000015</v>
      </c>
      <c r="X379" s="82">
        <f>IFERROR(VLOOKUP($B379,'Depr Rate % NS'!$L:$O,4,FALSE),0)</f>
        <v>1.2999999999999999E-3</v>
      </c>
      <c r="Y379" s="81">
        <f>W379*X379</f>
        <v>58147.777857000016</v>
      </c>
    </row>
    <row r="380" spans="1:25" x14ac:dyDescent="0.25">
      <c r="A380" s="13" t="s">
        <v>9</v>
      </c>
      <c r="B380" s="14">
        <v>31545</v>
      </c>
      <c r="C380" s="14" t="s">
        <v>101</v>
      </c>
      <c r="D380" s="14" t="s">
        <v>44</v>
      </c>
      <c r="E380" s="14" t="s">
        <v>141</v>
      </c>
      <c r="F380" s="14" t="s">
        <v>138</v>
      </c>
      <c r="G380" s="14">
        <v>2011</v>
      </c>
      <c r="H380" s="10">
        <v>5391.11</v>
      </c>
      <c r="I380" s="10">
        <v>0</v>
      </c>
      <c r="J380" s="20">
        <f t="shared" si="20"/>
        <v>0</v>
      </c>
      <c r="K380" s="10">
        <v>0</v>
      </c>
      <c r="L380" s="20">
        <f t="shared" si="21"/>
        <v>0</v>
      </c>
      <c r="M380" s="10">
        <f t="shared" si="22"/>
        <v>0</v>
      </c>
      <c r="N380" s="20">
        <f t="shared" si="23"/>
        <v>0</v>
      </c>
      <c r="O380" s="10"/>
      <c r="P380" s="10"/>
      <c r="Q380" s="20"/>
      <c r="R380" s="10"/>
      <c r="S380" s="20"/>
      <c r="T380" s="10"/>
      <c r="U380" s="20"/>
      <c r="V380" s="20"/>
      <c r="W380" s="43"/>
      <c r="X380" s="40"/>
      <c r="Y380" s="43"/>
    </row>
    <row r="381" spans="1:25" x14ac:dyDescent="0.25">
      <c r="A381" s="13" t="s">
        <v>9</v>
      </c>
      <c r="B381" s="14">
        <v>31545</v>
      </c>
      <c r="C381" s="14" t="s">
        <v>101</v>
      </c>
      <c r="D381" s="14" t="s">
        <v>44</v>
      </c>
      <c r="E381" s="14" t="s">
        <v>141</v>
      </c>
      <c r="F381" s="14" t="s">
        <v>138</v>
      </c>
      <c r="G381" s="14">
        <v>2012</v>
      </c>
      <c r="H381" s="10">
        <v>8376.49</v>
      </c>
      <c r="I381" s="10">
        <v>-168807.66</v>
      </c>
      <c r="J381" s="20">
        <f t="shared" si="20"/>
        <v>-2015.2553157706868</v>
      </c>
      <c r="K381" s="10">
        <v>0</v>
      </c>
      <c r="L381" s="20">
        <f t="shared" si="21"/>
        <v>0</v>
      </c>
      <c r="M381" s="10">
        <f t="shared" si="22"/>
        <v>-168807.66</v>
      </c>
      <c r="N381" s="20">
        <f t="shared" si="23"/>
        <v>-2015.2553157706868</v>
      </c>
      <c r="O381" s="10"/>
      <c r="P381" s="10"/>
      <c r="Q381" s="20"/>
      <c r="R381" s="10"/>
      <c r="S381" s="20"/>
      <c r="T381" s="10"/>
      <c r="U381" s="20"/>
      <c r="V381" s="20"/>
      <c r="W381" s="43"/>
      <c r="X381" s="40"/>
      <c r="Y381" s="43"/>
    </row>
    <row r="382" spans="1:25" x14ac:dyDescent="0.25">
      <c r="A382" s="13" t="s">
        <v>9</v>
      </c>
      <c r="B382" s="14">
        <v>31545</v>
      </c>
      <c r="C382" s="14" t="s">
        <v>101</v>
      </c>
      <c r="D382" s="14" t="s">
        <v>44</v>
      </c>
      <c r="E382" s="14" t="s">
        <v>141</v>
      </c>
      <c r="F382" s="14" t="s">
        <v>138</v>
      </c>
      <c r="G382" s="14">
        <v>2013</v>
      </c>
      <c r="H382" s="10">
        <v>71955.98</v>
      </c>
      <c r="I382" s="10">
        <v>0</v>
      </c>
      <c r="J382" s="20">
        <f t="shared" si="20"/>
        <v>0</v>
      </c>
      <c r="K382" s="10">
        <v>0</v>
      </c>
      <c r="L382" s="20">
        <f t="shared" si="21"/>
        <v>0</v>
      </c>
      <c r="M382" s="10">
        <f t="shared" si="22"/>
        <v>0</v>
      </c>
      <c r="N382" s="20">
        <f t="shared" si="23"/>
        <v>0</v>
      </c>
      <c r="O382" s="10"/>
      <c r="P382" s="10"/>
      <c r="Q382" s="20"/>
      <c r="R382" s="10"/>
      <c r="S382" s="20"/>
      <c r="T382" s="10"/>
      <c r="U382" s="20"/>
      <c r="V382" s="20"/>
      <c r="W382" s="43"/>
      <c r="X382" s="40"/>
      <c r="Y382" s="43"/>
    </row>
    <row r="383" spans="1:25" x14ac:dyDescent="0.25">
      <c r="A383" s="13" t="s">
        <v>9</v>
      </c>
      <c r="B383" s="14">
        <v>31545</v>
      </c>
      <c r="C383" s="14" t="s">
        <v>101</v>
      </c>
      <c r="D383" s="14" t="s">
        <v>44</v>
      </c>
      <c r="E383" s="14" t="s">
        <v>141</v>
      </c>
      <c r="F383" s="14" t="s">
        <v>138</v>
      </c>
      <c r="G383" s="14">
        <v>2014</v>
      </c>
      <c r="H383" s="10">
        <v>1068629.5699999998</v>
      </c>
      <c r="I383" s="10">
        <v>-18163.28</v>
      </c>
      <c r="J383" s="20">
        <f t="shared" si="20"/>
        <v>-1.699679712213092</v>
      </c>
      <c r="K383" s="10">
        <v>0</v>
      </c>
      <c r="L383" s="20">
        <f t="shared" si="21"/>
        <v>0</v>
      </c>
      <c r="M383" s="10">
        <f t="shared" si="22"/>
        <v>-18163.28</v>
      </c>
      <c r="N383" s="20">
        <f t="shared" si="23"/>
        <v>-1.699679712213092</v>
      </c>
      <c r="O383" s="10"/>
      <c r="P383" s="10"/>
      <c r="Q383" s="20"/>
      <c r="R383" s="10"/>
      <c r="S383" s="20"/>
      <c r="T383" s="10"/>
      <c r="U383" s="20"/>
      <c r="V383" s="20"/>
      <c r="W383" s="43"/>
      <c r="X383" s="40"/>
      <c r="Y383" s="43"/>
    </row>
    <row r="384" spans="1:25" x14ac:dyDescent="0.25">
      <c r="A384" s="13" t="s">
        <v>9</v>
      </c>
      <c r="B384" s="14">
        <v>31545</v>
      </c>
      <c r="C384" s="14" t="s">
        <v>101</v>
      </c>
      <c r="D384" s="14" t="s">
        <v>44</v>
      </c>
      <c r="E384" s="14" t="s">
        <v>141</v>
      </c>
      <c r="F384" s="14" t="s">
        <v>138</v>
      </c>
      <c r="G384" s="14">
        <v>2015</v>
      </c>
      <c r="H384" s="10">
        <v>442786.74</v>
      </c>
      <c r="I384" s="10">
        <v>-95535.23</v>
      </c>
      <c r="J384" s="20">
        <f t="shared" si="20"/>
        <v>-21.575901301832118</v>
      </c>
      <c r="K384" s="10">
        <v>0</v>
      </c>
      <c r="L384" s="20">
        <f t="shared" si="21"/>
        <v>0</v>
      </c>
      <c r="M384" s="10">
        <f t="shared" si="22"/>
        <v>-95535.23</v>
      </c>
      <c r="N384" s="20">
        <f t="shared" si="23"/>
        <v>-21.575901301832118</v>
      </c>
      <c r="O384" s="29">
        <v>1597139.89</v>
      </c>
      <c r="P384" s="29">
        <v>-282506.17</v>
      </c>
      <c r="Q384" s="79">
        <f>IF($O384=0,0,P384/$O384)*100</f>
        <v>-17.688254596158139</v>
      </c>
      <c r="R384" s="29">
        <v>0</v>
      </c>
      <c r="S384" s="79">
        <f>IF($O384=0,0,R384/$O384)*100</f>
        <v>0</v>
      </c>
      <c r="T384" s="29">
        <f>P384+R384</f>
        <v>-282506.17</v>
      </c>
      <c r="U384" s="79">
        <f>IF($O384=0,0,T384/$O384)*100</f>
        <v>-17.688254596158139</v>
      </c>
      <c r="V384" s="80">
        <f>IFERROR(VLOOKUP($B384,'Depr Rate % NS'!$A:$B,2,FALSE),0)</f>
        <v>-7</v>
      </c>
      <c r="W384" s="81">
        <f>IFERROR(VLOOKUP($B384,'Depr Rate % NS'!D:E,2,FALSE),0)</f>
        <v>26927793.559999995</v>
      </c>
      <c r="X384" s="82">
        <f>IFERROR(VLOOKUP($B384,'Depr Rate % NS'!$L:$O,4,FALSE),0)</f>
        <v>1.1999999999999999E-3</v>
      </c>
      <c r="Y384" s="81">
        <f>W384*X384</f>
        <v>32313.352271999993</v>
      </c>
    </row>
    <row r="385" spans="1:25" x14ac:dyDescent="0.25">
      <c r="A385" s="13" t="s">
        <v>9</v>
      </c>
      <c r="B385" s="14">
        <v>31545</v>
      </c>
      <c r="C385" s="14" t="s">
        <v>101</v>
      </c>
      <c r="D385" s="14" t="s">
        <v>44</v>
      </c>
      <c r="E385" s="14" t="s">
        <v>141</v>
      </c>
      <c r="F385" s="14" t="s">
        <v>138</v>
      </c>
      <c r="G385" s="14">
        <v>2016</v>
      </c>
      <c r="H385" s="10">
        <v>0</v>
      </c>
      <c r="I385" s="10">
        <v>0</v>
      </c>
      <c r="J385" s="20">
        <f t="shared" si="20"/>
        <v>0</v>
      </c>
      <c r="K385" s="10">
        <v>0</v>
      </c>
      <c r="L385" s="20">
        <f t="shared" si="21"/>
        <v>0</v>
      </c>
      <c r="M385" s="10">
        <f t="shared" si="22"/>
        <v>0</v>
      </c>
      <c r="N385" s="20">
        <f t="shared" si="23"/>
        <v>0</v>
      </c>
      <c r="O385" s="29">
        <v>1591748.7799999998</v>
      </c>
      <c r="P385" s="29">
        <v>-282506.17</v>
      </c>
      <c r="Q385" s="79">
        <f>IF($O385=0,0,P385/$O385)*100</f>
        <v>-17.748163124082936</v>
      </c>
      <c r="R385" s="29">
        <v>0</v>
      </c>
      <c r="S385" s="79">
        <f>IF($O385=0,0,R385/$O385)*100</f>
        <v>0</v>
      </c>
      <c r="T385" s="29">
        <f>P385+R385</f>
        <v>-282506.17</v>
      </c>
      <c r="U385" s="79">
        <f>IF($O385=0,0,T385/$O385)*100</f>
        <v>-17.748163124082936</v>
      </c>
      <c r="V385" s="80">
        <f>IFERROR(VLOOKUP($B385,'Depr Rate % NS'!$A:$B,2,FALSE),0)</f>
        <v>-7</v>
      </c>
      <c r="W385" s="81">
        <f>IFERROR(VLOOKUP($B385,'Depr Rate % NS'!D:E,2,FALSE),0)</f>
        <v>26927793.559999995</v>
      </c>
      <c r="X385" s="82">
        <f>IFERROR(VLOOKUP($B385,'Depr Rate % NS'!$L:$O,4,FALSE),0)</f>
        <v>1.1999999999999999E-3</v>
      </c>
      <c r="Y385" s="81">
        <f>W385*X385</f>
        <v>32313.352271999993</v>
      </c>
    </row>
    <row r="386" spans="1:25" x14ac:dyDescent="0.25">
      <c r="A386" s="13" t="s">
        <v>9</v>
      </c>
      <c r="B386" s="14">
        <v>31545</v>
      </c>
      <c r="C386" s="14" t="s">
        <v>101</v>
      </c>
      <c r="D386" s="14" t="s">
        <v>44</v>
      </c>
      <c r="E386" s="14" t="s">
        <v>141</v>
      </c>
      <c r="F386" s="14" t="s">
        <v>138</v>
      </c>
      <c r="G386" s="14">
        <v>2017</v>
      </c>
      <c r="H386" s="10">
        <v>7091.67</v>
      </c>
      <c r="I386" s="10">
        <v>-6792.45</v>
      </c>
      <c r="J386" s="20">
        <f t="shared" ref="J386:J449" si="24">IF($H386=0,0,I386/$H386)*100</f>
        <v>-95.780683534343808</v>
      </c>
      <c r="K386" s="10">
        <v>0</v>
      </c>
      <c r="L386" s="20">
        <f t="shared" ref="L386:L449" si="25">IF($H386=0,0,K386/$H386)*100</f>
        <v>0</v>
      </c>
      <c r="M386" s="10">
        <f t="shared" ref="M386:M449" si="26">I386+K386</f>
        <v>-6792.45</v>
      </c>
      <c r="N386" s="20">
        <f t="shared" ref="N386:N449" si="27">IF($H386=0,0,M386/$H386)*100</f>
        <v>-95.780683534343808</v>
      </c>
      <c r="O386" s="29">
        <v>1590463.9599999997</v>
      </c>
      <c r="P386" s="29">
        <v>-120490.95999999999</v>
      </c>
      <c r="Q386" s="79">
        <f>IF($O386=0,0,P386/$O386)*100</f>
        <v>-7.5758371789826668</v>
      </c>
      <c r="R386" s="29">
        <v>0</v>
      </c>
      <c r="S386" s="79">
        <f>IF($O386=0,0,R386/$O386)*100</f>
        <v>0</v>
      </c>
      <c r="T386" s="29">
        <f>P386+R386</f>
        <v>-120490.95999999999</v>
      </c>
      <c r="U386" s="79">
        <f>IF($O386=0,0,T386/$O386)*100</f>
        <v>-7.5758371789826668</v>
      </c>
      <c r="V386" s="80">
        <f>IFERROR(VLOOKUP($B386,'Depr Rate % NS'!$A:$B,2,FALSE),0)</f>
        <v>-7</v>
      </c>
      <c r="W386" s="81">
        <f>IFERROR(VLOOKUP($B386,'Depr Rate % NS'!D:E,2,FALSE),0)</f>
        <v>26927793.559999995</v>
      </c>
      <c r="X386" s="82">
        <f>IFERROR(VLOOKUP($B386,'Depr Rate % NS'!$L:$O,4,FALSE),0)</f>
        <v>1.1999999999999999E-3</v>
      </c>
      <c r="Y386" s="81">
        <f>W386*X386</f>
        <v>32313.352271999993</v>
      </c>
    </row>
    <row r="387" spans="1:25" x14ac:dyDescent="0.25">
      <c r="A387" s="13" t="s">
        <v>9</v>
      </c>
      <c r="B387" s="14">
        <v>31545</v>
      </c>
      <c r="C387" s="14" t="s">
        <v>101</v>
      </c>
      <c r="D387" s="14" t="s">
        <v>44</v>
      </c>
      <c r="E387" s="14" t="s">
        <v>141</v>
      </c>
      <c r="F387" s="14" t="s">
        <v>138</v>
      </c>
      <c r="G387" s="14">
        <v>2018</v>
      </c>
      <c r="H387" s="10">
        <v>103860.39</v>
      </c>
      <c r="I387" s="10">
        <v>0</v>
      </c>
      <c r="J387" s="20">
        <f t="shared" si="24"/>
        <v>0</v>
      </c>
      <c r="K387" s="10">
        <v>0</v>
      </c>
      <c r="L387" s="20">
        <f t="shared" si="25"/>
        <v>0</v>
      </c>
      <c r="M387" s="10">
        <f t="shared" si="26"/>
        <v>0</v>
      </c>
      <c r="N387" s="20">
        <f t="shared" si="27"/>
        <v>0</v>
      </c>
      <c r="O387" s="29">
        <v>1622368.3699999999</v>
      </c>
      <c r="P387" s="29">
        <v>-120490.95999999999</v>
      </c>
      <c r="Q387" s="79">
        <f>IF($O387=0,0,P387/$O387)*100</f>
        <v>-7.4268558379253902</v>
      </c>
      <c r="R387" s="29">
        <v>0</v>
      </c>
      <c r="S387" s="79">
        <f>IF($O387=0,0,R387/$O387)*100</f>
        <v>0</v>
      </c>
      <c r="T387" s="29">
        <f>P387+R387</f>
        <v>-120490.95999999999</v>
      </c>
      <c r="U387" s="79">
        <f>IF($O387=0,0,T387/$O387)*100</f>
        <v>-7.4268558379253902</v>
      </c>
      <c r="V387" s="80">
        <f>IFERROR(VLOOKUP($B387,'Depr Rate % NS'!$A:$B,2,FALSE),0)</f>
        <v>-7</v>
      </c>
      <c r="W387" s="81">
        <f>IFERROR(VLOOKUP($B387,'Depr Rate % NS'!D:E,2,FALSE),0)</f>
        <v>26927793.559999995</v>
      </c>
      <c r="X387" s="82">
        <f>IFERROR(VLOOKUP($B387,'Depr Rate % NS'!$L:$O,4,FALSE),0)</f>
        <v>1.1999999999999999E-3</v>
      </c>
      <c r="Y387" s="81">
        <f>W387*X387</f>
        <v>32313.352271999993</v>
      </c>
    </row>
    <row r="388" spans="1:25" x14ac:dyDescent="0.25">
      <c r="A388" s="24" t="s">
        <v>9</v>
      </c>
      <c r="B388" s="14">
        <v>31545</v>
      </c>
      <c r="C388" s="14" t="s">
        <v>101</v>
      </c>
      <c r="D388" s="14" t="s">
        <v>44</v>
      </c>
      <c r="E388" s="14" t="s">
        <v>141</v>
      </c>
      <c r="F388" s="14" t="s">
        <v>138</v>
      </c>
      <c r="G388" s="14">
        <v>2019</v>
      </c>
      <c r="H388" s="10">
        <v>0</v>
      </c>
      <c r="I388" s="10">
        <v>-110680.16</v>
      </c>
      <c r="J388" s="20">
        <f t="shared" si="24"/>
        <v>0</v>
      </c>
      <c r="K388" s="10">
        <v>0</v>
      </c>
      <c r="L388" s="20">
        <f t="shared" si="25"/>
        <v>0</v>
      </c>
      <c r="M388" s="10">
        <f t="shared" si="26"/>
        <v>-110680.16</v>
      </c>
      <c r="N388" s="20">
        <f t="shared" si="27"/>
        <v>0</v>
      </c>
      <c r="O388" s="29">
        <v>553738.80000000005</v>
      </c>
      <c r="P388" s="29">
        <v>-213007.84</v>
      </c>
      <c r="Q388" s="79">
        <f>IF($O388=0,0,P388/$O388)*100</f>
        <v>-38.467205115480432</v>
      </c>
      <c r="R388" s="29">
        <v>0</v>
      </c>
      <c r="S388" s="79">
        <f>IF($O388=0,0,R388/$O388)*100</f>
        <v>0</v>
      </c>
      <c r="T388" s="29">
        <f>P388+R388</f>
        <v>-213007.84</v>
      </c>
      <c r="U388" s="79">
        <f>IF($O388=0,0,T388/$O388)*100</f>
        <v>-38.467205115480432</v>
      </c>
      <c r="V388" s="80">
        <f>IFERROR(VLOOKUP($B388,'Depr Rate % NS'!$A:$B,2,FALSE),0)</f>
        <v>-7</v>
      </c>
      <c r="W388" s="81">
        <f>IFERROR(VLOOKUP($B388,'Depr Rate % NS'!D:E,2,FALSE),0)</f>
        <v>26927793.559999995</v>
      </c>
      <c r="X388" s="82">
        <f>IFERROR(VLOOKUP($B388,'Depr Rate % NS'!$L:$O,4,FALSE),0)</f>
        <v>1.1999999999999999E-3</v>
      </c>
      <c r="Y388" s="81">
        <f>W388*X388</f>
        <v>32313.352271999993</v>
      </c>
    </row>
    <row r="389" spans="1:25" x14ac:dyDescent="0.25">
      <c r="A389" s="13" t="s">
        <v>9</v>
      </c>
      <c r="B389" s="14">
        <v>31546</v>
      </c>
      <c r="C389" s="14" t="s">
        <v>101</v>
      </c>
      <c r="D389" s="14" t="s">
        <v>45</v>
      </c>
      <c r="E389" s="14" t="s">
        <v>141</v>
      </c>
      <c r="F389" s="14" t="s">
        <v>139</v>
      </c>
      <c r="G389" s="14">
        <v>2011</v>
      </c>
      <c r="H389" s="10">
        <v>0</v>
      </c>
      <c r="I389" s="10">
        <v>0</v>
      </c>
      <c r="J389" s="20">
        <f t="shared" si="24"/>
        <v>0</v>
      </c>
      <c r="K389" s="10">
        <v>0</v>
      </c>
      <c r="L389" s="20">
        <f t="shared" si="25"/>
        <v>0</v>
      </c>
      <c r="M389" s="10">
        <f t="shared" si="26"/>
        <v>0</v>
      </c>
      <c r="N389" s="20">
        <f t="shared" si="27"/>
        <v>0</v>
      </c>
      <c r="O389" s="10"/>
      <c r="P389" s="10"/>
      <c r="Q389" s="20"/>
      <c r="R389" s="10"/>
      <c r="S389" s="20"/>
      <c r="T389" s="10"/>
      <c r="U389" s="20"/>
      <c r="V389" s="20"/>
      <c r="W389" s="43"/>
      <c r="X389" s="40"/>
      <c r="Y389" s="43"/>
    </row>
    <row r="390" spans="1:25" x14ac:dyDescent="0.25">
      <c r="A390" s="13" t="s">
        <v>9</v>
      </c>
      <c r="B390" s="14">
        <v>31546</v>
      </c>
      <c r="C390" s="14" t="s">
        <v>101</v>
      </c>
      <c r="D390" s="14" t="s">
        <v>45</v>
      </c>
      <c r="E390" s="14" t="s">
        <v>141</v>
      </c>
      <c r="F390" s="14" t="s">
        <v>139</v>
      </c>
      <c r="G390" s="14">
        <v>2012</v>
      </c>
      <c r="H390" s="10">
        <v>0</v>
      </c>
      <c r="I390" s="10">
        <v>0</v>
      </c>
      <c r="J390" s="20">
        <f t="shared" si="24"/>
        <v>0</v>
      </c>
      <c r="K390" s="10">
        <v>0</v>
      </c>
      <c r="L390" s="20">
        <f t="shared" si="25"/>
        <v>0</v>
      </c>
      <c r="M390" s="10">
        <f t="shared" si="26"/>
        <v>0</v>
      </c>
      <c r="N390" s="20">
        <f t="shared" si="27"/>
        <v>0</v>
      </c>
      <c r="O390" s="10"/>
      <c r="P390" s="10"/>
      <c r="Q390" s="20"/>
      <c r="R390" s="10"/>
      <c r="S390" s="20"/>
      <c r="T390" s="10"/>
      <c r="U390" s="20"/>
      <c r="V390" s="20"/>
      <c r="W390" s="43"/>
      <c r="X390" s="40"/>
      <c r="Y390" s="43"/>
    </row>
    <row r="391" spans="1:25" x14ac:dyDescent="0.25">
      <c r="A391" s="13" t="s">
        <v>9</v>
      </c>
      <c r="B391" s="14">
        <v>31546</v>
      </c>
      <c r="C391" s="14" t="s">
        <v>101</v>
      </c>
      <c r="D391" s="14" t="s">
        <v>45</v>
      </c>
      <c r="E391" s="14" t="s">
        <v>141</v>
      </c>
      <c r="F391" s="14" t="s">
        <v>139</v>
      </c>
      <c r="G391" s="14">
        <v>2013</v>
      </c>
      <c r="H391" s="10">
        <v>0</v>
      </c>
      <c r="I391" s="10">
        <v>0</v>
      </c>
      <c r="J391" s="20">
        <f t="shared" si="24"/>
        <v>0</v>
      </c>
      <c r="K391" s="10">
        <v>0</v>
      </c>
      <c r="L391" s="20">
        <f t="shared" si="25"/>
        <v>0</v>
      </c>
      <c r="M391" s="10">
        <f t="shared" si="26"/>
        <v>0</v>
      </c>
      <c r="N391" s="20">
        <f t="shared" si="27"/>
        <v>0</v>
      </c>
      <c r="O391" s="10"/>
      <c r="P391" s="10"/>
      <c r="Q391" s="20"/>
      <c r="R391" s="10"/>
      <c r="S391" s="20"/>
      <c r="T391" s="10"/>
      <c r="U391" s="20"/>
      <c r="V391" s="20"/>
      <c r="W391" s="43"/>
      <c r="X391" s="40"/>
      <c r="Y391" s="43"/>
    </row>
    <row r="392" spans="1:25" x14ac:dyDescent="0.25">
      <c r="A392" s="13" t="s">
        <v>9</v>
      </c>
      <c r="B392" s="14">
        <v>31546</v>
      </c>
      <c r="C392" s="14" t="s">
        <v>101</v>
      </c>
      <c r="D392" s="14" t="s">
        <v>45</v>
      </c>
      <c r="E392" s="14" t="s">
        <v>141</v>
      </c>
      <c r="F392" s="14" t="s">
        <v>139</v>
      </c>
      <c r="G392" s="14">
        <v>2014</v>
      </c>
      <c r="H392" s="10">
        <v>1504349.2899999998</v>
      </c>
      <c r="I392" s="10">
        <v>-4100.6000000000004</v>
      </c>
      <c r="J392" s="20">
        <f t="shared" si="24"/>
        <v>-0.27258297173790014</v>
      </c>
      <c r="K392" s="10">
        <v>0</v>
      </c>
      <c r="L392" s="20">
        <f t="shared" si="25"/>
        <v>0</v>
      </c>
      <c r="M392" s="10">
        <f t="shared" si="26"/>
        <v>-4100.6000000000004</v>
      </c>
      <c r="N392" s="20">
        <f t="shared" si="27"/>
        <v>-0.27258297173790014</v>
      </c>
      <c r="O392" s="10"/>
      <c r="P392" s="10"/>
      <c r="Q392" s="20"/>
      <c r="R392" s="10"/>
      <c r="S392" s="20"/>
      <c r="T392" s="10"/>
      <c r="U392" s="20"/>
      <c r="V392" s="20"/>
      <c r="W392" s="43"/>
      <c r="X392" s="40"/>
      <c r="Y392" s="43"/>
    </row>
    <row r="393" spans="1:25" x14ac:dyDescent="0.25">
      <c r="A393" s="13" t="s">
        <v>9</v>
      </c>
      <c r="B393" s="14">
        <v>31546</v>
      </c>
      <c r="C393" s="14" t="s">
        <v>101</v>
      </c>
      <c r="D393" s="14" t="s">
        <v>45</v>
      </c>
      <c r="E393" s="14" t="s">
        <v>141</v>
      </c>
      <c r="F393" s="14" t="s">
        <v>139</v>
      </c>
      <c r="G393" s="14">
        <v>2015</v>
      </c>
      <c r="H393" s="10">
        <v>747.48</v>
      </c>
      <c r="I393" s="10">
        <v>-3216.02</v>
      </c>
      <c r="J393" s="20">
        <f t="shared" si="24"/>
        <v>-430.24830095788514</v>
      </c>
      <c r="K393" s="10">
        <v>0</v>
      </c>
      <c r="L393" s="20">
        <f t="shared" si="25"/>
        <v>0</v>
      </c>
      <c r="M393" s="10">
        <f t="shared" si="26"/>
        <v>-3216.02</v>
      </c>
      <c r="N393" s="20">
        <f t="shared" si="27"/>
        <v>-430.24830095788514</v>
      </c>
      <c r="O393" s="29">
        <v>1505096.7699999998</v>
      </c>
      <c r="P393" s="29">
        <v>-7316.6200000000008</v>
      </c>
      <c r="Q393" s="79">
        <f>IF($O393=0,0,P393/$O393)*100</f>
        <v>-0.48612289560624078</v>
      </c>
      <c r="R393" s="29">
        <v>0</v>
      </c>
      <c r="S393" s="79">
        <f>IF($O393=0,0,R393/$O393)*100</f>
        <v>0</v>
      </c>
      <c r="T393" s="29">
        <f>P393+R393</f>
        <v>-7316.6200000000008</v>
      </c>
      <c r="U393" s="79">
        <f>IF($O393=0,0,T393/$O393)*100</f>
        <v>-0.48612289560624078</v>
      </c>
      <c r="V393" s="80">
        <f>IFERROR(VLOOKUP($B393,'Depr Rate % NS'!$A:$B,2,FALSE),0)</f>
        <v>-5</v>
      </c>
      <c r="W393" s="81">
        <f>IFERROR(VLOOKUP($B393,'Depr Rate % NS'!D:E,2,FALSE),0)</f>
        <v>9765956.1899999995</v>
      </c>
      <c r="X393" s="82">
        <f>IFERROR(VLOOKUP($B393,'Depr Rate % NS'!$L:$O,4,FALSE),0)</f>
        <v>1.1999999999999999E-3</v>
      </c>
      <c r="Y393" s="81">
        <f>W393*X393</f>
        <v>11719.147427999998</v>
      </c>
    </row>
    <row r="394" spans="1:25" x14ac:dyDescent="0.25">
      <c r="A394" s="13" t="s">
        <v>9</v>
      </c>
      <c r="B394" s="14">
        <v>31546</v>
      </c>
      <c r="C394" s="14" t="s">
        <v>101</v>
      </c>
      <c r="D394" s="14" t="s">
        <v>45</v>
      </c>
      <c r="E394" s="14" t="s">
        <v>141</v>
      </c>
      <c r="F394" s="14" t="s">
        <v>139</v>
      </c>
      <c r="G394" s="14">
        <v>2016</v>
      </c>
      <c r="H394" s="10">
        <v>261240.61</v>
      </c>
      <c r="I394" s="10">
        <v>-8325.7000000000007</v>
      </c>
      <c r="J394" s="20">
        <f t="shared" si="24"/>
        <v>-3.1869853618853519</v>
      </c>
      <c r="K394" s="10">
        <v>0</v>
      </c>
      <c r="L394" s="20">
        <f t="shared" si="25"/>
        <v>0</v>
      </c>
      <c r="M394" s="10">
        <f t="shared" si="26"/>
        <v>-8325.7000000000007</v>
      </c>
      <c r="N394" s="20">
        <f t="shared" si="27"/>
        <v>-3.1869853618853519</v>
      </c>
      <c r="O394" s="29">
        <v>1766337.38</v>
      </c>
      <c r="P394" s="29">
        <v>-15642.320000000002</v>
      </c>
      <c r="Q394" s="79">
        <f>IF($O394=0,0,P394/$O394)*100</f>
        <v>-0.88557940159767223</v>
      </c>
      <c r="R394" s="29">
        <v>0</v>
      </c>
      <c r="S394" s="79">
        <f>IF($O394=0,0,R394/$O394)*100</f>
        <v>0</v>
      </c>
      <c r="T394" s="29">
        <f>P394+R394</f>
        <v>-15642.320000000002</v>
      </c>
      <c r="U394" s="79">
        <f>IF($O394=0,0,T394/$O394)*100</f>
        <v>-0.88557940159767223</v>
      </c>
      <c r="V394" s="80">
        <f>IFERROR(VLOOKUP($B394,'Depr Rate % NS'!$A:$B,2,FALSE),0)</f>
        <v>-5</v>
      </c>
      <c r="W394" s="81">
        <f>IFERROR(VLOOKUP($B394,'Depr Rate % NS'!D:E,2,FALSE),0)</f>
        <v>9765956.1899999995</v>
      </c>
      <c r="X394" s="82">
        <f>IFERROR(VLOOKUP($B394,'Depr Rate % NS'!$L:$O,4,FALSE),0)</f>
        <v>1.1999999999999999E-3</v>
      </c>
      <c r="Y394" s="81">
        <f>W394*X394</f>
        <v>11719.147427999998</v>
      </c>
    </row>
    <row r="395" spans="1:25" x14ac:dyDescent="0.25">
      <c r="A395" s="13" t="s">
        <v>9</v>
      </c>
      <c r="B395" s="14">
        <v>31546</v>
      </c>
      <c r="C395" s="14" t="s">
        <v>101</v>
      </c>
      <c r="D395" s="14" t="s">
        <v>45</v>
      </c>
      <c r="E395" s="14" t="s">
        <v>141</v>
      </c>
      <c r="F395" s="14" t="s">
        <v>139</v>
      </c>
      <c r="G395" s="14">
        <v>2017</v>
      </c>
      <c r="H395" s="10">
        <v>0</v>
      </c>
      <c r="I395" s="10">
        <v>0</v>
      </c>
      <c r="J395" s="20">
        <f t="shared" si="24"/>
        <v>0</v>
      </c>
      <c r="K395" s="10">
        <v>0</v>
      </c>
      <c r="L395" s="20">
        <f t="shared" si="25"/>
        <v>0</v>
      </c>
      <c r="M395" s="10">
        <f t="shared" si="26"/>
        <v>0</v>
      </c>
      <c r="N395" s="20">
        <f t="shared" si="27"/>
        <v>0</v>
      </c>
      <c r="O395" s="29">
        <v>1766337.38</v>
      </c>
      <c r="P395" s="29">
        <v>-15642.320000000002</v>
      </c>
      <c r="Q395" s="79">
        <f>IF($O395=0,0,P395/$O395)*100</f>
        <v>-0.88557940159767223</v>
      </c>
      <c r="R395" s="29">
        <v>0</v>
      </c>
      <c r="S395" s="79">
        <f>IF($O395=0,0,R395/$O395)*100</f>
        <v>0</v>
      </c>
      <c r="T395" s="29">
        <f>P395+R395</f>
        <v>-15642.320000000002</v>
      </c>
      <c r="U395" s="79">
        <f>IF($O395=0,0,T395/$O395)*100</f>
        <v>-0.88557940159767223</v>
      </c>
      <c r="V395" s="80">
        <f>IFERROR(VLOOKUP($B395,'Depr Rate % NS'!$A:$B,2,FALSE),0)</f>
        <v>-5</v>
      </c>
      <c r="W395" s="81">
        <f>IFERROR(VLOOKUP($B395,'Depr Rate % NS'!D:E,2,FALSE),0)</f>
        <v>9765956.1899999995</v>
      </c>
      <c r="X395" s="82">
        <f>IFERROR(VLOOKUP($B395,'Depr Rate % NS'!$L:$O,4,FALSE),0)</f>
        <v>1.1999999999999999E-3</v>
      </c>
      <c r="Y395" s="81">
        <f>W395*X395</f>
        <v>11719.147427999998</v>
      </c>
    </row>
    <row r="396" spans="1:25" x14ac:dyDescent="0.25">
      <c r="A396" s="13" t="s">
        <v>9</v>
      </c>
      <c r="B396" s="14">
        <v>31546</v>
      </c>
      <c r="C396" s="14" t="s">
        <v>101</v>
      </c>
      <c r="D396" s="14" t="s">
        <v>45</v>
      </c>
      <c r="E396" s="14" t="s">
        <v>141</v>
      </c>
      <c r="F396" s="14" t="s">
        <v>139</v>
      </c>
      <c r="G396" s="14">
        <v>2018</v>
      </c>
      <c r="H396" s="10">
        <v>0</v>
      </c>
      <c r="I396" s="10">
        <v>0</v>
      </c>
      <c r="J396" s="20">
        <f t="shared" si="24"/>
        <v>0</v>
      </c>
      <c r="K396" s="10">
        <v>0</v>
      </c>
      <c r="L396" s="20">
        <f t="shared" si="25"/>
        <v>0</v>
      </c>
      <c r="M396" s="10">
        <f t="shared" si="26"/>
        <v>0</v>
      </c>
      <c r="N396" s="20">
        <f t="shared" si="27"/>
        <v>0</v>
      </c>
      <c r="O396" s="29">
        <v>1766337.38</v>
      </c>
      <c r="P396" s="29">
        <v>-15642.320000000002</v>
      </c>
      <c r="Q396" s="79">
        <f>IF($O396=0,0,P396/$O396)*100</f>
        <v>-0.88557940159767223</v>
      </c>
      <c r="R396" s="29">
        <v>0</v>
      </c>
      <c r="S396" s="79">
        <f>IF($O396=0,0,R396/$O396)*100</f>
        <v>0</v>
      </c>
      <c r="T396" s="29">
        <f>P396+R396</f>
        <v>-15642.320000000002</v>
      </c>
      <c r="U396" s="79">
        <f>IF($O396=0,0,T396/$O396)*100</f>
        <v>-0.88557940159767223</v>
      </c>
      <c r="V396" s="80">
        <f>IFERROR(VLOOKUP($B396,'Depr Rate % NS'!$A:$B,2,FALSE),0)</f>
        <v>-5</v>
      </c>
      <c r="W396" s="81">
        <f>IFERROR(VLOOKUP($B396,'Depr Rate % NS'!D:E,2,FALSE),0)</f>
        <v>9765956.1899999995</v>
      </c>
      <c r="X396" s="82">
        <f>IFERROR(VLOOKUP($B396,'Depr Rate % NS'!$L:$O,4,FALSE),0)</f>
        <v>1.1999999999999999E-3</v>
      </c>
      <c r="Y396" s="81">
        <f>W396*X396</f>
        <v>11719.147427999998</v>
      </c>
    </row>
    <row r="397" spans="1:25" x14ac:dyDescent="0.25">
      <c r="A397" s="13" t="s">
        <v>9</v>
      </c>
      <c r="B397" s="14">
        <v>31546</v>
      </c>
      <c r="C397" s="14" t="s">
        <v>101</v>
      </c>
      <c r="D397" s="14" t="s">
        <v>45</v>
      </c>
      <c r="E397" s="14" t="s">
        <v>141</v>
      </c>
      <c r="F397" s="14" t="s">
        <v>139</v>
      </c>
      <c r="G397" s="14">
        <v>2019</v>
      </c>
      <c r="H397" s="10">
        <v>0</v>
      </c>
      <c r="I397" s="10">
        <v>0</v>
      </c>
      <c r="J397" s="20">
        <f t="shared" si="24"/>
        <v>0</v>
      </c>
      <c r="K397" s="10">
        <v>0</v>
      </c>
      <c r="L397" s="20">
        <f t="shared" si="25"/>
        <v>0</v>
      </c>
      <c r="M397" s="10">
        <f t="shared" si="26"/>
        <v>0</v>
      </c>
      <c r="N397" s="20">
        <f t="shared" si="27"/>
        <v>0</v>
      </c>
      <c r="O397" s="29">
        <v>261988.09</v>
      </c>
      <c r="P397" s="29">
        <v>-11541.720000000001</v>
      </c>
      <c r="Q397" s="79">
        <f>IF($O397=0,0,P397/$O397)*100</f>
        <v>-4.4054369036393988</v>
      </c>
      <c r="R397" s="29">
        <v>0</v>
      </c>
      <c r="S397" s="79">
        <f>IF($O397=0,0,R397/$O397)*100</f>
        <v>0</v>
      </c>
      <c r="T397" s="29">
        <f>P397+R397</f>
        <v>-11541.720000000001</v>
      </c>
      <c r="U397" s="79">
        <f>IF($O397=0,0,T397/$O397)*100</f>
        <v>-4.4054369036393988</v>
      </c>
      <c r="V397" s="80">
        <f>IFERROR(VLOOKUP($B397,'Depr Rate % NS'!$A:$B,2,FALSE),0)</f>
        <v>-5</v>
      </c>
      <c r="W397" s="81">
        <f>IFERROR(VLOOKUP($B397,'Depr Rate % NS'!D:E,2,FALSE),0)</f>
        <v>9765956.1899999995</v>
      </c>
      <c r="X397" s="82">
        <f>IFERROR(VLOOKUP($B397,'Depr Rate % NS'!$L:$O,4,FALSE),0)</f>
        <v>1.1999999999999999E-3</v>
      </c>
      <c r="Y397" s="81">
        <f>W397*X397</f>
        <v>11719.147427999998</v>
      </c>
    </row>
    <row r="398" spans="1:25" x14ac:dyDescent="0.25">
      <c r="A398" s="13" t="s">
        <v>9</v>
      </c>
      <c r="B398" s="14">
        <v>31551</v>
      </c>
      <c r="C398" s="14" t="s">
        <v>101</v>
      </c>
      <c r="D398" s="14" t="s">
        <v>47</v>
      </c>
      <c r="E398" s="14" t="s">
        <v>141</v>
      </c>
      <c r="F398" s="14" t="s">
        <v>144</v>
      </c>
      <c r="G398" s="14">
        <v>2011</v>
      </c>
      <c r="H398" s="10">
        <v>0</v>
      </c>
      <c r="I398" s="10">
        <v>0</v>
      </c>
      <c r="J398" s="20">
        <f t="shared" si="24"/>
        <v>0</v>
      </c>
      <c r="K398" s="10">
        <v>0</v>
      </c>
      <c r="L398" s="20">
        <f t="shared" si="25"/>
        <v>0</v>
      </c>
      <c r="M398" s="10">
        <f t="shared" si="26"/>
        <v>0</v>
      </c>
      <c r="N398" s="20">
        <f t="shared" si="27"/>
        <v>0</v>
      </c>
      <c r="O398" s="10"/>
      <c r="P398" s="10"/>
      <c r="Q398" s="20"/>
      <c r="R398" s="10"/>
      <c r="S398" s="20"/>
      <c r="T398" s="10"/>
      <c r="U398" s="20"/>
      <c r="V398" s="20"/>
      <c r="W398" s="43"/>
      <c r="X398" s="40"/>
      <c r="Y398" s="43"/>
    </row>
    <row r="399" spans="1:25" x14ac:dyDescent="0.25">
      <c r="A399" s="13" t="s">
        <v>9</v>
      </c>
      <c r="B399" s="14">
        <v>31551</v>
      </c>
      <c r="C399" s="14" t="s">
        <v>101</v>
      </c>
      <c r="D399" s="14" t="s">
        <v>47</v>
      </c>
      <c r="E399" s="14" t="s">
        <v>141</v>
      </c>
      <c r="F399" s="14" t="s">
        <v>144</v>
      </c>
      <c r="G399" s="14">
        <v>2012</v>
      </c>
      <c r="H399" s="10">
        <v>0</v>
      </c>
      <c r="I399" s="10">
        <v>0</v>
      </c>
      <c r="J399" s="20">
        <f t="shared" si="24"/>
        <v>0</v>
      </c>
      <c r="K399" s="10">
        <v>0</v>
      </c>
      <c r="L399" s="20">
        <f t="shared" si="25"/>
        <v>0</v>
      </c>
      <c r="M399" s="10">
        <f t="shared" si="26"/>
        <v>0</v>
      </c>
      <c r="N399" s="20">
        <f t="shared" si="27"/>
        <v>0</v>
      </c>
      <c r="O399" s="10"/>
      <c r="P399" s="10"/>
      <c r="Q399" s="20"/>
      <c r="R399" s="10"/>
      <c r="S399" s="20"/>
      <c r="T399" s="10"/>
      <c r="U399" s="20"/>
      <c r="V399" s="20"/>
      <c r="W399" s="43"/>
      <c r="X399" s="40"/>
      <c r="Y399" s="43"/>
    </row>
    <row r="400" spans="1:25" x14ac:dyDescent="0.25">
      <c r="A400" s="13" t="s">
        <v>9</v>
      </c>
      <c r="B400" s="14">
        <v>31551</v>
      </c>
      <c r="C400" s="14" t="s">
        <v>101</v>
      </c>
      <c r="D400" s="14" t="s">
        <v>47</v>
      </c>
      <c r="E400" s="14" t="s">
        <v>141</v>
      </c>
      <c r="F400" s="14" t="s">
        <v>144</v>
      </c>
      <c r="G400" s="14">
        <v>2013</v>
      </c>
      <c r="H400" s="10">
        <v>0</v>
      </c>
      <c r="I400" s="10">
        <v>0</v>
      </c>
      <c r="J400" s="20">
        <f t="shared" si="24"/>
        <v>0</v>
      </c>
      <c r="K400" s="10">
        <v>0</v>
      </c>
      <c r="L400" s="20">
        <f t="shared" si="25"/>
        <v>0</v>
      </c>
      <c r="M400" s="10">
        <f t="shared" si="26"/>
        <v>0</v>
      </c>
      <c r="N400" s="20">
        <f t="shared" si="27"/>
        <v>0</v>
      </c>
      <c r="O400" s="10"/>
      <c r="P400" s="10"/>
      <c r="Q400" s="20"/>
      <c r="R400" s="10"/>
      <c r="S400" s="20"/>
      <c r="T400" s="10"/>
      <c r="U400" s="20"/>
      <c r="V400" s="20"/>
      <c r="W400" s="43"/>
      <c r="X400" s="40"/>
      <c r="Y400" s="43"/>
    </row>
    <row r="401" spans="1:25" x14ac:dyDescent="0.25">
      <c r="A401" s="13" t="s">
        <v>9</v>
      </c>
      <c r="B401" s="14">
        <v>31551</v>
      </c>
      <c r="C401" s="14" t="s">
        <v>101</v>
      </c>
      <c r="D401" s="14" t="s">
        <v>47</v>
      </c>
      <c r="E401" s="14" t="s">
        <v>141</v>
      </c>
      <c r="F401" s="14" t="s">
        <v>144</v>
      </c>
      <c r="G401" s="14">
        <v>2014</v>
      </c>
      <c r="H401" s="10">
        <v>30182.02</v>
      </c>
      <c r="I401" s="10">
        <v>-2946.11</v>
      </c>
      <c r="J401" s="20">
        <f t="shared" si="24"/>
        <v>-9.7611425610346831</v>
      </c>
      <c r="K401" s="10">
        <v>0</v>
      </c>
      <c r="L401" s="20">
        <f t="shared" si="25"/>
        <v>0</v>
      </c>
      <c r="M401" s="10">
        <f t="shared" si="26"/>
        <v>-2946.11</v>
      </c>
      <c r="N401" s="20">
        <f t="shared" si="27"/>
        <v>-9.7611425610346831</v>
      </c>
      <c r="O401" s="10"/>
      <c r="P401" s="10"/>
      <c r="Q401" s="20"/>
      <c r="R401" s="10"/>
      <c r="S401" s="20"/>
      <c r="T401" s="10"/>
      <c r="U401" s="20"/>
      <c r="V401" s="20"/>
      <c r="W401" s="43"/>
      <c r="X401" s="40"/>
      <c r="Y401" s="43"/>
    </row>
    <row r="402" spans="1:25" x14ac:dyDescent="0.25">
      <c r="A402" s="13" t="s">
        <v>9</v>
      </c>
      <c r="B402" s="14">
        <v>31551</v>
      </c>
      <c r="C402" s="14" t="s">
        <v>101</v>
      </c>
      <c r="D402" s="14" t="s">
        <v>47</v>
      </c>
      <c r="E402" s="14" t="s">
        <v>141</v>
      </c>
      <c r="F402" s="14" t="s">
        <v>144</v>
      </c>
      <c r="G402" s="14">
        <v>2015</v>
      </c>
      <c r="H402" s="10">
        <v>0</v>
      </c>
      <c r="I402" s="10">
        <v>0</v>
      </c>
      <c r="J402" s="20">
        <f t="shared" si="24"/>
        <v>0</v>
      </c>
      <c r="K402" s="10">
        <v>0</v>
      </c>
      <c r="L402" s="20">
        <f t="shared" si="25"/>
        <v>0</v>
      </c>
      <c r="M402" s="10">
        <f t="shared" si="26"/>
        <v>0</v>
      </c>
      <c r="N402" s="20">
        <f t="shared" si="27"/>
        <v>0</v>
      </c>
      <c r="O402" s="29">
        <v>30182.02</v>
      </c>
      <c r="P402" s="29">
        <v>-2946.11</v>
      </c>
      <c r="Q402" s="79">
        <f>IF($O402=0,0,P402/$O402)*100</f>
        <v>-9.7611425610346831</v>
      </c>
      <c r="R402" s="29">
        <v>0</v>
      </c>
      <c r="S402" s="79">
        <f>IF($O402=0,0,R402/$O402)*100</f>
        <v>0</v>
      </c>
      <c r="T402" s="29">
        <f>P402+R402</f>
        <v>-2946.11</v>
      </c>
      <c r="U402" s="79">
        <f>IF($O402=0,0,T402/$O402)*100</f>
        <v>-9.7611425610346831</v>
      </c>
      <c r="V402" s="80">
        <f>IFERROR(VLOOKUP($B402,'Depr Rate % NS'!$A:$B,2,FALSE),0)</f>
        <v>-4</v>
      </c>
      <c r="W402" s="81">
        <f>IFERROR(VLOOKUP($B402,'Depr Rate % NS'!D:E,2,FALSE),0)</f>
        <v>14576030.57</v>
      </c>
      <c r="X402" s="82">
        <f>IFERROR(VLOOKUP($B402,'Depr Rate % NS'!$L:$O,4,FALSE),0)</f>
        <v>2.5000000000000001E-3</v>
      </c>
      <c r="Y402" s="81">
        <f>W402*X402</f>
        <v>36440.076424999999</v>
      </c>
    </row>
    <row r="403" spans="1:25" x14ac:dyDescent="0.25">
      <c r="A403" s="13" t="s">
        <v>9</v>
      </c>
      <c r="B403" s="14">
        <v>31551</v>
      </c>
      <c r="C403" s="14" t="s">
        <v>101</v>
      </c>
      <c r="D403" s="14" t="s">
        <v>47</v>
      </c>
      <c r="E403" s="14" t="s">
        <v>141</v>
      </c>
      <c r="F403" s="14" t="s">
        <v>144</v>
      </c>
      <c r="G403" s="14">
        <v>2016</v>
      </c>
      <c r="H403" s="10">
        <v>0</v>
      </c>
      <c r="I403" s="10">
        <v>0</v>
      </c>
      <c r="J403" s="20">
        <f t="shared" si="24"/>
        <v>0</v>
      </c>
      <c r="K403" s="10">
        <v>0</v>
      </c>
      <c r="L403" s="20">
        <f t="shared" si="25"/>
        <v>0</v>
      </c>
      <c r="M403" s="10">
        <f t="shared" si="26"/>
        <v>0</v>
      </c>
      <c r="N403" s="20">
        <f t="shared" si="27"/>
        <v>0</v>
      </c>
      <c r="O403" s="29">
        <v>30182.02</v>
      </c>
      <c r="P403" s="29">
        <v>-2946.11</v>
      </c>
      <c r="Q403" s="79">
        <f>IF($O403=0,0,P403/$O403)*100</f>
        <v>-9.7611425610346831</v>
      </c>
      <c r="R403" s="29">
        <v>0</v>
      </c>
      <c r="S403" s="79">
        <f>IF($O403=0,0,R403/$O403)*100</f>
        <v>0</v>
      </c>
      <c r="T403" s="29">
        <f>P403+R403</f>
        <v>-2946.11</v>
      </c>
      <c r="U403" s="79">
        <f>IF($O403=0,0,T403/$O403)*100</f>
        <v>-9.7611425610346831</v>
      </c>
      <c r="V403" s="80">
        <f>IFERROR(VLOOKUP($B403,'Depr Rate % NS'!$A:$B,2,FALSE),0)</f>
        <v>-4</v>
      </c>
      <c r="W403" s="81">
        <f>IFERROR(VLOOKUP($B403,'Depr Rate % NS'!D:E,2,FALSE),0)</f>
        <v>14576030.57</v>
      </c>
      <c r="X403" s="82">
        <f>IFERROR(VLOOKUP($B403,'Depr Rate % NS'!$L:$O,4,FALSE),0)</f>
        <v>2.5000000000000001E-3</v>
      </c>
      <c r="Y403" s="81">
        <f>W403*X403</f>
        <v>36440.076424999999</v>
      </c>
    </row>
    <row r="404" spans="1:25" x14ac:dyDescent="0.25">
      <c r="A404" s="13" t="s">
        <v>9</v>
      </c>
      <c r="B404" s="14">
        <v>31551</v>
      </c>
      <c r="C404" s="14" t="s">
        <v>101</v>
      </c>
      <c r="D404" s="14" t="s">
        <v>47</v>
      </c>
      <c r="E404" s="14" t="s">
        <v>141</v>
      </c>
      <c r="F404" s="14" t="s">
        <v>144</v>
      </c>
      <c r="G404" s="14">
        <v>2017</v>
      </c>
      <c r="H404" s="10">
        <v>0</v>
      </c>
      <c r="I404" s="10">
        <v>0</v>
      </c>
      <c r="J404" s="20">
        <f t="shared" si="24"/>
        <v>0</v>
      </c>
      <c r="K404" s="10">
        <v>0</v>
      </c>
      <c r="L404" s="20">
        <f t="shared" si="25"/>
        <v>0</v>
      </c>
      <c r="M404" s="10">
        <f t="shared" si="26"/>
        <v>0</v>
      </c>
      <c r="N404" s="20">
        <f t="shared" si="27"/>
        <v>0</v>
      </c>
      <c r="O404" s="29">
        <v>30182.02</v>
      </c>
      <c r="P404" s="29">
        <v>-2946.11</v>
      </c>
      <c r="Q404" s="79">
        <f>IF($O404=0,0,P404/$O404)*100</f>
        <v>-9.7611425610346831</v>
      </c>
      <c r="R404" s="29">
        <v>0</v>
      </c>
      <c r="S404" s="79">
        <f>IF($O404=0,0,R404/$O404)*100</f>
        <v>0</v>
      </c>
      <c r="T404" s="29">
        <f>P404+R404</f>
        <v>-2946.11</v>
      </c>
      <c r="U404" s="79">
        <f>IF($O404=0,0,T404/$O404)*100</f>
        <v>-9.7611425610346831</v>
      </c>
      <c r="V404" s="80">
        <f>IFERROR(VLOOKUP($B404,'Depr Rate % NS'!$A:$B,2,FALSE),0)</f>
        <v>-4</v>
      </c>
      <c r="W404" s="81">
        <f>IFERROR(VLOOKUP($B404,'Depr Rate % NS'!D:E,2,FALSE),0)</f>
        <v>14576030.57</v>
      </c>
      <c r="X404" s="82">
        <f>IFERROR(VLOOKUP($B404,'Depr Rate % NS'!$L:$O,4,FALSE),0)</f>
        <v>2.5000000000000001E-3</v>
      </c>
      <c r="Y404" s="81">
        <f>W404*X404</f>
        <v>36440.076424999999</v>
      </c>
    </row>
    <row r="405" spans="1:25" x14ac:dyDescent="0.25">
      <c r="A405" s="13" t="s">
        <v>9</v>
      </c>
      <c r="B405" s="14">
        <v>31551</v>
      </c>
      <c r="C405" s="14" t="s">
        <v>101</v>
      </c>
      <c r="D405" s="14" t="s">
        <v>47</v>
      </c>
      <c r="E405" s="14" t="s">
        <v>141</v>
      </c>
      <c r="F405" s="14" t="s">
        <v>144</v>
      </c>
      <c r="G405" s="14">
        <v>2018</v>
      </c>
      <c r="H405" s="10">
        <v>0</v>
      </c>
      <c r="I405" s="10">
        <v>0</v>
      </c>
      <c r="J405" s="20">
        <f t="shared" si="24"/>
        <v>0</v>
      </c>
      <c r="K405" s="10">
        <v>0</v>
      </c>
      <c r="L405" s="20">
        <f t="shared" si="25"/>
        <v>0</v>
      </c>
      <c r="M405" s="10">
        <f t="shared" si="26"/>
        <v>0</v>
      </c>
      <c r="N405" s="20">
        <f t="shared" si="27"/>
        <v>0</v>
      </c>
      <c r="O405" s="29">
        <v>30182.02</v>
      </c>
      <c r="P405" s="29">
        <v>-2946.11</v>
      </c>
      <c r="Q405" s="79">
        <f>IF($O405=0,0,P405/$O405)*100</f>
        <v>-9.7611425610346831</v>
      </c>
      <c r="R405" s="29">
        <v>0</v>
      </c>
      <c r="S405" s="79">
        <f>IF($O405=0,0,R405/$O405)*100</f>
        <v>0</v>
      </c>
      <c r="T405" s="29">
        <f>P405+R405</f>
        <v>-2946.11</v>
      </c>
      <c r="U405" s="79">
        <f>IF($O405=0,0,T405/$O405)*100</f>
        <v>-9.7611425610346831</v>
      </c>
      <c r="V405" s="80">
        <f>IFERROR(VLOOKUP($B405,'Depr Rate % NS'!$A:$B,2,FALSE),0)</f>
        <v>-4</v>
      </c>
      <c r="W405" s="81">
        <f>IFERROR(VLOOKUP($B405,'Depr Rate % NS'!D:E,2,FALSE),0)</f>
        <v>14576030.57</v>
      </c>
      <c r="X405" s="82">
        <f>IFERROR(VLOOKUP($B405,'Depr Rate % NS'!$L:$O,4,FALSE),0)</f>
        <v>2.5000000000000001E-3</v>
      </c>
      <c r="Y405" s="81">
        <f>W405*X405</f>
        <v>36440.076424999999</v>
      </c>
    </row>
    <row r="406" spans="1:25" x14ac:dyDescent="0.25">
      <c r="A406" s="13" t="s">
        <v>9</v>
      </c>
      <c r="B406" s="14">
        <v>31551</v>
      </c>
      <c r="C406" s="14" t="s">
        <v>101</v>
      </c>
      <c r="D406" s="14" t="s">
        <v>47</v>
      </c>
      <c r="E406" s="14" t="s">
        <v>141</v>
      </c>
      <c r="F406" s="14" t="s">
        <v>144</v>
      </c>
      <c r="G406" s="14">
        <v>2019</v>
      </c>
      <c r="H406" s="10">
        <v>0</v>
      </c>
      <c r="I406" s="10">
        <v>0</v>
      </c>
      <c r="J406" s="20">
        <f t="shared" si="24"/>
        <v>0</v>
      </c>
      <c r="K406" s="10">
        <v>0</v>
      </c>
      <c r="L406" s="20">
        <f t="shared" si="25"/>
        <v>0</v>
      </c>
      <c r="M406" s="10">
        <f t="shared" si="26"/>
        <v>0</v>
      </c>
      <c r="N406" s="20">
        <f t="shared" si="27"/>
        <v>0</v>
      </c>
      <c r="O406" s="29">
        <v>0</v>
      </c>
      <c r="P406" s="29">
        <v>0</v>
      </c>
      <c r="Q406" s="79">
        <f>IF($O406=0,0,P406/$O406)*100</f>
        <v>0</v>
      </c>
      <c r="R406" s="29">
        <v>0</v>
      </c>
      <c r="S406" s="79">
        <f>IF($O406=0,0,R406/$O406)*100</f>
        <v>0</v>
      </c>
      <c r="T406" s="29">
        <f>P406+R406</f>
        <v>0</v>
      </c>
      <c r="U406" s="79">
        <f>IF($O406=0,0,T406/$O406)*100</f>
        <v>0</v>
      </c>
      <c r="V406" s="80">
        <f>IFERROR(VLOOKUP($B406,'Depr Rate % NS'!$A:$B,2,FALSE),0)</f>
        <v>-4</v>
      </c>
      <c r="W406" s="81">
        <f>IFERROR(VLOOKUP($B406,'Depr Rate % NS'!D:E,2,FALSE),0)</f>
        <v>14576030.57</v>
      </c>
      <c r="X406" s="82">
        <f>IFERROR(VLOOKUP($B406,'Depr Rate % NS'!$L:$O,4,FALSE),0)</f>
        <v>2.5000000000000001E-3</v>
      </c>
      <c r="Y406" s="81">
        <f>W406*X406</f>
        <v>36440.076424999999</v>
      </c>
    </row>
    <row r="407" spans="1:25" x14ac:dyDescent="0.25">
      <c r="A407" s="13" t="s">
        <v>9</v>
      </c>
      <c r="B407" s="14">
        <v>31552</v>
      </c>
      <c r="C407" s="14" t="s">
        <v>101</v>
      </c>
      <c r="D407" s="14" t="s">
        <v>48</v>
      </c>
      <c r="E407" s="14" t="s">
        <v>141</v>
      </c>
      <c r="F407" s="14" t="s">
        <v>145</v>
      </c>
      <c r="G407" s="14">
        <v>2011</v>
      </c>
      <c r="H407" s="10">
        <v>0</v>
      </c>
      <c r="I407" s="10">
        <v>0</v>
      </c>
      <c r="J407" s="20">
        <f t="shared" si="24"/>
        <v>0</v>
      </c>
      <c r="K407" s="10">
        <v>0</v>
      </c>
      <c r="L407" s="20">
        <f t="shared" si="25"/>
        <v>0</v>
      </c>
      <c r="M407" s="10">
        <f t="shared" si="26"/>
        <v>0</v>
      </c>
      <c r="N407" s="20">
        <f t="shared" si="27"/>
        <v>0</v>
      </c>
      <c r="O407" s="10"/>
      <c r="P407" s="10"/>
      <c r="Q407" s="20"/>
      <c r="R407" s="10"/>
      <c r="S407" s="20"/>
      <c r="T407" s="10"/>
      <c r="U407" s="20"/>
      <c r="V407" s="20"/>
      <c r="W407" s="43"/>
      <c r="X407" s="40"/>
      <c r="Y407" s="43"/>
    </row>
    <row r="408" spans="1:25" x14ac:dyDescent="0.25">
      <c r="A408" s="13" t="s">
        <v>9</v>
      </c>
      <c r="B408" s="14">
        <v>31552</v>
      </c>
      <c r="C408" s="14" t="s">
        <v>101</v>
      </c>
      <c r="D408" s="14" t="s">
        <v>48</v>
      </c>
      <c r="E408" s="14" t="s">
        <v>141</v>
      </c>
      <c r="F408" s="14" t="s">
        <v>145</v>
      </c>
      <c r="G408" s="14">
        <v>2012</v>
      </c>
      <c r="H408" s="10">
        <v>0</v>
      </c>
      <c r="I408" s="10">
        <v>0</v>
      </c>
      <c r="J408" s="20">
        <f t="shared" si="24"/>
        <v>0</v>
      </c>
      <c r="K408" s="10">
        <v>0</v>
      </c>
      <c r="L408" s="20">
        <f t="shared" si="25"/>
        <v>0</v>
      </c>
      <c r="M408" s="10">
        <f t="shared" si="26"/>
        <v>0</v>
      </c>
      <c r="N408" s="20">
        <f t="shared" si="27"/>
        <v>0</v>
      </c>
      <c r="O408" s="10"/>
      <c r="P408" s="10"/>
      <c r="Q408" s="20"/>
      <c r="R408" s="10"/>
      <c r="S408" s="20"/>
      <c r="T408" s="10"/>
      <c r="U408" s="20"/>
      <c r="V408" s="20"/>
      <c r="W408" s="43"/>
      <c r="X408" s="40"/>
      <c r="Y408" s="43"/>
    </row>
    <row r="409" spans="1:25" x14ac:dyDescent="0.25">
      <c r="A409" s="13" t="s">
        <v>9</v>
      </c>
      <c r="B409" s="14">
        <v>31552</v>
      </c>
      <c r="C409" s="14" t="s">
        <v>101</v>
      </c>
      <c r="D409" s="14" t="s">
        <v>48</v>
      </c>
      <c r="E409" s="14" t="s">
        <v>141</v>
      </c>
      <c r="F409" s="14" t="s">
        <v>145</v>
      </c>
      <c r="G409" s="14">
        <v>2013</v>
      </c>
      <c r="H409" s="10">
        <v>0</v>
      </c>
      <c r="I409" s="10">
        <v>0</v>
      </c>
      <c r="J409" s="20">
        <f t="shared" si="24"/>
        <v>0</v>
      </c>
      <c r="K409" s="10">
        <v>0</v>
      </c>
      <c r="L409" s="20">
        <f t="shared" si="25"/>
        <v>0</v>
      </c>
      <c r="M409" s="10">
        <f t="shared" si="26"/>
        <v>0</v>
      </c>
      <c r="N409" s="20">
        <f t="shared" si="27"/>
        <v>0</v>
      </c>
      <c r="O409" s="10"/>
      <c r="P409" s="10"/>
      <c r="Q409" s="20"/>
      <c r="R409" s="10"/>
      <c r="S409" s="20"/>
      <c r="T409" s="10"/>
      <c r="U409" s="20"/>
      <c r="V409" s="20"/>
      <c r="W409" s="43"/>
      <c r="X409" s="40"/>
      <c r="Y409" s="43"/>
    </row>
    <row r="410" spans="1:25" x14ac:dyDescent="0.25">
      <c r="A410" s="13" t="s">
        <v>9</v>
      </c>
      <c r="B410" s="14">
        <v>31552</v>
      </c>
      <c r="C410" s="14" t="s">
        <v>101</v>
      </c>
      <c r="D410" s="14" t="s">
        <v>48</v>
      </c>
      <c r="E410" s="14" t="s">
        <v>141</v>
      </c>
      <c r="F410" s="14" t="s">
        <v>145</v>
      </c>
      <c r="G410" s="14">
        <v>2014</v>
      </c>
      <c r="H410" s="10">
        <v>0</v>
      </c>
      <c r="I410" s="10">
        <v>0</v>
      </c>
      <c r="J410" s="20">
        <f t="shared" si="24"/>
        <v>0</v>
      </c>
      <c r="K410" s="10">
        <v>0</v>
      </c>
      <c r="L410" s="20">
        <f t="shared" si="25"/>
        <v>0</v>
      </c>
      <c r="M410" s="10">
        <f t="shared" si="26"/>
        <v>0</v>
      </c>
      <c r="N410" s="20">
        <f t="shared" si="27"/>
        <v>0</v>
      </c>
      <c r="O410" s="10"/>
      <c r="P410" s="10"/>
      <c r="Q410" s="20"/>
      <c r="R410" s="10"/>
      <c r="S410" s="20"/>
      <c r="T410" s="10"/>
      <c r="U410" s="20"/>
      <c r="V410" s="20"/>
      <c r="W410" s="43"/>
      <c r="X410" s="40"/>
      <c r="Y410" s="43"/>
    </row>
    <row r="411" spans="1:25" x14ac:dyDescent="0.25">
      <c r="A411" s="13" t="s">
        <v>9</v>
      </c>
      <c r="B411" s="14">
        <v>31552</v>
      </c>
      <c r="C411" s="14" t="s">
        <v>101</v>
      </c>
      <c r="D411" s="14" t="s">
        <v>48</v>
      </c>
      <c r="E411" s="14" t="s">
        <v>141</v>
      </c>
      <c r="F411" s="14" t="s">
        <v>145</v>
      </c>
      <c r="G411" s="14">
        <v>2015</v>
      </c>
      <c r="H411" s="10">
        <v>28315.37</v>
      </c>
      <c r="I411" s="10">
        <v>-10075.07</v>
      </c>
      <c r="J411" s="20">
        <f t="shared" si="24"/>
        <v>-35.581629341237644</v>
      </c>
      <c r="K411" s="10">
        <v>0</v>
      </c>
      <c r="L411" s="20">
        <f t="shared" si="25"/>
        <v>0</v>
      </c>
      <c r="M411" s="10">
        <f t="shared" si="26"/>
        <v>-10075.07</v>
      </c>
      <c r="N411" s="20">
        <f t="shared" si="27"/>
        <v>-35.581629341237644</v>
      </c>
      <c r="O411" s="29">
        <v>28315.37</v>
      </c>
      <c r="P411" s="29">
        <v>-10075.07</v>
      </c>
      <c r="Q411" s="79">
        <f>IF($O411=0,0,P411/$O411)*100</f>
        <v>-35.581629341237644</v>
      </c>
      <c r="R411" s="29">
        <v>0</v>
      </c>
      <c r="S411" s="79">
        <f>IF($O411=0,0,R411/$O411)*100</f>
        <v>0</v>
      </c>
      <c r="T411" s="29">
        <f>P411+R411</f>
        <v>-10075.07</v>
      </c>
      <c r="U411" s="79">
        <f>IF($O411=0,0,T411/$O411)*100</f>
        <v>-35.581629341237644</v>
      </c>
      <c r="V411" s="80">
        <f>IFERROR(VLOOKUP($B411,'Depr Rate % NS'!$A:$B,2,FALSE),0)</f>
        <v>-4</v>
      </c>
      <c r="W411" s="81">
        <f>IFERROR(VLOOKUP($B411,'Depr Rate % NS'!D:E,2,FALSE),0)</f>
        <v>15951072.529999997</v>
      </c>
      <c r="X411" s="82">
        <f>IFERROR(VLOOKUP($B411,'Depr Rate % NS'!$L:$O,4,FALSE),0)</f>
        <v>1.9E-3</v>
      </c>
      <c r="Y411" s="81">
        <f>W411*X411</f>
        <v>30307.037806999993</v>
      </c>
    </row>
    <row r="412" spans="1:25" x14ac:dyDescent="0.25">
      <c r="A412" s="13" t="s">
        <v>9</v>
      </c>
      <c r="B412" s="14">
        <v>31552</v>
      </c>
      <c r="C412" s="14" t="s">
        <v>101</v>
      </c>
      <c r="D412" s="14" t="s">
        <v>48</v>
      </c>
      <c r="E412" s="14" t="s">
        <v>141</v>
      </c>
      <c r="F412" s="14" t="s">
        <v>145</v>
      </c>
      <c r="G412" s="14">
        <v>2016</v>
      </c>
      <c r="H412" s="10">
        <v>0</v>
      </c>
      <c r="I412" s="10">
        <v>0</v>
      </c>
      <c r="J412" s="20">
        <f t="shared" si="24"/>
        <v>0</v>
      </c>
      <c r="K412" s="10">
        <v>0</v>
      </c>
      <c r="L412" s="20">
        <f t="shared" si="25"/>
        <v>0</v>
      </c>
      <c r="M412" s="10">
        <f t="shared" si="26"/>
        <v>0</v>
      </c>
      <c r="N412" s="20">
        <f t="shared" si="27"/>
        <v>0</v>
      </c>
      <c r="O412" s="29">
        <v>28315.37</v>
      </c>
      <c r="P412" s="29">
        <v>-10075.07</v>
      </c>
      <c r="Q412" s="79">
        <f>IF($O412=0,0,P412/$O412)*100</f>
        <v>-35.581629341237644</v>
      </c>
      <c r="R412" s="29">
        <v>0</v>
      </c>
      <c r="S412" s="79">
        <f>IF($O412=0,0,R412/$O412)*100</f>
        <v>0</v>
      </c>
      <c r="T412" s="29">
        <f>P412+R412</f>
        <v>-10075.07</v>
      </c>
      <c r="U412" s="79">
        <f>IF($O412=0,0,T412/$O412)*100</f>
        <v>-35.581629341237644</v>
      </c>
      <c r="V412" s="80">
        <f>IFERROR(VLOOKUP($B412,'Depr Rate % NS'!$A:$B,2,FALSE),0)</f>
        <v>-4</v>
      </c>
      <c r="W412" s="81">
        <f>IFERROR(VLOOKUP($B412,'Depr Rate % NS'!D:E,2,FALSE),0)</f>
        <v>15951072.529999997</v>
      </c>
      <c r="X412" s="82">
        <f>IFERROR(VLOOKUP($B412,'Depr Rate % NS'!$L:$O,4,FALSE),0)</f>
        <v>1.9E-3</v>
      </c>
      <c r="Y412" s="81">
        <f>W412*X412</f>
        <v>30307.037806999993</v>
      </c>
    </row>
    <row r="413" spans="1:25" x14ac:dyDescent="0.25">
      <c r="A413" s="13" t="s">
        <v>9</v>
      </c>
      <c r="B413" s="14">
        <v>31552</v>
      </c>
      <c r="C413" s="14" t="s">
        <v>101</v>
      </c>
      <c r="D413" s="14" t="s">
        <v>48</v>
      </c>
      <c r="E413" s="14" t="s">
        <v>141</v>
      </c>
      <c r="F413" s="14" t="s">
        <v>145</v>
      </c>
      <c r="G413" s="14">
        <v>2017</v>
      </c>
      <c r="H413" s="10">
        <v>36961.919999999998</v>
      </c>
      <c r="I413" s="10">
        <v>0</v>
      </c>
      <c r="J413" s="20">
        <f t="shared" si="24"/>
        <v>0</v>
      </c>
      <c r="K413" s="10">
        <v>0</v>
      </c>
      <c r="L413" s="20">
        <f t="shared" si="25"/>
        <v>0</v>
      </c>
      <c r="M413" s="10">
        <f t="shared" si="26"/>
        <v>0</v>
      </c>
      <c r="N413" s="20">
        <f t="shared" si="27"/>
        <v>0</v>
      </c>
      <c r="O413" s="29">
        <v>65277.289999999994</v>
      </c>
      <c r="P413" s="29">
        <v>-10075.07</v>
      </c>
      <c r="Q413" s="79">
        <f>IF($O413=0,0,P413/$O413)*100</f>
        <v>-15.434265117317217</v>
      </c>
      <c r="R413" s="29">
        <v>0</v>
      </c>
      <c r="S413" s="79">
        <f>IF($O413=0,0,R413/$O413)*100</f>
        <v>0</v>
      </c>
      <c r="T413" s="29">
        <f>P413+R413</f>
        <v>-10075.07</v>
      </c>
      <c r="U413" s="79">
        <f>IF($O413=0,0,T413/$O413)*100</f>
        <v>-15.434265117317217</v>
      </c>
      <c r="V413" s="80">
        <f>IFERROR(VLOOKUP($B413,'Depr Rate % NS'!$A:$B,2,FALSE),0)</f>
        <v>-4</v>
      </c>
      <c r="W413" s="81">
        <f>IFERROR(VLOOKUP($B413,'Depr Rate % NS'!D:E,2,FALSE),0)</f>
        <v>15951072.529999997</v>
      </c>
      <c r="X413" s="82">
        <f>IFERROR(VLOOKUP($B413,'Depr Rate % NS'!$L:$O,4,FALSE),0)</f>
        <v>1.9E-3</v>
      </c>
      <c r="Y413" s="81">
        <f>W413*X413</f>
        <v>30307.037806999993</v>
      </c>
    </row>
    <row r="414" spans="1:25" x14ac:dyDescent="0.25">
      <c r="A414" s="13" t="s">
        <v>9</v>
      </c>
      <c r="B414" s="14">
        <v>31552</v>
      </c>
      <c r="C414" s="14" t="s">
        <v>101</v>
      </c>
      <c r="D414" s="14" t="s">
        <v>48</v>
      </c>
      <c r="E414" s="14" t="s">
        <v>141</v>
      </c>
      <c r="F414" s="14" t="s">
        <v>145</v>
      </c>
      <c r="G414" s="14">
        <v>2018</v>
      </c>
      <c r="H414" s="10">
        <v>0</v>
      </c>
      <c r="I414" s="10">
        <v>-14812.74</v>
      </c>
      <c r="J414" s="20">
        <f t="shared" si="24"/>
        <v>0</v>
      </c>
      <c r="K414" s="10">
        <v>0</v>
      </c>
      <c r="L414" s="20">
        <f t="shared" si="25"/>
        <v>0</v>
      </c>
      <c r="M414" s="10">
        <f t="shared" si="26"/>
        <v>-14812.74</v>
      </c>
      <c r="N414" s="20">
        <f t="shared" si="27"/>
        <v>0</v>
      </c>
      <c r="O414" s="29">
        <v>65277.289999999994</v>
      </c>
      <c r="P414" s="29">
        <v>-24887.809999999998</v>
      </c>
      <c r="Q414" s="79">
        <f>IF($O414=0,0,P414/$O414)*100</f>
        <v>-38.12629170114139</v>
      </c>
      <c r="R414" s="29">
        <v>0</v>
      </c>
      <c r="S414" s="79">
        <f>IF($O414=0,0,R414/$O414)*100</f>
        <v>0</v>
      </c>
      <c r="T414" s="29">
        <f>P414+R414</f>
        <v>-24887.809999999998</v>
      </c>
      <c r="U414" s="79">
        <f>IF($O414=0,0,T414/$O414)*100</f>
        <v>-38.12629170114139</v>
      </c>
      <c r="V414" s="80">
        <f>IFERROR(VLOOKUP($B414,'Depr Rate % NS'!$A:$B,2,FALSE),0)</f>
        <v>-4</v>
      </c>
      <c r="W414" s="81">
        <f>IFERROR(VLOOKUP($B414,'Depr Rate % NS'!D:E,2,FALSE),0)</f>
        <v>15951072.529999997</v>
      </c>
      <c r="X414" s="82">
        <f>IFERROR(VLOOKUP($B414,'Depr Rate % NS'!$L:$O,4,FALSE),0)</f>
        <v>1.9E-3</v>
      </c>
      <c r="Y414" s="81">
        <f>W414*X414</f>
        <v>30307.037806999993</v>
      </c>
    </row>
    <row r="415" spans="1:25" x14ac:dyDescent="0.25">
      <c r="A415" s="13" t="s">
        <v>9</v>
      </c>
      <c r="B415" s="14">
        <v>31552</v>
      </c>
      <c r="C415" s="14" t="s">
        <v>101</v>
      </c>
      <c r="D415" s="14" t="s">
        <v>48</v>
      </c>
      <c r="E415" s="14" t="s">
        <v>141</v>
      </c>
      <c r="F415" s="14" t="s">
        <v>145</v>
      </c>
      <c r="G415" s="14">
        <v>2019</v>
      </c>
      <c r="H415" s="10">
        <v>0</v>
      </c>
      <c r="I415" s="10">
        <v>0</v>
      </c>
      <c r="J415" s="20">
        <f t="shared" si="24"/>
        <v>0</v>
      </c>
      <c r="K415" s="10">
        <v>0</v>
      </c>
      <c r="L415" s="20">
        <f t="shared" si="25"/>
        <v>0</v>
      </c>
      <c r="M415" s="10">
        <f t="shared" si="26"/>
        <v>0</v>
      </c>
      <c r="N415" s="20">
        <f t="shared" si="27"/>
        <v>0</v>
      </c>
      <c r="O415" s="29">
        <v>65277.289999999994</v>
      </c>
      <c r="P415" s="29">
        <v>-24887.809999999998</v>
      </c>
      <c r="Q415" s="79">
        <f>IF($O415=0,0,P415/$O415)*100</f>
        <v>-38.12629170114139</v>
      </c>
      <c r="R415" s="29">
        <v>0</v>
      </c>
      <c r="S415" s="79">
        <f>IF($O415=0,0,R415/$O415)*100</f>
        <v>0</v>
      </c>
      <c r="T415" s="29">
        <f>P415+R415</f>
        <v>-24887.809999999998</v>
      </c>
      <c r="U415" s="79">
        <f>IF($O415=0,0,T415/$O415)*100</f>
        <v>-38.12629170114139</v>
      </c>
      <c r="V415" s="80">
        <f>IFERROR(VLOOKUP($B415,'Depr Rate % NS'!$A:$B,2,FALSE),0)</f>
        <v>-4</v>
      </c>
      <c r="W415" s="81">
        <f>IFERROR(VLOOKUP($B415,'Depr Rate % NS'!D:E,2,FALSE),0)</f>
        <v>15951072.529999997</v>
      </c>
      <c r="X415" s="82">
        <f>IFERROR(VLOOKUP($B415,'Depr Rate % NS'!$L:$O,4,FALSE),0)</f>
        <v>1.9E-3</v>
      </c>
      <c r="Y415" s="81">
        <f>W415*X415</f>
        <v>30307.037806999993</v>
      </c>
    </row>
    <row r="416" spans="1:25" x14ac:dyDescent="0.25">
      <c r="A416" s="13" t="s">
        <v>9</v>
      </c>
      <c r="B416" s="14">
        <v>31553</v>
      </c>
      <c r="C416" s="14" t="s">
        <v>101</v>
      </c>
      <c r="D416" s="14" t="s">
        <v>49</v>
      </c>
      <c r="E416" s="14" t="s">
        <v>141</v>
      </c>
      <c r="F416" s="14" t="s">
        <v>146</v>
      </c>
      <c r="G416" s="14">
        <v>2011</v>
      </c>
      <c r="H416" s="10">
        <v>0</v>
      </c>
      <c r="I416" s="10">
        <v>0</v>
      </c>
      <c r="J416" s="20">
        <f t="shared" si="24"/>
        <v>0</v>
      </c>
      <c r="K416" s="10">
        <v>0</v>
      </c>
      <c r="L416" s="20">
        <f t="shared" si="25"/>
        <v>0</v>
      </c>
      <c r="M416" s="10">
        <f t="shared" si="26"/>
        <v>0</v>
      </c>
      <c r="N416" s="20">
        <f t="shared" si="27"/>
        <v>0</v>
      </c>
      <c r="O416" s="10"/>
      <c r="P416" s="10"/>
      <c r="Q416" s="20"/>
      <c r="R416" s="10"/>
      <c r="S416" s="20"/>
      <c r="T416" s="10"/>
      <c r="U416" s="20"/>
      <c r="V416" s="20"/>
      <c r="W416" s="43"/>
      <c r="X416" s="40"/>
      <c r="Y416" s="43"/>
    </row>
    <row r="417" spans="1:25" x14ac:dyDescent="0.25">
      <c r="A417" s="13" t="s">
        <v>9</v>
      </c>
      <c r="B417" s="14">
        <v>31553</v>
      </c>
      <c r="C417" s="14" t="s">
        <v>101</v>
      </c>
      <c r="D417" s="14" t="s">
        <v>49</v>
      </c>
      <c r="E417" s="14" t="s">
        <v>141</v>
      </c>
      <c r="F417" s="14" t="s">
        <v>146</v>
      </c>
      <c r="G417" s="14">
        <v>2012</v>
      </c>
      <c r="H417" s="10">
        <v>0</v>
      </c>
      <c r="I417" s="10">
        <v>0</v>
      </c>
      <c r="J417" s="20">
        <f t="shared" si="24"/>
        <v>0</v>
      </c>
      <c r="K417" s="10">
        <v>0</v>
      </c>
      <c r="L417" s="20">
        <f t="shared" si="25"/>
        <v>0</v>
      </c>
      <c r="M417" s="10">
        <f t="shared" si="26"/>
        <v>0</v>
      </c>
      <c r="N417" s="20">
        <f t="shared" si="27"/>
        <v>0</v>
      </c>
      <c r="O417" s="10"/>
      <c r="P417" s="10"/>
      <c r="Q417" s="20"/>
      <c r="R417" s="10"/>
      <c r="S417" s="20"/>
      <c r="T417" s="10"/>
      <c r="U417" s="20"/>
      <c r="V417" s="20"/>
      <c r="W417" s="43"/>
      <c r="X417" s="40"/>
      <c r="Y417" s="43"/>
    </row>
    <row r="418" spans="1:25" x14ac:dyDescent="0.25">
      <c r="A418" s="13" t="s">
        <v>9</v>
      </c>
      <c r="B418" s="14">
        <v>31553</v>
      </c>
      <c r="C418" s="14" t="s">
        <v>101</v>
      </c>
      <c r="D418" s="14" t="s">
        <v>49</v>
      </c>
      <c r="E418" s="14" t="s">
        <v>141</v>
      </c>
      <c r="F418" s="14" t="s">
        <v>146</v>
      </c>
      <c r="G418" s="14">
        <v>2013</v>
      </c>
      <c r="H418" s="10">
        <v>0</v>
      </c>
      <c r="I418" s="10">
        <v>0</v>
      </c>
      <c r="J418" s="20">
        <f t="shared" si="24"/>
        <v>0</v>
      </c>
      <c r="K418" s="10">
        <v>0</v>
      </c>
      <c r="L418" s="20">
        <f t="shared" si="25"/>
        <v>0</v>
      </c>
      <c r="M418" s="10">
        <f t="shared" si="26"/>
        <v>0</v>
      </c>
      <c r="N418" s="20">
        <f t="shared" si="27"/>
        <v>0</v>
      </c>
      <c r="O418" s="10"/>
      <c r="P418" s="10"/>
      <c r="Q418" s="20"/>
      <c r="R418" s="10"/>
      <c r="S418" s="20"/>
      <c r="T418" s="10"/>
      <c r="U418" s="20"/>
      <c r="V418" s="20"/>
      <c r="W418" s="43"/>
      <c r="X418" s="40"/>
      <c r="Y418" s="43"/>
    </row>
    <row r="419" spans="1:25" x14ac:dyDescent="0.25">
      <c r="A419" s="13" t="s">
        <v>9</v>
      </c>
      <c r="B419" s="14">
        <v>31553</v>
      </c>
      <c r="C419" s="14" t="s">
        <v>101</v>
      </c>
      <c r="D419" s="14" t="s">
        <v>49</v>
      </c>
      <c r="E419" s="14" t="s">
        <v>141</v>
      </c>
      <c r="F419" s="14" t="s">
        <v>146</v>
      </c>
      <c r="G419" s="14">
        <v>2014</v>
      </c>
      <c r="H419" s="10">
        <v>0</v>
      </c>
      <c r="I419" s="10">
        <v>0</v>
      </c>
      <c r="J419" s="20">
        <f t="shared" si="24"/>
        <v>0</v>
      </c>
      <c r="K419" s="10">
        <v>0</v>
      </c>
      <c r="L419" s="20">
        <f t="shared" si="25"/>
        <v>0</v>
      </c>
      <c r="M419" s="10">
        <f t="shared" si="26"/>
        <v>0</v>
      </c>
      <c r="N419" s="20">
        <f t="shared" si="27"/>
        <v>0</v>
      </c>
      <c r="O419" s="10"/>
      <c r="P419" s="10"/>
      <c r="Q419" s="20"/>
      <c r="R419" s="10"/>
      <c r="S419" s="20"/>
      <c r="T419" s="10"/>
      <c r="U419" s="20"/>
      <c r="V419" s="20"/>
      <c r="W419" s="43"/>
      <c r="X419" s="40"/>
      <c r="Y419" s="43"/>
    </row>
    <row r="420" spans="1:25" x14ac:dyDescent="0.25">
      <c r="A420" s="13" t="s">
        <v>9</v>
      </c>
      <c r="B420" s="14">
        <v>31553</v>
      </c>
      <c r="C420" s="14" t="s">
        <v>101</v>
      </c>
      <c r="D420" s="14" t="s">
        <v>49</v>
      </c>
      <c r="E420" s="14" t="s">
        <v>141</v>
      </c>
      <c r="F420" s="14" t="s">
        <v>146</v>
      </c>
      <c r="G420" s="14">
        <v>2015</v>
      </c>
      <c r="H420" s="10">
        <v>21711.3</v>
      </c>
      <c r="I420" s="10">
        <v>0</v>
      </c>
      <c r="J420" s="20">
        <f t="shared" si="24"/>
        <v>0</v>
      </c>
      <c r="K420" s="10">
        <v>0</v>
      </c>
      <c r="L420" s="20">
        <f t="shared" si="25"/>
        <v>0</v>
      </c>
      <c r="M420" s="10">
        <f t="shared" si="26"/>
        <v>0</v>
      </c>
      <c r="N420" s="20">
        <f t="shared" si="27"/>
        <v>0</v>
      </c>
      <c r="O420" s="29">
        <v>21711.3</v>
      </c>
      <c r="P420" s="29">
        <v>0</v>
      </c>
      <c r="Q420" s="79">
        <f>IF($O420=0,0,P420/$O420)*100</f>
        <v>0</v>
      </c>
      <c r="R420" s="29">
        <v>0</v>
      </c>
      <c r="S420" s="79">
        <f>IF($O420=0,0,R420/$O420)*100</f>
        <v>0</v>
      </c>
      <c r="T420" s="29">
        <f>P420+R420</f>
        <v>0</v>
      </c>
      <c r="U420" s="79">
        <f>IF($O420=0,0,T420/$O420)*100</f>
        <v>0</v>
      </c>
      <c r="V420" s="80">
        <f>IFERROR(VLOOKUP($B420,'Depr Rate % NS'!$A:$B,2,FALSE),0)</f>
        <v>-6</v>
      </c>
      <c r="W420" s="81">
        <f>IFERROR(VLOOKUP($B420,'Depr Rate % NS'!D:E,2,FALSE),0)</f>
        <v>13761422.039999999</v>
      </c>
      <c r="X420" s="82">
        <f>IFERROR(VLOOKUP($B420,'Depr Rate % NS'!$L:$O,4,FALSE),0)</f>
        <v>2.3E-3</v>
      </c>
      <c r="Y420" s="81">
        <f>W420*X420</f>
        <v>31651.270691999998</v>
      </c>
    </row>
    <row r="421" spans="1:25" x14ac:dyDescent="0.25">
      <c r="A421" s="13" t="s">
        <v>9</v>
      </c>
      <c r="B421" s="14">
        <v>31553</v>
      </c>
      <c r="C421" s="14" t="s">
        <v>101</v>
      </c>
      <c r="D421" s="14" t="s">
        <v>49</v>
      </c>
      <c r="E421" s="14" t="s">
        <v>141</v>
      </c>
      <c r="F421" s="14" t="s">
        <v>146</v>
      </c>
      <c r="G421" s="14">
        <v>2016</v>
      </c>
      <c r="H421" s="10">
        <v>18872.87</v>
      </c>
      <c r="I421" s="10">
        <v>-7936.89</v>
      </c>
      <c r="J421" s="20">
        <f t="shared" si="24"/>
        <v>-42.054494096552361</v>
      </c>
      <c r="K421" s="10">
        <v>0</v>
      </c>
      <c r="L421" s="20">
        <f t="shared" si="25"/>
        <v>0</v>
      </c>
      <c r="M421" s="10">
        <f t="shared" si="26"/>
        <v>-7936.89</v>
      </c>
      <c r="N421" s="20">
        <f t="shared" si="27"/>
        <v>-42.054494096552361</v>
      </c>
      <c r="O421" s="29">
        <v>40584.17</v>
      </c>
      <c r="P421" s="29">
        <v>-7936.89</v>
      </c>
      <c r="Q421" s="79">
        <f>IF($O421=0,0,P421/$O421)*100</f>
        <v>-19.556615300990508</v>
      </c>
      <c r="R421" s="29">
        <v>0</v>
      </c>
      <c r="S421" s="79">
        <f>IF($O421=0,0,R421/$O421)*100</f>
        <v>0</v>
      </c>
      <c r="T421" s="29">
        <f>P421+R421</f>
        <v>-7936.89</v>
      </c>
      <c r="U421" s="79">
        <f>IF($O421=0,0,T421/$O421)*100</f>
        <v>-19.556615300990508</v>
      </c>
      <c r="V421" s="80">
        <f>IFERROR(VLOOKUP($B421,'Depr Rate % NS'!$A:$B,2,FALSE),0)</f>
        <v>-6</v>
      </c>
      <c r="W421" s="81">
        <f>IFERROR(VLOOKUP($B421,'Depr Rate % NS'!D:E,2,FALSE),0)</f>
        <v>13761422.039999999</v>
      </c>
      <c r="X421" s="82">
        <f>IFERROR(VLOOKUP($B421,'Depr Rate % NS'!$L:$O,4,FALSE),0)</f>
        <v>2.3E-3</v>
      </c>
      <c r="Y421" s="81">
        <f>W421*X421</f>
        <v>31651.270691999998</v>
      </c>
    </row>
    <row r="422" spans="1:25" x14ac:dyDescent="0.25">
      <c r="A422" s="13" t="s">
        <v>9</v>
      </c>
      <c r="B422" s="14">
        <v>31553</v>
      </c>
      <c r="C422" s="14" t="s">
        <v>101</v>
      </c>
      <c r="D422" s="14" t="s">
        <v>49</v>
      </c>
      <c r="E422" s="14" t="s">
        <v>141</v>
      </c>
      <c r="F422" s="14" t="s">
        <v>146</v>
      </c>
      <c r="G422" s="14">
        <v>2017</v>
      </c>
      <c r="H422" s="10">
        <v>0</v>
      </c>
      <c r="I422" s="10">
        <v>0</v>
      </c>
      <c r="J422" s="20">
        <f t="shared" si="24"/>
        <v>0</v>
      </c>
      <c r="K422" s="10">
        <v>0</v>
      </c>
      <c r="L422" s="20">
        <f t="shared" si="25"/>
        <v>0</v>
      </c>
      <c r="M422" s="10">
        <f t="shared" si="26"/>
        <v>0</v>
      </c>
      <c r="N422" s="20">
        <f t="shared" si="27"/>
        <v>0</v>
      </c>
      <c r="O422" s="29">
        <v>40584.17</v>
      </c>
      <c r="P422" s="29">
        <v>-7936.89</v>
      </c>
      <c r="Q422" s="79">
        <f>IF($O422=0,0,P422/$O422)*100</f>
        <v>-19.556615300990508</v>
      </c>
      <c r="R422" s="29">
        <v>0</v>
      </c>
      <c r="S422" s="79">
        <f>IF($O422=0,0,R422/$O422)*100</f>
        <v>0</v>
      </c>
      <c r="T422" s="29">
        <f>P422+R422</f>
        <v>-7936.89</v>
      </c>
      <c r="U422" s="79">
        <f>IF($O422=0,0,T422/$O422)*100</f>
        <v>-19.556615300990508</v>
      </c>
      <c r="V422" s="80">
        <f>IFERROR(VLOOKUP($B422,'Depr Rate % NS'!$A:$B,2,FALSE),0)</f>
        <v>-6</v>
      </c>
      <c r="W422" s="81">
        <f>IFERROR(VLOOKUP($B422,'Depr Rate % NS'!D:E,2,FALSE),0)</f>
        <v>13761422.039999999</v>
      </c>
      <c r="X422" s="82">
        <f>IFERROR(VLOOKUP($B422,'Depr Rate % NS'!$L:$O,4,FALSE),0)</f>
        <v>2.3E-3</v>
      </c>
      <c r="Y422" s="81">
        <f>W422*X422</f>
        <v>31651.270691999998</v>
      </c>
    </row>
    <row r="423" spans="1:25" x14ac:dyDescent="0.25">
      <c r="A423" s="13" t="s">
        <v>9</v>
      </c>
      <c r="B423" s="14">
        <v>31553</v>
      </c>
      <c r="C423" s="14" t="s">
        <v>101</v>
      </c>
      <c r="D423" s="14" t="s">
        <v>49</v>
      </c>
      <c r="E423" s="14" t="s">
        <v>141</v>
      </c>
      <c r="F423" s="14" t="s">
        <v>146</v>
      </c>
      <c r="G423" s="14">
        <v>2018</v>
      </c>
      <c r="H423" s="10">
        <v>0</v>
      </c>
      <c r="I423" s="10">
        <v>0</v>
      </c>
      <c r="J423" s="20">
        <f t="shared" si="24"/>
        <v>0</v>
      </c>
      <c r="K423" s="10">
        <v>0</v>
      </c>
      <c r="L423" s="20">
        <f t="shared" si="25"/>
        <v>0</v>
      </c>
      <c r="M423" s="10">
        <f t="shared" si="26"/>
        <v>0</v>
      </c>
      <c r="N423" s="20">
        <f t="shared" si="27"/>
        <v>0</v>
      </c>
      <c r="O423" s="29">
        <v>40584.17</v>
      </c>
      <c r="P423" s="29">
        <v>-7936.89</v>
      </c>
      <c r="Q423" s="79">
        <f>IF($O423=0,0,P423/$O423)*100</f>
        <v>-19.556615300990508</v>
      </c>
      <c r="R423" s="29">
        <v>0</v>
      </c>
      <c r="S423" s="79">
        <f>IF($O423=0,0,R423/$O423)*100</f>
        <v>0</v>
      </c>
      <c r="T423" s="29">
        <f>P423+R423</f>
        <v>-7936.89</v>
      </c>
      <c r="U423" s="79">
        <f>IF($O423=0,0,T423/$O423)*100</f>
        <v>-19.556615300990508</v>
      </c>
      <c r="V423" s="80">
        <f>IFERROR(VLOOKUP($B423,'Depr Rate % NS'!$A:$B,2,FALSE),0)</f>
        <v>-6</v>
      </c>
      <c r="W423" s="81">
        <f>IFERROR(VLOOKUP($B423,'Depr Rate % NS'!D:E,2,FALSE),0)</f>
        <v>13761422.039999999</v>
      </c>
      <c r="X423" s="82">
        <f>IFERROR(VLOOKUP($B423,'Depr Rate % NS'!$L:$O,4,FALSE),0)</f>
        <v>2.3E-3</v>
      </c>
      <c r="Y423" s="81">
        <f>W423*X423</f>
        <v>31651.270691999998</v>
      </c>
    </row>
    <row r="424" spans="1:25" x14ac:dyDescent="0.25">
      <c r="A424" s="13" t="s">
        <v>9</v>
      </c>
      <c r="B424" s="14">
        <v>31553</v>
      </c>
      <c r="C424" s="14" t="s">
        <v>101</v>
      </c>
      <c r="D424" s="14" t="s">
        <v>49</v>
      </c>
      <c r="E424" s="14" t="s">
        <v>141</v>
      </c>
      <c r="F424" s="14" t="s">
        <v>146</v>
      </c>
      <c r="G424" s="14">
        <v>2019</v>
      </c>
      <c r="H424" s="10">
        <v>0</v>
      </c>
      <c r="I424" s="10">
        <v>0</v>
      </c>
      <c r="J424" s="20">
        <f t="shared" si="24"/>
        <v>0</v>
      </c>
      <c r="K424" s="10">
        <v>0</v>
      </c>
      <c r="L424" s="20">
        <f t="shared" si="25"/>
        <v>0</v>
      </c>
      <c r="M424" s="10">
        <f t="shared" si="26"/>
        <v>0</v>
      </c>
      <c r="N424" s="20">
        <f t="shared" si="27"/>
        <v>0</v>
      </c>
      <c r="O424" s="29">
        <v>40584.17</v>
      </c>
      <c r="P424" s="29">
        <v>-7936.89</v>
      </c>
      <c r="Q424" s="79">
        <f>IF($O424=0,0,P424/$O424)*100</f>
        <v>-19.556615300990508</v>
      </c>
      <c r="R424" s="29">
        <v>0</v>
      </c>
      <c r="S424" s="79">
        <f>IF($O424=0,0,R424/$O424)*100</f>
        <v>0</v>
      </c>
      <c r="T424" s="29">
        <f>P424+R424</f>
        <v>-7936.89</v>
      </c>
      <c r="U424" s="79">
        <f>IF($O424=0,0,T424/$O424)*100</f>
        <v>-19.556615300990508</v>
      </c>
      <c r="V424" s="80">
        <f>IFERROR(VLOOKUP($B424,'Depr Rate % NS'!$A:$B,2,FALSE),0)</f>
        <v>-6</v>
      </c>
      <c r="W424" s="81">
        <f>IFERROR(VLOOKUP($B424,'Depr Rate % NS'!D:E,2,FALSE),0)</f>
        <v>13761422.039999999</v>
      </c>
      <c r="X424" s="82">
        <f>IFERROR(VLOOKUP($B424,'Depr Rate % NS'!$L:$O,4,FALSE),0)</f>
        <v>2.3E-3</v>
      </c>
      <c r="Y424" s="81">
        <f>W424*X424</f>
        <v>31651.270691999998</v>
      </c>
    </row>
    <row r="425" spans="1:25" x14ac:dyDescent="0.25">
      <c r="A425" s="13" t="s">
        <v>9</v>
      </c>
      <c r="B425" s="14">
        <v>31554</v>
      </c>
      <c r="C425" s="14" t="s">
        <v>101</v>
      </c>
      <c r="D425" s="14" t="s">
        <v>50</v>
      </c>
      <c r="E425" s="14" t="s">
        <v>141</v>
      </c>
      <c r="F425" s="14" t="s">
        <v>147</v>
      </c>
      <c r="G425" s="14">
        <v>2011</v>
      </c>
      <c r="H425" s="10">
        <v>0</v>
      </c>
      <c r="I425" s="10">
        <v>0</v>
      </c>
      <c r="J425" s="20">
        <f t="shared" si="24"/>
        <v>0</v>
      </c>
      <c r="K425" s="10">
        <v>0</v>
      </c>
      <c r="L425" s="20">
        <f t="shared" si="25"/>
        <v>0</v>
      </c>
      <c r="M425" s="10">
        <f t="shared" si="26"/>
        <v>0</v>
      </c>
      <c r="N425" s="20">
        <f t="shared" si="27"/>
        <v>0</v>
      </c>
      <c r="O425" s="10"/>
      <c r="P425" s="10"/>
      <c r="Q425" s="20"/>
      <c r="R425" s="10"/>
      <c r="S425" s="20"/>
      <c r="T425" s="10"/>
      <c r="U425" s="20"/>
      <c r="V425" s="20"/>
      <c r="W425" s="43"/>
      <c r="X425" s="40"/>
      <c r="Y425" s="43"/>
    </row>
    <row r="426" spans="1:25" x14ac:dyDescent="0.25">
      <c r="A426" s="13" t="s">
        <v>9</v>
      </c>
      <c r="B426" s="14">
        <v>31554</v>
      </c>
      <c r="C426" s="14" t="s">
        <v>101</v>
      </c>
      <c r="D426" s="14" t="s">
        <v>50</v>
      </c>
      <c r="E426" s="14" t="s">
        <v>141</v>
      </c>
      <c r="F426" s="14" t="s">
        <v>147</v>
      </c>
      <c r="G426" s="14">
        <v>2012</v>
      </c>
      <c r="H426" s="10">
        <v>0</v>
      </c>
      <c r="I426" s="10">
        <v>0</v>
      </c>
      <c r="J426" s="20">
        <f t="shared" si="24"/>
        <v>0</v>
      </c>
      <c r="K426" s="10">
        <v>0</v>
      </c>
      <c r="L426" s="20">
        <f t="shared" si="25"/>
        <v>0</v>
      </c>
      <c r="M426" s="10">
        <f t="shared" si="26"/>
        <v>0</v>
      </c>
      <c r="N426" s="20">
        <f t="shared" si="27"/>
        <v>0</v>
      </c>
      <c r="O426" s="10"/>
      <c r="P426" s="10"/>
      <c r="Q426" s="20"/>
      <c r="R426" s="10"/>
      <c r="S426" s="20"/>
      <c r="T426" s="10"/>
      <c r="U426" s="20"/>
      <c r="V426" s="20"/>
      <c r="W426" s="43"/>
      <c r="X426" s="40"/>
      <c r="Y426" s="43"/>
    </row>
    <row r="427" spans="1:25" x14ac:dyDescent="0.25">
      <c r="A427" s="13" t="s">
        <v>9</v>
      </c>
      <c r="B427" s="14">
        <v>31554</v>
      </c>
      <c r="C427" s="14" t="s">
        <v>101</v>
      </c>
      <c r="D427" s="14" t="s">
        <v>50</v>
      </c>
      <c r="E427" s="14" t="s">
        <v>141</v>
      </c>
      <c r="F427" s="14" t="s">
        <v>147</v>
      </c>
      <c r="G427" s="14">
        <v>2013</v>
      </c>
      <c r="H427" s="10">
        <v>0</v>
      </c>
      <c r="I427" s="10">
        <v>0</v>
      </c>
      <c r="J427" s="20">
        <f t="shared" si="24"/>
        <v>0</v>
      </c>
      <c r="K427" s="10">
        <v>0</v>
      </c>
      <c r="L427" s="20">
        <f t="shared" si="25"/>
        <v>0</v>
      </c>
      <c r="M427" s="10">
        <f t="shared" si="26"/>
        <v>0</v>
      </c>
      <c r="N427" s="20">
        <f t="shared" si="27"/>
        <v>0</v>
      </c>
      <c r="O427" s="10"/>
      <c r="P427" s="10"/>
      <c r="Q427" s="20"/>
      <c r="R427" s="10"/>
      <c r="S427" s="20"/>
      <c r="T427" s="10"/>
      <c r="U427" s="20"/>
      <c r="V427" s="20"/>
      <c r="W427" s="43"/>
      <c r="X427" s="40"/>
      <c r="Y427" s="43"/>
    </row>
    <row r="428" spans="1:25" x14ac:dyDescent="0.25">
      <c r="A428" s="13" t="s">
        <v>9</v>
      </c>
      <c r="B428" s="14">
        <v>31554</v>
      </c>
      <c r="C428" s="14" t="s">
        <v>101</v>
      </c>
      <c r="D428" s="14" t="s">
        <v>50</v>
      </c>
      <c r="E428" s="14" t="s">
        <v>141</v>
      </c>
      <c r="F428" s="14" t="s">
        <v>147</v>
      </c>
      <c r="G428" s="14">
        <v>2014</v>
      </c>
      <c r="H428" s="10">
        <v>0</v>
      </c>
      <c r="I428" s="10">
        <v>0</v>
      </c>
      <c r="J428" s="20">
        <f t="shared" si="24"/>
        <v>0</v>
      </c>
      <c r="K428" s="10">
        <v>0</v>
      </c>
      <c r="L428" s="20">
        <f t="shared" si="25"/>
        <v>0</v>
      </c>
      <c r="M428" s="10">
        <f t="shared" si="26"/>
        <v>0</v>
      </c>
      <c r="N428" s="20">
        <f t="shared" si="27"/>
        <v>0</v>
      </c>
      <c r="O428" s="10"/>
      <c r="P428" s="10"/>
      <c r="Q428" s="20"/>
      <c r="R428" s="10"/>
      <c r="S428" s="20"/>
      <c r="T428" s="10"/>
      <c r="U428" s="20"/>
      <c r="V428" s="20"/>
      <c r="W428" s="43"/>
      <c r="X428" s="40"/>
      <c r="Y428" s="43"/>
    </row>
    <row r="429" spans="1:25" x14ac:dyDescent="0.25">
      <c r="A429" s="13" t="s">
        <v>9</v>
      </c>
      <c r="B429" s="14">
        <v>31554</v>
      </c>
      <c r="C429" s="14" t="s">
        <v>101</v>
      </c>
      <c r="D429" s="14" t="s">
        <v>50</v>
      </c>
      <c r="E429" s="14" t="s">
        <v>141</v>
      </c>
      <c r="F429" s="14" t="s">
        <v>147</v>
      </c>
      <c r="G429" s="14">
        <v>2015</v>
      </c>
      <c r="H429" s="10">
        <v>0</v>
      </c>
      <c r="I429" s="10">
        <v>0</v>
      </c>
      <c r="J429" s="20">
        <f t="shared" si="24"/>
        <v>0</v>
      </c>
      <c r="K429" s="10">
        <v>0</v>
      </c>
      <c r="L429" s="20">
        <f t="shared" si="25"/>
        <v>0</v>
      </c>
      <c r="M429" s="10">
        <f t="shared" si="26"/>
        <v>0</v>
      </c>
      <c r="N429" s="20">
        <f t="shared" si="27"/>
        <v>0</v>
      </c>
      <c r="O429" s="29">
        <v>0</v>
      </c>
      <c r="P429" s="29">
        <v>0</v>
      </c>
      <c r="Q429" s="79">
        <f>IF($O429=0,0,P429/$O429)*100</f>
        <v>0</v>
      </c>
      <c r="R429" s="29">
        <v>0</v>
      </c>
      <c r="S429" s="79">
        <f>IF($O429=0,0,R429/$O429)*100</f>
        <v>0</v>
      </c>
      <c r="T429" s="29">
        <f>P429+R429</f>
        <v>0</v>
      </c>
      <c r="U429" s="79">
        <f>IF($O429=0,0,T429/$O429)*100</f>
        <v>0</v>
      </c>
      <c r="V429" s="80">
        <f>IFERROR(VLOOKUP($B429,'Depr Rate % NS'!$A:$B,2,FALSE),0)</f>
        <v>-12</v>
      </c>
      <c r="W429" s="81">
        <f>IFERROR(VLOOKUP($B429,'Depr Rate % NS'!D:E,2,FALSE),0)</f>
        <v>10642026.83</v>
      </c>
      <c r="X429" s="82">
        <f>IFERROR(VLOOKUP($B429,'Depr Rate % NS'!$L:$O,4,FALSE),0)</f>
        <v>3.8999999999999998E-3</v>
      </c>
      <c r="Y429" s="81">
        <f>W429*X429</f>
        <v>41503.904637</v>
      </c>
    </row>
    <row r="430" spans="1:25" x14ac:dyDescent="0.25">
      <c r="A430" s="13" t="s">
        <v>9</v>
      </c>
      <c r="B430" s="14">
        <v>31554</v>
      </c>
      <c r="C430" s="14" t="s">
        <v>101</v>
      </c>
      <c r="D430" s="14" t="s">
        <v>50</v>
      </c>
      <c r="E430" s="14" t="s">
        <v>141</v>
      </c>
      <c r="F430" s="14" t="s">
        <v>147</v>
      </c>
      <c r="G430" s="14">
        <v>2016</v>
      </c>
      <c r="H430" s="10">
        <v>0</v>
      </c>
      <c r="I430" s="10">
        <v>0</v>
      </c>
      <c r="J430" s="20">
        <f t="shared" si="24"/>
        <v>0</v>
      </c>
      <c r="K430" s="10">
        <v>0</v>
      </c>
      <c r="L430" s="20">
        <f t="shared" si="25"/>
        <v>0</v>
      </c>
      <c r="M430" s="10">
        <f t="shared" si="26"/>
        <v>0</v>
      </c>
      <c r="N430" s="20">
        <f t="shared" si="27"/>
        <v>0</v>
      </c>
      <c r="O430" s="29">
        <v>0</v>
      </c>
      <c r="P430" s="29">
        <v>0</v>
      </c>
      <c r="Q430" s="79">
        <f>IF($O430=0,0,P430/$O430)*100</f>
        <v>0</v>
      </c>
      <c r="R430" s="29">
        <v>0</v>
      </c>
      <c r="S430" s="79">
        <f>IF($O430=0,0,R430/$O430)*100</f>
        <v>0</v>
      </c>
      <c r="T430" s="29">
        <f>P430+R430</f>
        <v>0</v>
      </c>
      <c r="U430" s="79">
        <f>IF($O430=0,0,T430/$O430)*100</f>
        <v>0</v>
      </c>
      <c r="V430" s="80">
        <f>IFERROR(VLOOKUP($B430,'Depr Rate % NS'!$A:$B,2,FALSE),0)</f>
        <v>-12</v>
      </c>
      <c r="W430" s="81">
        <f>IFERROR(VLOOKUP($B430,'Depr Rate % NS'!D:E,2,FALSE),0)</f>
        <v>10642026.83</v>
      </c>
      <c r="X430" s="82">
        <f>IFERROR(VLOOKUP($B430,'Depr Rate % NS'!$L:$O,4,FALSE),0)</f>
        <v>3.8999999999999998E-3</v>
      </c>
      <c r="Y430" s="81">
        <f>W430*X430</f>
        <v>41503.904637</v>
      </c>
    </row>
    <row r="431" spans="1:25" x14ac:dyDescent="0.25">
      <c r="A431" s="13" t="s">
        <v>9</v>
      </c>
      <c r="B431" s="14">
        <v>31554</v>
      </c>
      <c r="C431" s="14" t="s">
        <v>101</v>
      </c>
      <c r="D431" s="14" t="s">
        <v>50</v>
      </c>
      <c r="E431" s="14" t="s">
        <v>141</v>
      </c>
      <c r="F431" s="14" t="s">
        <v>147</v>
      </c>
      <c r="G431" s="14">
        <v>2017</v>
      </c>
      <c r="H431" s="10">
        <v>0</v>
      </c>
      <c r="I431" s="10">
        <v>0</v>
      </c>
      <c r="J431" s="20">
        <f t="shared" si="24"/>
        <v>0</v>
      </c>
      <c r="K431" s="10">
        <v>0</v>
      </c>
      <c r="L431" s="20">
        <f t="shared" si="25"/>
        <v>0</v>
      </c>
      <c r="M431" s="10">
        <f t="shared" si="26"/>
        <v>0</v>
      </c>
      <c r="N431" s="20">
        <f t="shared" si="27"/>
        <v>0</v>
      </c>
      <c r="O431" s="29">
        <v>0</v>
      </c>
      <c r="P431" s="29">
        <v>0</v>
      </c>
      <c r="Q431" s="79">
        <f>IF($O431=0,0,P431/$O431)*100</f>
        <v>0</v>
      </c>
      <c r="R431" s="29">
        <v>0</v>
      </c>
      <c r="S431" s="79">
        <f>IF($O431=0,0,R431/$O431)*100</f>
        <v>0</v>
      </c>
      <c r="T431" s="29">
        <f>P431+R431</f>
        <v>0</v>
      </c>
      <c r="U431" s="79">
        <f>IF($O431=0,0,T431/$O431)*100</f>
        <v>0</v>
      </c>
      <c r="V431" s="80">
        <f>IFERROR(VLOOKUP($B431,'Depr Rate % NS'!$A:$B,2,FALSE),0)</f>
        <v>-12</v>
      </c>
      <c r="W431" s="81">
        <f>IFERROR(VLOOKUP($B431,'Depr Rate % NS'!D:E,2,FALSE),0)</f>
        <v>10642026.83</v>
      </c>
      <c r="X431" s="82">
        <f>IFERROR(VLOOKUP($B431,'Depr Rate % NS'!$L:$O,4,FALSE),0)</f>
        <v>3.8999999999999998E-3</v>
      </c>
      <c r="Y431" s="81">
        <f>W431*X431</f>
        <v>41503.904637</v>
      </c>
    </row>
    <row r="432" spans="1:25" x14ac:dyDescent="0.25">
      <c r="A432" s="13" t="s">
        <v>9</v>
      </c>
      <c r="B432" s="14">
        <v>31554</v>
      </c>
      <c r="C432" s="14" t="s">
        <v>101</v>
      </c>
      <c r="D432" s="14" t="s">
        <v>50</v>
      </c>
      <c r="E432" s="14" t="s">
        <v>141</v>
      </c>
      <c r="F432" s="14" t="s">
        <v>147</v>
      </c>
      <c r="G432" s="14">
        <v>2018</v>
      </c>
      <c r="H432" s="10">
        <v>0</v>
      </c>
      <c r="I432" s="10">
        <v>0</v>
      </c>
      <c r="J432" s="20">
        <f t="shared" si="24"/>
        <v>0</v>
      </c>
      <c r="K432" s="10">
        <v>0</v>
      </c>
      <c r="L432" s="20">
        <f t="shared" si="25"/>
        <v>0</v>
      </c>
      <c r="M432" s="10">
        <f t="shared" si="26"/>
        <v>0</v>
      </c>
      <c r="N432" s="20">
        <f t="shared" si="27"/>
        <v>0</v>
      </c>
      <c r="O432" s="29">
        <v>0</v>
      </c>
      <c r="P432" s="29">
        <v>0</v>
      </c>
      <c r="Q432" s="79">
        <f>IF($O432=0,0,P432/$O432)*100</f>
        <v>0</v>
      </c>
      <c r="R432" s="29">
        <v>0</v>
      </c>
      <c r="S432" s="79">
        <f>IF($O432=0,0,R432/$O432)*100</f>
        <v>0</v>
      </c>
      <c r="T432" s="29">
        <f>P432+R432</f>
        <v>0</v>
      </c>
      <c r="U432" s="79">
        <f>IF($O432=0,0,T432/$O432)*100</f>
        <v>0</v>
      </c>
      <c r="V432" s="80">
        <f>IFERROR(VLOOKUP($B432,'Depr Rate % NS'!$A:$B,2,FALSE),0)</f>
        <v>-12</v>
      </c>
      <c r="W432" s="81">
        <f>IFERROR(VLOOKUP($B432,'Depr Rate % NS'!D:E,2,FALSE),0)</f>
        <v>10642026.83</v>
      </c>
      <c r="X432" s="82">
        <f>IFERROR(VLOOKUP($B432,'Depr Rate % NS'!$L:$O,4,FALSE),0)</f>
        <v>3.8999999999999998E-3</v>
      </c>
      <c r="Y432" s="81">
        <f>W432*X432</f>
        <v>41503.904637</v>
      </c>
    </row>
    <row r="433" spans="1:25" x14ac:dyDescent="0.25">
      <c r="A433" s="13" t="s">
        <v>9</v>
      </c>
      <c r="B433" s="14">
        <v>31554</v>
      </c>
      <c r="C433" s="14" t="s">
        <v>101</v>
      </c>
      <c r="D433" s="14" t="s">
        <v>50</v>
      </c>
      <c r="E433" s="14" t="s">
        <v>141</v>
      </c>
      <c r="F433" s="14" t="s">
        <v>147</v>
      </c>
      <c r="G433" s="14">
        <v>2019</v>
      </c>
      <c r="H433" s="10">
        <v>0</v>
      </c>
      <c r="I433" s="10">
        <v>0</v>
      </c>
      <c r="J433" s="20">
        <f t="shared" si="24"/>
        <v>0</v>
      </c>
      <c r="K433" s="10">
        <v>0</v>
      </c>
      <c r="L433" s="20">
        <f t="shared" si="25"/>
        <v>0</v>
      </c>
      <c r="M433" s="10">
        <f t="shared" si="26"/>
        <v>0</v>
      </c>
      <c r="N433" s="20">
        <f t="shared" si="27"/>
        <v>0</v>
      </c>
      <c r="O433" s="29">
        <v>0</v>
      </c>
      <c r="P433" s="29">
        <v>0</v>
      </c>
      <c r="Q433" s="79">
        <f>IF($O433=0,0,P433/$O433)*100</f>
        <v>0</v>
      </c>
      <c r="R433" s="29">
        <v>0</v>
      </c>
      <c r="S433" s="79">
        <f>IF($O433=0,0,R433/$O433)*100</f>
        <v>0</v>
      </c>
      <c r="T433" s="29">
        <f>P433+R433</f>
        <v>0</v>
      </c>
      <c r="U433" s="79">
        <f>IF($O433=0,0,T433/$O433)*100</f>
        <v>0</v>
      </c>
      <c r="V433" s="80">
        <f>IFERROR(VLOOKUP($B433,'Depr Rate % NS'!$A:$B,2,FALSE),0)</f>
        <v>-12</v>
      </c>
      <c r="W433" s="81">
        <f>IFERROR(VLOOKUP($B433,'Depr Rate % NS'!D:E,2,FALSE),0)</f>
        <v>10642026.83</v>
      </c>
      <c r="X433" s="82">
        <f>IFERROR(VLOOKUP($B433,'Depr Rate % NS'!$L:$O,4,FALSE),0)</f>
        <v>3.8999999999999998E-3</v>
      </c>
      <c r="Y433" s="81">
        <f>W433*X433</f>
        <v>41503.904637</v>
      </c>
    </row>
    <row r="434" spans="1:25" x14ac:dyDescent="0.25">
      <c r="A434" s="13" t="s">
        <v>9</v>
      </c>
      <c r="B434" s="14">
        <v>31601</v>
      </c>
      <c r="C434" s="14" t="s">
        <v>90</v>
      </c>
      <c r="D434" s="14" t="s">
        <v>19</v>
      </c>
      <c r="E434" s="14"/>
      <c r="F434" s="14"/>
      <c r="G434" s="14">
        <v>2011</v>
      </c>
      <c r="H434" s="10">
        <v>0</v>
      </c>
      <c r="I434" s="10">
        <v>0</v>
      </c>
      <c r="J434" s="20">
        <f t="shared" si="24"/>
        <v>0</v>
      </c>
      <c r="K434" s="10">
        <v>0</v>
      </c>
      <c r="L434" s="20">
        <f t="shared" si="25"/>
        <v>0</v>
      </c>
      <c r="M434" s="10">
        <f t="shared" si="26"/>
        <v>0</v>
      </c>
      <c r="N434" s="20">
        <f t="shared" si="27"/>
        <v>0</v>
      </c>
      <c r="O434" s="10"/>
      <c r="P434" s="10"/>
      <c r="Q434" s="20"/>
      <c r="R434" s="10"/>
      <c r="S434" s="20"/>
      <c r="T434" s="10"/>
      <c r="U434" s="20"/>
      <c r="V434" s="20"/>
      <c r="W434" s="43"/>
      <c r="X434" s="40"/>
      <c r="Y434" s="43"/>
    </row>
    <row r="435" spans="1:25" x14ac:dyDescent="0.25">
      <c r="A435" s="13" t="s">
        <v>9</v>
      </c>
      <c r="B435" s="14">
        <v>31601</v>
      </c>
      <c r="C435" s="14" t="s">
        <v>90</v>
      </c>
      <c r="D435" s="14" t="s">
        <v>19</v>
      </c>
      <c r="E435" s="14"/>
      <c r="F435" s="14"/>
      <c r="G435" s="14">
        <v>2012</v>
      </c>
      <c r="H435" s="10">
        <v>0</v>
      </c>
      <c r="I435" s="10">
        <v>0</v>
      </c>
      <c r="J435" s="20">
        <f t="shared" si="24"/>
        <v>0</v>
      </c>
      <c r="K435" s="10">
        <v>0</v>
      </c>
      <c r="L435" s="20">
        <f t="shared" si="25"/>
        <v>0</v>
      </c>
      <c r="M435" s="10">
        <f t="shared" si="26"/>
        <v>0</v>
      </c>
      <c r="N435" s="20">
        <f t="shared" si="27"/>
        <v>0</v>
      </c>
      <c r="O435" s="10"/>
      <c r="P435" s="10"/>
      <c r="Q435" s="20"/>
      <c r="R435" s="10"/>
      <c r="S435" s="20"/>
      <c r="T435" s="10"/>
      <c r="U435" s="20"/>
      <c r="V435" s="20"/>
      <c r="W435" s="43"/>
      <c r="X435" s="40"/>
      <c r="Y435" s="43"/>
    </row>
    <row r="436" spans="1:25" x14ac:dyDescent="0.25">
      <c r="A436" s="13" t="s">
        <v>9</v>
      </c>
      <c r="B436" s="14">
        <v>31601</v>
      </c>
      <c r="C436" s="14" t="s">
        <v>90</v>
      </c>
      <c r="D436" s="14" t="s">
        <v>19</v>
      </c>
      <c r="E436" s="14"/>
      <c r="F436" s="14"/>
      <c r="G436" s="14">
        <v>2013</v>
      </c>
      <c r="H436" s="10">
        <v>0</v>
      </c>
      <c r="I436" s="10">
        <v>0</v>
      </c>
      <c r="J436" s="20">
        <f t="shared" si="24"/>
        <v>0</v>
      </c>
      <c r="K436" s="10">
        <v>0</v>
      </c>
      <c r="L436" s="20">
        <f t="shared" si="25"/>
        <v>0</v>
      </c>
      <c r="M436" s="10">
        <f t="shared" si="26"/>
        <v>0</v>
      </c>
      <c r="N436" s="20">
        <f t="shared" si="27"/>
        <v>0</v>
      </c>
      <c r="O436" s="10"/>
      <c r="P436" s="10"/>
      <c r="Q436" s="20"/>
      <c r="R436" s="10"/>
      <c r="S436" s="20"/>
      <c r="T436" s="10"/>
      <c r="U436" s="20"/>
      <c r="V436" s="20"/>
      <c r="W436" s="43"/>
      <c r="X436" s="40"/>
      <c r="Y436" s="43"/>
    </row>
    <row r="437" spans="1:25" x14ac:dyDescent="0.25">
      <c r="A437" s="13" t="s">
        <v>9</v>
      </c>
      <c r="B437" s="14">
        <v>31601</v>
      </c>
      <c r="C437" s="14" t="s">
        <v>90</v>
      </c>
      <c r="D437" s="14" t="s">
        <v>19</v>
      </c>
      <c r="E437" s="14"/>
      <c r="F437" s="14"/>
      <c r="G437" s="14">
        <v>2014</v>
      </c>
      <c r="H437" s="10">
        <v>0</v>
      </c>
      <c r="I437" s="10">
        <v>0</v>
      </c>
      <c r="J437" s="20">
        <f t="shared" si="24"/>
        <v>0</v>
      </c>
      <c r="K437" s="10">
        <v>0</v>
      </c>
      <c r="L437" s="20">
        <f t="shared" si="25"/>
        <v>0</v>
      </c>
      <c r="M437" s="10">
        <f t="shared" si="26"/>
        <v>0</v>
      </c>
      <c r="N437" s="20">
        <f t="shared" si="27"/>
        <v>0</v>
      </c>
      <c r="O437" s="10"/>
      <c r="P437" s="10"/>
      <c r="Q437" s="20"/>
      <c r="R437" s="10"/>
      <c r="S437" s="20"/>
      <c r="T437" s="10"/>
      <c r="U437" s="20"/>
      <c r="V437" s="20"/>
      <c r="W437" s="43"/>
      <c r="X437" s="40"/>
      <c r="Y437" s="43"/>
    </row>
    <row r="438" spans="1:25" x14ac:dyDescent="0.25">
      <c r="A438" s="13" t="s">
        <v>9</v>
      </c>
      <c r="B438" s="14">
        <v>31601</v>
      </c>
      <c r="C438" s="14" t="s">
        <v>90</v>
      </c>
      <c r="D438" s="14" t="s">
        <v>19</v>
      </c>
      <c r="E438" s="14"/>
      <c r="F438" s="14"/>
      <c r="G438" s="14">
        <v>2015</v>
      </c>
      <c r="H438" s="10">
        <v>0</v>
      </c>
      <c r="I438" s="10">
        <v>0</v>
      </c>
      <c r="J438" s="20">
        <f t="shared" si="24"/>
        <v>0</v>
      </c>
      <c r="K438" s="10">
        <v>0</v>
      </c>
      <c r="L438" s="20">
        <f t="shared" si="25"/>
        <v>0</v>
      </c>
      <c r="M438" s="10">
        <f t="shared" si="26"/>
        <v>0</v>
      </c>
      <c r="N438" s="20">
        <f t="shared" si="27"/>
        <v>0</v>
      </c>
      <c r="O438" s="29">
        <v>0</v>
      </c>
      <c r="P438" s="29">
        <v>0</v>
      </c>
      <c r="Q438" s="79">
        <f>IF($O438=0,0,P438/$O438)*100</f>
        <v>0</v>
      </c>
      <c r="R438" s="29">
        <v>0</v>
      </c>
      <c r="S438" s="79">
        <f>IF($O438=0,0,R438/$O438)*100</f>
        <v>0</v>
      </c>
      <c r="T438" s="29">
        <f>P438+R438</f>
        <v>0</v>
      </c>
      <c r="U438" s="79">
        <f>IF($O438=0,0,T438/$O438)*100</f>
        <v>0</v>
      </c>
      <c r="V438" s="80">
        <f>IFERROR(VLOOKUP($B438,'Depr Rate % NS'!$A:$B,2,FALSE),0)</f>
        <v>0</v>
      </c>
      <c r="W438" s="81">
        <f>IFERROR(VLOOKUP($B438,'Depr Rate % NS'!D:E,2,FALSE),0)</f>
        <v>0</v>
      </c>
      <c r="X438" s="82">
        <f>IFERROR(VLOOKUP($B438,'Depr Rate % NS'!$L:$O,4,FALSE),0)</f>
        <v>0</v>
      </c>
      <c r="Y438" s="81">
        <f>W438*X438</f>
        <v>0</v>
      </c>
    </row>
    <row r="439" spans="1:25" x14ac:dyDescent="0.25">
      <c r="A439" s="13" t="s">
        <v>9</v>
      </c>
      <c r="B439" s="14">
        <v>31601</v>
      </c>
      <c r="C439" s="14" t="s">
        <v>90</v>
      </c>
      <c r="D439" s="14" t="s">
        <v>19</v>
      </c>
      <c r="E439" s="14"/>
      <c r="F439" s="14"/>
      <c r="G439" s="14">
        <v>2016</v>
      </c>
      <c r="H439" s="10">
        <v>0</v>
      </c>
      <c r="I439" s="10">
        <v>0</v>
      </c>
      <c r="J439" s="20">
        <f t="shared" si="24"/>
        <v>0</v>
      </c>
      <c r="K439" s="10">
        <v>0</v>
      </c>
      <c r="L439" s="20">
        <f t="shared" si="25"/>
        <v>0</v>
      </c>
      <c r="M439" s="10">
        <f t="shared" si="26"/>
        <v>0</v>
      </c>
      <c r="N439" s="20">
        <f t="shared" si="27"/>
        <v>0</v>
      </c>
      <c r="O439" s="29">
        <v>0</v>
      </c>
      <c r="P439" s="29">
        <v>0</v>
      </c>
      <c r="Q439" s="79">
        <f>IF($O439=0,0,P439/$O439)*100</f>
        <v>0</v>
      </c>
      <c r="R439" s="29">
        <v>0</v>
      </c>
      <c r="S439" s="79">
        <f>IF($O439=0,0,R439/$O439)*100</f>
        <v>0</v>
      </c>
      <c r="T439" s="29">
        <f>P439+R439</f>
        <v>0</v>
      </c>
      <c r="U439" s="79">
        <f>IF($O439=0,0,T439/$O439)*100</f>
        <v>0</v>
      </c>
      <c r="V439" s="80">
        <f>IFERROR(VLOOKUP($B439,'Depr Rate % NS'!$A:$B,2,FALSE),0)</f>
        <v>0</v>
      </c>
      <c r="W439" s="81">
        <f>IFERROR(VLOOKUP($B439,'Depr Rate % NS'!D:E,2,FALSE),0)</f>
        <v>0</v>
      </c>
      <c r="X439" s="82">
        <f>IFERROR(VLOOKUP($B439,'Depr Rate % NS'!$L:$O,4,FALSE),0)</f>
        <v>0</v>
      </c>
      <c r="Y439" s="81">
        <f>W439*X439</f>
        <v>0</v>
      </c>
    </row>
    <row r="440" spans="1:25" x14ac:dyDescent="0.25">
      <c r="A440" s="13" t="s">
        <v>9</v>
      </c>
      <c r="B440" s="14">
        <v>31601</v>
      </c>
      <c r="C440" s="14" t="s">
        <v>90</v>
      </c>
      <c r="D440" s="14" t="s">
        <v>19</v>
      </c>
      <c r="E440" s="14"/>
      <c r="F440" s="14"/>
      <c r="G440" s="14">
        <v>2017</v>
      </c>
      <c r="H440" s="10">
        <v>0</v>
      </c>
      <c r="I440" s="10">
        <v>0</v>
      </c>
      <c r="J440" s="20">
        <f t="shared" si="24"/>
        <v>0</v>
      </c>
      <c r="K440" s="10">
        <v>0</v>
      </c>
      <c r="L440" s="20">
        <f t="shared" si="25"/>
        <v>0</v>
      </c>
      <c r="M440" s="10">
        <f t="shared" si="26"/>
        <v>0</v>
      </c>
      <c r="N440" s="20">
        <f t="shared" si="27"/>
        <v>0</v>
      </c>
      <c r="O440" s="29">
        <v>0</v>
      </c>
      <c r="P440" s="29">
        <v>0</v>
      </c>
      <c r="Q440" s="79">
        <f>IF($O440=0,0,P440/$O440)*100</f>
        <v>0</v>
      </c>
      <c r="R440" s="29">
        <v>0</v>
      </c>
      <c r="S440" s="79">
        <f>IF($O440=0,0,R440/$O440)*100</f>
        <v>0</v>
      </c>
      <c r="T440" s="29">
        <f>P440+R440</f>
        <v>0</v>
      </c>
      <c r="U440" s="79">
        <f>IF($O440=0,0,T440/$O440)*100</f>
        <v>0</v>
      </c>
      <c r="V440" s="80">
        <f>IFERROR(VLOOKUP($B440,'Depr Rate % NS'!$A:$B,2,FALSE),0)</f>
        <v>0</v>
      </c>
      <c r="W440" s="81">
        <f>IFERROR(VLOOKUP($B440,'Depr Rate % NS'!D:E,2,FALSE),0)</f>
        <v>0</v>
      </c>
      <c r="X440" s="82">
        <f>IFERROR(VLOOKUP($B440,'Depr Rate % NS'!$L:$O,4,FALSE),0)</f>
        <v>0</v>
      </c>
      <c r="Y440" s="81">
        <f>W440*X440</f>
        <v>0</v>
      </c>
    </row>
    <row r="441" spans="1:25" x14ac:dyDescent="0.25">
      <c r="A441" s="13" t="s">
        <v>9</v>
      </c>
      <c r="B441" s="14">
        <v>31601</v>
      </c>
      <c r="C441" s="14" t="s">
        <v>90</v>
      </c>
      <c r="D441" s="14" t="s">
        <v>19</v>
      </c>
      <c r="E441" s="14"/>
      <c r="F441" s="14"/>
      <c r="G441" s="14">
        <v>2018</v>
      </c>
      <c r="H441" s="10">
        <v>0</v>
      </c>
      <c r="I441" s="10">
        <v>0</v>
      </c>
      <c r="J441" s="20">
        <f t="shared" si="24"/>
        <v>0</v>
      </c>
      <c r="K441" s="10">
        <v>0</v>
      </c>
      <c r="L441" s="20">
        <f t="shared" si="25"/>
        <v>0</v>
      </c>
      <c r="M441" s="10">
        <f t="shared" si="26"/>
        <v>0</v>
      </c>
      <c r="N441" s="20">
        <f t="shared" si="27"/>
        <v>0</v>
      </c>
      <c r="O441" s="29">
        <v>0</v>
      </c>
      <c r="P441" s="29">
        <v>0</v>
      </c>
      <c r="Q441" s="79">
        <f>IF($O441=0,0,P441/$O441)*100</f>
        <v>0</v>
      </c>
      <c r="R441" s="29">
        <v>0</v>
      </c>
      <c r="S441" s="79">
        <f>IF($O441=0,0,R441/$O441)*100</f>
        <v>0</v>
      </c>
      <c r="T441" s="29">
        <f>P441+R441</f>
        <v>0</v>
      </c>
      <c r="U441" s="79">
        <f>IF($O441=0,0,T441/$O441)*100</f>
        <v>0</v>
      </c>
      <c r="V441" s="80">
        <f>IFERROR(VLOOKUP($B441,'Depr Rate % NS'!$A:$B,2,FALSE),0)</f>
        <v>0</v>
      </c>
      <c r="W441" s="81">
        <f>IFERROR(VLOOKUP($B441,'Depr Rate % NS'!D:E,2,FALSE),0)</f>
        <v>0</v>
      </c>
      <c r="X441" s="82">
        <f>IFERROR(VLOOKUP($B441,'Depr Rate % NS'!$L:$O,4,FALSE),0)</f>
        <v>0</v>
      </c>
      <c r="Y441" s="81">
        <f>W441*X441</f>
        <v>0</v>
      </c>
    </row>
    <row r="442" spans="1:25" x14ac:dyDescent="0.25">
      <c r="A442" s="13" t="s">
        <v>9</v>
      </c>
      <c r="B442" s="14">
        <v>31601</v>
      </c>
      <c r="C442" s="14" t="s">
        <v>90</v>
      </c>
      <c r="D442" s="14" t="s">
        <v>19</v>
      </c>
      <c r="E442" s="14"/>
      <c r="F442" s="14"/>
      <c r="G442" s="14">
        <v>2019</v>
      </c>
      <c r="H442" s="10">
        <v>0</v>
      </c>
      <c r="I442" s="10">
        <v>0</v>
      </c>
      <c r="J442" s="20">
        <f t="shared" si="24"/>
        <v>0</v>
      </c>
      <c r="K442" s="10">
        <v>0</v>
      </c>
      <c r="L442" s="20">
        <f t="shared" si="25"/>
        <v>0</v>
      </c>
      <c r="M442" s="10">
        <f t="shared" si="26"/>
        <v>0</v>
      </c>
      <c r="N442" s="20">
        <f t="shared" si="27"/>
        <v>0</v>
      </c>
      <c r="O442" s="29">
        <v>0</v>
      </c>
      <c r="P442" s="29">
        <v>0</v>
      </c>
      <c r="Q442" s="79">
        <f>IF($O442=0,0,P442/$O442)*100</f>
        <v>0</v>
      </c>
      <c r="R442" s="29">
        <v>0</v>
      </c>
      <c r="S442" s="79">
        <f>IF($O442=0,0,R442/$O442)*100</f>
        <v>0</v>
      </c>
      <c r="T442" s="29">
        <f>P442+R442</f>
        <v>0</v>
      </c>
      <c r="U442" s="79">
        <f>IF($O442=0,0,T442/$O442)*100</f>
        <v>0</v>
      </c>
      <c r="V442" s="80">
        <f>IFERROR(VLOOKUP($B442,'Depr Rate % NS'!$A:$B,2,FALSE),0)</f>
        <v>0</v>
      </c>
      <c r="W442" s="81">
        <f>IFERROR(VLOOKUP($B442,'Depr Rate % NS'!D:E,2,FALSE),0)</f>
        <v>0</v>
      </c>
      <c r="X442" s="82">
        <f>IFERROR(VLOOKUP($B442,'Depr Rate % NS'!$L:$O,4,FALSE),0)</f>
        <v>0</v>
      </c>
      <c r="Y442" s="81">
        <f>W442*X442</f>
        <v>0</v>
      </c>
    </row>
    <row r="443" spans="1:25" x14ac:dyDescent="0.25">
      <c r="A443" s="13" t="s">
        <v>9</v>
      </c>
      <c r="B443" s="14">
        <v>31617</v>
      </c>
      <c r="C443" s="14" t="s">
        <v>90</v>
      </c>
      <c r="D443" s="14" t="s">
        <v>28</v>
      </c>
      <c r="E443" s="14"/>
      <c r="F443" s="14"/>
      <c r="G443" s="14">
        <v>2011</v>
      </c>
      <c r="H443" s="10">
        <v>0</v>
      </c>
      <c r="I443" s="10">
        <v>0</v>
      </c>
      <c r="J443" s="20">
        <f t="shared" si="24"/>
        <v>0</v>
      </c>
      <c r="K443" s="10">
        <v>0</v>
      </c>
      <c r="L443" s="20">
        <f t="shared" si="25"/>
        <v>0</v>
      </c>
      <c r="M443" s="10">
        <f t="shared" si="26"/>
        <v>0</v>
      </c>
      <c r="N443" s="20">
        <f t="shared" si="27"/>
        <v>0</v>
      </c>
      <c r="O443" s="10"/>
      <c r="P443" s="10"/>
      <c r="Q443" s="20"/>
      <c r="R443" s="10"/>
      <c r="S443" s="20"/>
      <c r="T443" s="10"/>
      <c r="U443" s="20"/>
      <c r="V443" s="20"/>
      <c r="W443" s="43"/>
      <c r="X443" s="40"/>
      <c r="Y443" s="43"/>
    </row>
    <row r="444" spans="1:25" x14ac:dyDescent="0.25">
      <c r="A444" s="13" t="s">
        <v>9</v>
      </c>
      <c r="B444" s="14">
        <v>31617</v>
      </c>
      <c r="C444" s="14" t="s">
        <v>90</v>
      </c>
      <c r="D444" s="14" t="s">
        <v>28</v>
      </c>
      <c r="E444" s="14"/>
      <c r="F444" s="14"/>
      <c r="G444" s="14">
        <v>2012</v>
      </c>
      <c r="H444" s="10">
        <v>0</v>
      </c>
      <c r="I444" s="10">
        <v>0</v>
      </c>
      <c r="J444" s="20">
        <f t="shared" si="24"/>
        <v>0</v>
      </c>
      <c r="K444" s="10">
        <v>0</v>
      </c>
      <c r="L444" s="20">
        <f t="shared" si="25"/>
        <v>0</v>
      </c>
      <c r="M444" s="10">
        <f t="shared" si="26"/>
        <v>0</v>
      </c>
      <c r="N444" s="20">
        <f t="shared" si="27"/>
        <v>0</v>
      </c>
      <c r="O444" s="10"/>
      <c r="P444" s="10"/>
      <c r="Q444" s="20"/>
      <c r="R444" s="10"/>
      <c r="S444" s="20"/>
      <c r="T444" s="10"/>
      <c r="U444" s="20"/>
      <c r="V444" s="20"/>
      <c r="W444" s="43"/>
      <c r="X444" s="40"/>
      <c r="Y444" s="43"/>
    </row>
    <row r="445" spans="1:25" x14ac:dyDescent="0.25">
      <c r="A445" s="13" t="s">
        <v>9</v>
      </c>
      <c r="B445" s="14">
        <v>31617</v>
      </c>
      <c r="C445" s="14" t="s">
        <v>90</v>
      </c>
      <c r="D445" s="14" t="s">
        <v>28</v>
      </c>
      <c r="E445" s="14"/>
      <c r="F445" s="14"/>
      <c r="G445" s="14">
        <v>2013</v>
      </c>
      <c r="H445" s="10">
        <v>0</v>
      </c>
      <c r="I445" s="10">
        <v>0</v>
      </c>
      <c r="J445" s="20">
        <f t="shared" si="24"/>
        <v>0</v>
      </c>
      <c r="K445" s="10">
        <v>0</v>
      </c>
      <c r="L445" s="20">
        <f t="shared" si="25"/>
        <v>0</v>
      </c>
      <c r="M445" s="10">
        <f t="shared" si="26"/>
        <v>0</v>
      </c>
      <c r="N445" s="20">
        <f t="shared" si="27"/>
        <v>0</v>
      </c>
      <c r="O445" s="10"/>
      <c r="P445" s="10"/>
      <c r="Q445" s="20"/>
      <c r="R445" s="10"/>
      <c r="S445" s="20"/>
      <c r="T445" s="10"/>
      <c r="U445" s="20"/>
      <c r="V445" s="20"/>
      <c r="W445" s="43"/>
      <c r="X445" s="40"/>
      <c r="Y445" s="43"/>
    </row>
    <row r="446" spans="1:25" x14ac:dyDescent="0.25">
      <c r="A446" s="13" t="s">
        <v>9</v>
      </c>
      <c r="B446" s="14">
        <v>31617</v>
      </c>
      <c r="C446" s="14" t="s">
        <v>90</v>
      </c>
      <c r="D446" s="14" t="s">
        <v>28</v>
      </c>
      <c r="E446" s="14"/>
      <c r="F446" s="14"/>
      <c r="G446" s="14">
        <v>2014</v>
      </c>
      <c r="H446" s="10">
        <v>0</v>
      </c>
      <c r="I446" s="10">
        <v>0</v>
      </c>
      <c r="J446" s="20">
        <f t="shared" si="24"/>
        <v>0</v>
      </c>
      <c r="K446" s="10">
        <v>0</v>
      </c>
      <c r="L446" s="20">
        <f t="shared" si="25"/>
        <v>0</v>
      </c>
      <c r="M446" s="10">
        <f t="shared" si="26"/>
        <v>0</v>
      </c>
      <c r="N446" s="20">
        <f t="shared" si="27"/>
        <v>0</v>
      </c>
      <c r="O446" s="10"/>
      <c r="P446" s="10"/>
      <c r="Q446" s="20"/>
      <c r="R446" s="10"/>
      <c r="S446" s="20"/>
      <c r="T446" s="10"/>
      <c r="U446" s="20"/>
      <c r="V446" s="20"/>
      <c r="W446" s="43"/>
      <c r="X446" s="40"/>
      <c r="Y446" s="43"/>
    </row>
    <row r="447" spans="1:25" x14ac:dyDescent="0.25">
      <c r="A447" s="13" t="s">
        <v>9</v>
      </c>
      <c r="B447" s="14">
        <v>31617</v>
      </c>
      <c r="C447" s="14" t="s">
        <v>90</v>
      </c>
      <c r="D447" s="14" t="s">
        <v>28</v>
      </c>
      <c r="E447" s="14"/>
      <c r="F447" s="14"/>
      <c r="G447" s="14">
        <v>2015</v>
      </c>
      <c r="H447" s="10">
        <v>0</v>
      </c>
      <c r="I447" s="10">
        <v>0</v>
      </c>
      <c r="J447" s="20">
        <f t="shared" si="24"/>
        <v>0</v>
      </c>
      <c r="K447" s="10">
        <v>0</v>
      </c>
      <c r="L447" s="20">
        <f t="shared" si="25"/>
        <v>0</v>
      </c>
      <c r="M447" s="10">
        <f t="shared" si="26"/>
        <v>0</v>
      </c>
      <c r="N447" s="20">
        <f t="shared" si="27"/>
        <v>0</v>
      </c>
      <c r="O447" s="29">
        <v>0</v>
      </c>
      <c r="P447" s="29">
        <v>0</v>
      </c>
      <c r="Q447" s="79">
        <f>IF($O447=0,0,P447/$O447)*100</f>
        <v>0</v>
      </c>
      <c r="R447" s="29">
        <v>0</v>
      </c>
      <c r="S447" s="79">
        <f>IF($O447=0,0,R447/$O447)*100</f>
        <v>0</v>
      </c>
      <c r="T447" s="29">
        <f>P447+R447</f>
        <v>0</v>
      </c>
      <c r="U447" s="79">
        <f>IF($O447=0,0,T447/$O447)*100</f>
        <v>0</v>
      </c>
      <c r="V447" s="80">
        <f>IFERROR(VLOOKUP($B447,'Depr Rate % NS'!$A:$B,2,FALSE),0)</f>
        <v>0</v>
      </c>
      <c r="W447" s="81">
        <f>IFERROR(VLOOKUP($B447,'Depr Rate % NS'!D:E,2,FALSE),0)</f>
        <v>0</v>
      </c>
      <c r="X447" s="82">
        <f>IFERROR(VLOOKUP($B447,'Depr Rate % NS'!$L:$O,4,FALSE),0)</f>
        <v>0</v>
      </c>
      <c r="Y447" s="81">
        <f>W447*X447</f>
        <v>0</v>
      </c>
    </row>
    <row r="448" spans="1:25" x14ac:dyDescent="0.25">
      <c r="A448" s="13" t="s">
        <v>9</v>
      </c>
      <c r="B448" s="14">
        <v>31617</v>
      </c>
      <c r="C448" s="14" t="s">
        <v>90</v>
      </c>
      <c r="D448" s="14" t="s">
        <v>28</v>
      </c>
      <c r="E448" s="14"/>
      <c r="F448" s="14"/>
      <c r="G448" s="14">
        <v>2016</v>
      </c>
      <c r="H448" s="10">
        <v>0</v>
      </c>
      <c r="I448" s="10">
        <v>0</v>
      </c>
      <c r="J448" s="20">
        <f t="shared" si="24"/>
        <v>0</v>
      </c>
      <c r="K448" s="10">
        <v>0</v>
      </c>
      <c r="L448" s="20">
        <f t="shared" si="25"/>
        <v>0</v>
      </c>
      <c r="M448" s="10">
        <f t="shared" si="26"/>
        <v>0</v>
      </c>
      <c r="N448" s="20">
        <f t="shared" si="27"/>
        <v>0</v>
      </c>
      <c r="O448" s="29">
        <v>0</v>
      </c>
      <c r="P448" s="29">
        <v>0</v>
      </c>
      <c r="Q448" s="79">
        <f>IF($O448=0,0,P448/$O448)*100</f>
        <v>0</v>
      </c>
      <c r="R448" s="29">
        <v>0</v>
      </c>
      <c r="S448" s="79">
        <f>IF($O448=0,0,R448/$O448)*100</f>
        <v>0</v>
      </c>
      <c r="T448" s="29">
        <f>P448+R448</f>
        <v>0</v>
      </c>
      <c r="U448" s="79">
        <f>IF($O448=0,0,T448/$O448)*100</f>
        <v>0</v>
      </c>
      <c r="V448" s="80">
        <f>IFERROR(VLOOKUP($B448,'Depr Rate % NS'!$A:$B,2,FALSE),0)</f>
        <v>0</v>
      </c>
      <c r="W448" s="81">
        <f>IFERROR(VLOOKUP($B448,'Depr Rate % NS'!D:E,2,FALSE),0)</f>
        <v>0</v>
      </c>
      <c r="X448" s="82">
        <f>IFERROR(VLOOKUP($B448,'Depr Rate % NS'!$L:$O,4,FALSE),0)</f>
        <v>0</v>
      </c>
      <c r="Y448" s="81">
        <f>W448*X448</f>
        <v>0</v>
      </c>
    </row>
    <row r="449" spans="1:25" x14ac:dyDescent="0.25">
      <c r="A449" s="13" t="s">
        <v>9</v>
      </c>
      <c r="B449" s="14">
        <v>31617</v>
      </c>
      <c r="C449" s="14" t="s">
        <v>90</v>
      </c>
      <c r="D449" s="14" t="s">
        <v>28</v>
      </c>
      <c r="E449" s="14"/>
      <c r="F449" s="14"/>
      <c r="G449" s="14">
        <v>2017</v>
      </c>
      <c r="H449" s="10">
        <v>0</v>
      </c>
      <c r="I449" s="10">
        <v>0</v>
      </c>
      <c r="J449" s="20">
        <f t="shared" si="24"/>
        <v>0</v>
      </c>
      <c r="K449" s="10">
        <v>0</v>
      </c>
      <c r="L449" s="20">
        <f t="shared" si="25"/>
        <v>0</v>
      </c>
      <c r="M449" s="10">
        <f t="shared" si="26"/>
        <v>0</v>
      </c>
      <c r="N449" s="20">
        <f t="shared" si="27"/>
        <v>0</v>
      </c>
      <c r="O449" s="29">
        <v>0</v>
      </c>
      <c r="P449" s="29">
        <v>0</v>
      </c>
      <c r="Q449" s="79">
        <f>IF($O449=0,0,P449/$O449)*100</f>
        <v>0</v>
      </c>
      <c r="R449" s="29">
        <v>0</v>
      </c>
      <c r="S449" s="79">
        <f>IF($O449=0,0,R449/$O449)*100</f>
        <v>0</v>
      </c>
      <c r="T449" s="29">
        <f>P449+R449</f>
        <v>0</v>
      </c>
      <c r="U449" s="79">
        <f>IF($O449=0,0,T449/$O449)*100</f>
        <v>0</v>
      </c>
      <c r="V449" s="80">
        <f>IFERROR(VLOOKUP($B449,'Depr Rate % NS'!$A:$B,2,FALSE),0)</f>
        <v>0</v>
      </c>
      <c r="W449" s="81">
        <f>IFERROR(VLOOKUP($B449,'Depr Rate % NS'!D:E,2,FALSE),0)</f>
        <v>0</v>
      </c>
      <c r="X449" s="82">
        <f>IFERROR(VLOOKUP($B449,'Depr Rate % NS'!$L:$O,4,FALSE),0)</f>
        <v>0</v>
      </c>
      <c r="Y449" s="81">
        <f>W449*X449</f>
        <v>0</v>
      </c>
    </row>
    <row r="450" spans="1:25" x14ac:dyDescent="0.25">
      <c r="A450" s="13" t="s">
        <v>9</v>
      </c>
      <c r="B450" s="14">
        <v>31617</v>
      </c>
      <c r="C450" s="14" t="s">
        <v>90</v>
      </c>
      <c r="D450" s="14" t="s">
        <v>28</v>
      </c>
      <c r="E450" s="14"/>
      <c r="F450" s="14"/>
      <c r="G450" s="14">
        <v>2018</v>
      </c>
      <c r="H450" s="10">
        <v>0</v>
      </c>
      <c r="I450" s="10">
        <v>0</v>
      </c>
      <c r="J450" s="20">
        <f t="shared" ref="J450:J513" si="28">IF($H450=0,0,I450/$H450)*100</f>
        <v>0</v>
      </c>
      <c r="K450" s="10">
        <v>0</v>
      </c>
      <c r="L450" s="20">
        <f t="shared" ref="L450:L513" si="29">IF($H450=0,0,K450/$H450)*100</f>
        <v>0</v>
      </c>
      <c r="M450" s="10">
        <f t="shared" ref="M450:M513" si="30">I450+K450</f>
        <v>0</v>
      </c>
      <c r="N450" s="20">
        <f t="shared" ref="N450:N513" si="31">IF($H450=0,0,M450/$H450)*100</f>
        <v>0</v>
      </c>
      <c r="O450" s="29">
        <v>0</v>
      </c>
      <c r="P450" s="29">
        <v>0</v>
      </c>
      <c r="Q450" s="79">
        <f>IF($O450=0,0,P450/$O450)*100</f>
        <v>0</v>
      </c>
      <c r="R450" s="29">
        <v>0</v>
      </c>
      <c r="S450" s="79">
        <f>IF($O450=0,0,R450/$O450)*100</f>
        <v>0</v>
      </c>
      <c r="T450" s="29">
        <f>P450+R450</f>
        <v>0</v>
      </c>
      <c r="U450" s="79">
        <f>IF($O450=0,0,T450/$O450)*100</f>
        <v>0</v>
      </c>
      <c r="V450" s="80">
        <f>IFERROR(VLOOKUP($B450,'Depr Rate % NS'!$A:$B,2,FALSE),0)</f>
        <v>0</v>
      </c>
      <c r="W450" s="81">
        <f>IFERROR(VLOOKUP($B450,'Depr Rate % NS'!D:E,2,FALSE),0)</f>
        <v>0</v>
      </c>
      <c r="X450" s="82">
        <f>IFERROR(VLOOKUP($B450,'Depr Rate % NS'!$L:$O,4,FALSE),0)</f>
        <v>0</v>
      </c>
      <c r="Y450" s="81">
        <f>W450*X450</f>
        <v>0</v>
      </c>
    </row>
    <row r="451" spans="1:25" x14ac:dyDescent="0.25">
      <c r="A451" s="13" t="s">
        <v>9</v>
      </c>
      <c r="B451" s="14">
        <v>31617</v>
      </c>
      <c r="C451" s="14" t="s">
        <v>90</v>
      </c>
      <c r="D451" s="14" t="s">
        <v>28</v>
      </c>
      <c r="E451" s="14"/>
      <c r="F451" s="14"/>
      <c r="G451" s="14">
        <v>2019</v>
      </c>
      <c r="H451" s="10">
        <v>0</v>
      </c>
      <c r="I451" s="10">
        <v>0</v>
      </c>
      <c r="J451" s="20">
        <f t="shared" si="28"/>
        <v>0</v>
      </c>
      <c r="K451" s="10">
        <v>0</v>
      </c>
      <c r="L451" s="20">
        <f t="shared" si="29"/>
        <v>0</v>
      </c>
      <c r="M451" s="10">
        <f t="shared" si="30"/>
        <v>0</v>
      </c>
      <c r="N451" s="20">
        <f t="shared" si="31"/>
        <v>0</v>
      </c>
      <c r="O451" s="29">
        <v>0</v>
      </c>
      <c r="P451" s="29">
        <v>0</v>
      </c>
      <c r="Q451" s="79">
        <f>IF($O451=0,0,P451/$O451)*100</f>
        <v>0</v>
      </c>
      <c r="R451" s="29">
        <v>0</v>
      </c>
      <c r="S451" s="79">
        <f>IF($O451=0,0,R451/$O451)*100</f>
        <v>0</v>
      </c>
      <c r="T451" s="29">
        <f>P451+R451</f>
        <v>0</v>
      </c>
      <c r="U451" s="79">
        <f>IF($O451=0,0,T451/$O451)*100</f>
        <v>0</v>
      </c>
      <c r="V451" s="80">
        <f>IFERROR(VLOOKUP($B451,'Depr Rate % NS'!$A:$B,2,FALSE),0)</f>
        <v>0</v>
      </c>
      <c r="W451" s="81">
        <f>IFERROR(VLOOKUP($B451,'Depr Rate % NS'!D:E,2,FALSE),0)</f>
        <v>0</v>
      </c>
      <c r="X451" s="82">
        <f>IFERROR(VLOOKUP($B451,'Depr Rate % NS'!$L:$O,4,FALSE),0)</f>
        <v>0</v>
      </c>
      <c r="Y451" s="81">
        <f>W451*X451</f>
        <v>0</v>
      </c>
    </row>
    <row r="452" spans="1:25" x14ac:dyDescent="0.25">
      <c r="A452" s="13" t="s">
        <v>9</v>
      </c>
      <c r="B452" s="14">
        <v>31630</v>
      </c>
      <c r="C452" s="14" t="s">
        <v>90</v>
      </c>
      <c r="D452" s="14" t="s">
        <v>31</v>
      </c>
      <c r="E452" s="14"/>
      <c r="F452" s="14"/>
      <c r="G452" s="14">
        <v>2011</v>
      </c>
      <c r="H452" s="10">
        <v>0</v>
      </c>
      <c r="I452" s="10">
        <v>0</v>
      </c>
      <c r="J452" s="20">
        <f t="shared" si="28"/>
        <v>0</v>
      </c>
      <c r="K452" s="10">
        <v>0</v>
      </c>
      <c r="L452" s="20">
        <f t="shared" si="29"/>
        <v>0</v>
      </c>
      <c r="M452" s="10">
        <f t="shared" si="30"/>
        <v>0</v>
      </c>
      <c r="N452" s="20">
        <f t="shared" si="31"/>
        <v>0</v>
      </c>
      <c r="O452" s="10"/>
      <c r="P452" s="10"/>
      <c r="Q452" s="20"/>
      <c r="R452" s="10"/>
      <c r="S452" s="20"/>
      <c r="T452" s="10"/>
      <c r="U452" s="20"/>
      <c r="V452" s="20"/>
      <c r="W452" s="43"/>
      <c r="X452" s="40"/>
      <c r="Y452" s="43"/>
    </row>
    <row r="453" spans="1:25" x14ac:dyDescent="0.25">
      <c r="A453" s="13" t="s">
        <v>9</v>
      </c>
      <c r="B453" s="14">
        <v>31630</v>
      </c>
      <c r="C453" s="14" t="s">
        <v>90</v>
      </c>
      <c r="D453" s="14" t="s">
        <v>31</v>
      </c>
      <c r="E453" s="14"/>
      <c r="F453" s="14"/>
      <c r="G453" s="14">
        <v>2012</v>
      </c>
      <c r="H453" s="10">
        <v>0</v>
      </c>
      <c r="I453" s="10">
        <v>0</v>
      </c>
      <c r="J453" s="20">
        <f t="shared" si="28"/>
        <v>0</v>
      </c>
      <c r="K453" s="10">
        <v>0</v>
      </c>
      <c r="L453" s="20">
        <f t="shared" si="29"/>
        <v>0</v>
      </c>
      <c r="M453" s="10">
        <f t="shared" si="30"/>
        <v>0</v>
      </c>
      <c r="N453" s="20">
        <f t="shared" si="31"/>
        <v>0</v>
      </c>
      <c r="O453" s="10"/>
      <c r="P453" s="10"/>
      <c r="Q453" s="20"/>
      <c r="R453" s="10"/>
      <c r="S453" s="20"/>
      <c r="T453" s="10"/>
      <c r="U453" s="20"/>
      <c r="V453" s="20"/>
      <c r="W453" s="43"/>
      <c r="X453" s="40"/>
      <c r="Y453" s="43"/>
    </row>
    <row r="454" spans="1:25" x14ac:dyDescent="0.25">
      <c r="A454" s="13" t="s">
        <v>9</v>
      </c>
      <c r="B454" s="14">
        <v>31630</v>
      </c>
      <c r="C454" s="14" t="s">
        <v>90</v>
      </c>
      <c r="D454" s="14" t="s">
        <v>31</v>
      </c>
      <c r="E454" s="14"/>
      <c r="F454" s="14"/>
      <c r="G454" s="14">
        <v>2013</v>
      </c>
      <c r="H454" s="10">
        <v>0</v>
      </c>
      <c r="I454" s="10">
        <v>0</v>
      </c>
      <c r="J454" s="20">
        <f t="shared" si="28"/>
        <v>0</v>
      </c>
      <c r="K454" s="10">
        <v>0</v>
      </c>
      <c r="L454" s="20">
        <f t="shared" si="29"/>
        <v>0</v>
      </c>
      <c r="M454" s="10">
        <f t="shared" si="30"/>
        <v>0</v>
      </c>
      <c r="N454" s="20">
        <f t="shared" si="31"/>
        <v>0</v>
      </c>
      <c r="O454" s="10"/>
      <c r="P454" s="10"/>
      <c r="Q454" s="20"/>
      <c r="R454" s="10"/>
      <c r="S454" s="20"/>
      <c r="T454" s="10"/>
      <c r="U454" s="20"/>
      <c r="V454" s="20"/>
      <c r="W454" s="43"/>
      <c r="X454" s="40"/>
      <c r="Y454" s="43"/>
    </row>
    <row r="455" spans="1:25" x14ac:dyDescent="0.25">
      <c r="A455" s="13" t="s">
        <v>9</v>
      </c>
      <c r="B455" s="14">
        <v>31630</v>
      </c>
      <c r="C455" s="14" t="s">
        <v>90</v>
      </c>
      <c r="D455" s="14" t="s">
        <v>31</v>
      </c>
      <c r="E455" s="14"/>
      <c r="F455" s="14"/>
      <c r="G455" s="14">
        <v>2014</v>
      </c>
      <c r="H455" s="10">
        <v>0</v>
      </c>
      <c r="I455" s="10">
        <v>0</v>
      </c>
      <c r="J455" s="20">
        <f t="shared" si="28"/>
        <v>0</v>
      </c>
      <c r="K455" s="10">
        <v>0</v>
      </c>
      <c r="L455" s="20">
        <f t="shared" si="29"/>
        <v>0</v>
      </c>
      <c r="M455" s="10">
        <f t="shared" si="30"/>
        <v>0</v>
      </c>
      <c r="N455" s="20">
        <f t="shared" si="31"/>
        <v>0</v>
      </c>
      <c r="O455" s="10"/>
      <c r="P455" s="10"/>
      <c r="Q455" s="20"/>
      <c r="R455" s="10"/>
      <c r="S455" s="20"/>
      <c r="T455" s="10"/>
      <c r="U455" s="20"/>
      <c r="V455" s="20"/>
      <c r="W455" s="43"/>
      <c r="X455" s="40"/>
      <c r="Y455" s="43"/>
    </row>
    <row r="456" spans="1:25" x14ac:dyDescent="0.25">
      <c r="A456" s="13" t="s">
        <v>9</v>
      </c>
      <c r="B456" s="14">
        <v>31630</v>
      </c>
      <c r="C456" s="14" t="s">
        <v>90</v>
      </c>
      <c r="D456" s="14" t="s">
        <v>31</v>
      </c>
      <c r="E456" s="14"/>
      <c r="F456" s="14"/>
      <c r="G456" s="14">
        <v>2015</v>
      </c>
      <c r="H456" s="10">
        <v>0</v>
      </c>
      <c r="I456" s="10">
        <v>0</v>
      </c>
      <c r="J456" s="20">
        <f t="shared" si="28"/>
        <v>0</v>
      </c>
      <c r="K456" s="10">
        <v>0</v>
      </c>
      <c r="L456" s="20">
        <f t="shared" si="29"/>
        <v>0</v>
      </c>
      <c r="M456" s="10">
        <f t="shared" si="30"/>
        <v>0</v>
      </c>
      <c r="N456" s="20">
        <f t="shared" si="31"/>
        <v>0</v>
      </c>
      <c r="O456" s="29">
        <v>0</v>
      </c>
      <c r="P456" s="29">
        <v>0</v>
      </c>
      <c r="Q456" s="79">
        <f>IF($O456=0,0,P456/$O456)*100</f>
        <v>0</v>
      </c>
      <c r="R456" s="29">
        <v>0</v>
      </c>
      <c r="S456" s="79">
        <f>IF($O456=0,0,R456/$O456)*100</f>
        <v>0</v>
      </c>
      <c r="T456" s="29">
        <f>P456+R456</f>
        <v>0</v>
      </c>
      <c r="U456" s="79">
        <f>IF($O456=0,0,T456/$O456)*100</f>
        <v>0</v>
      </c>
      <c r="V456" s="80">
        <f>IFERROR(VLOOKUP($B456,'Depr Rate % NS'!$A:$B,2,FALSE),0)</f>
        <v>0</v>
      </c>
      <c r="W456" s="81">
        <f>IFERROR(VLOOKUP($B456,'Depr Rate % NS'!D:E,2,FALSE),0)</f>
        <v>0</v>
      </c>
      <c r="X456" s="82">
        <f>IFERROR(VLOOKUP($B456,'Depr Rate % NS'!$L:$O,4,FALSE),0)</f>
        <v>0</v>
      </c>
      <c r="Y456" s="81">
        <f>W456*X456</f>
        <v>0</v>
      </c>
    </row>
    <row r="457" spans="1:25" x14ac:dyDescent="0.25">
      <c r="A457" s="13" t="s">
        <v>9</v>
      </c>
      <c r="B457" s="14">
        <v>31630</v>
      </c>
      <c r="C457" s="14" t="s">
        <v>90</v>
      </c>
      <c r="D457" s="14" t="s">
        <v>31</v>
      </c>
      <c r="E457" s="14"/>
      <c r="F457" s="14"/>
      <c r="G457" s="14">
        <v>2016</v>
      </c>
      <c r="H457" s="10">
        <v>0</v>
      </c>
      <c r="I457" s="10">
        <v>0</v>
      </c>
      <c r="J457" s="20">
        <f t="shared" si="28"/>
        <v>0</v>
      </c>
      <c r="K457" s="10">
        <v>0</v>
      </c>
      <c r="L457" s="20">
        <f t="shared" si="29"/>
        <v>0</v>
      </c>
      <c r="M457" s="10">
        <f t="shared" si="30"/>
        <v>0</v>
      </c>
      <c r="N457" s="20">
        <f t="shared" si="31"/>
        <v>0</v>
      </c>
      <c r="O457" s="29">
        <v>0</v>
      </c>
      <c r="P457" s="29">
        <v>0</v>
      </c>
      <c r="Q457" s="79">
        <f>IF($O457=0,0,P457/$O457)*100</f>
        <v>0</v>
      </c>
      <c r="R457" s="29">
        <v>0</v>
      </c>
      <c r="S457" s="79">
        <f>IF($O457=0,0,R457/$O457)*100</f>
        <v>0</v>
      </c>
      <c r="T457" s="29">
        <f>P457+R457</f>
        <v>0</v>
      </c>
      <c r="U457" s="79">
        <f>IF($O457=0,0,T457/$O457)*100</f>
        <v>0</v>
      </c>
      <c r="V457" s="80">
        <f>IFERROR(VLOOKUP($B457,'Depr Rate % NS'!$A:$B,2,FALSE),0)</f>
        <v>0</v>
      </c>
      <c r="W457" s="81">
        <f>IFERROR(VLOOKUP($B457,'Depr Rate % NS'!D:E,2,FALSE),0)</f>
        <v>0</v>
      </c>
      <c r="X457" s="82">
        <f>IFERROR(VLOOKUP($B457,'Depr Rate % NS'!$L:$O,4,FALSE),0)</f>
        <v>0</v>
      </c>
      <c r="Y457" s="81">
        <f>W457*X457</f>
        <v>0</v>
      </c>
    </row>
    <row r="458" spans="1:25" x14ac:dyDescent="0.25">
      <c r="A458" s="13" t="s">
        <v>9</v>
      </c>
      <c r="B458" s="14">
        <v>31630</v>
      </c>
      <c r="C458" s="14" t="s">
        <v>90</v>
      </c>
      <c r="D458" s="14" t="s">
        <v>31</v>
      </c>
      <c r="E458" s="14"/>
      <c r="F458" s="14"/>
      <c r="G458" s="14">
        <v>2017</v>
      </c>
      <c r="H458" s="10">
        <v>0</v>
      </c>
      <c r="I458" s="10">
        <v>0</v>
      </c>
      <c r="J458" s="20">
        <f t="shared" si="28"/>
        <v>0</v>
      </c>
      <c r="K458" s="10">
        <v>0</v>
      </c>
      <c r="L458" s="20">
        <f t="shared" si="29"/>
        <v>0</v>
      </c>
      <c r="M458" s="10">
        <f t="shared" si="30"/>
        <v>0</v>
      </c>
      <c r="N458" s="20">
        <f t="shared" si="31"/>
        <v>0</v>
      </c>
      <c r="O458" s="29">
        <v>0</v>
      </c>
      <c r="P458" s="29">
        <v>0</v>
      </c>
      <c r="Q458" s="79">
        <f>IF($O458=0,0,P458/$O458)*100</f>
        <v>0</v>
      </c>
      <c r="R458" s="29">
        <v>0</v>
      </c>
      <c r="S458" s="79">
        <f>IF($O458=0,0,R458/$O458)*100</f>
        <v>0</v>
      </c>
      <c r="T458" s="29">
        <f>P458+R458</f>
        <v>0</v>
      </c>
      <c r="U458" s="79">
        <f>IF($O458=0,0,T458/$O458)*100</f>
        <v>0</v>
      </c>
      <c r="V458" s="80">
        <f>IFERROR(VLOOKUP($B458,'Depr Rate % NS'!$A:$B,2,FALSE),0)</f>
        <v>0</v>
      </c>
      <c r="W458" s="81">
        <f>IFERROR(VLOOKUP($B458,'Depr Rate % NS'!D:E,2,FALSE),0)</f>
        <v>0</v>
      </c>
      <c r="X458" s="82">
        <f>IFERROR(VLOOKUP($B458,'Depr Rate % NS'!$L:$O,4,FALSE),0)</f>
        <v>0</v>
      </c>
      <c r="Y458" s="81">
        <f>W458*X458</f>
        <v>0</v>
      </c>
    </row>
    <row r="459" spans="1:25" x14ac:dyDescent="0.25">
      <c r="A459" s="13" t="s">
        <v>9</v>
      </c>
      <c r="B459" s="14">
        <v>31630</v>
      </c>
      <c r="C459" s="14" t="s">
        <v>90</v>
      </c>
      <c r="D459" s="14" t="s">
        <v>31</v>
      </c>
      <c r="E459" s="14"/>
      <c r="F459" s="14"/>
      <c r="G459" s="14">
        <v>2018</v>
      </c>
      <c r="H459" s="10">
        <v>0</v>
      </c>
      <c r="I459" s="10">
        <v>0</v>
      </c>
      <c r="J459" s="20">
        <f t="shared" si="28"/>
        <v>0</v>
      </c>
      <c r="K459" s="10">
        <v>0</v>
      </c>
      <c r="L459" s="20">
        <f t="shared" si="29"/>
        <v>0</v>
      </c>
      <c r="M459" s="10">
        <f t="shared" si="30"/>
        <v>0</v>
      </c>
      <c r="N459" s="20">
        <f t="shared" si="31"/>
        <v>0</v>
      </c>
      <c r="O459" s="29">
        <v>0</v>
      </c>
      <c r="P459" s="29">
        <v>0</v>
      </c>
      <c r="Q459" s="79">
        <f>IF($O459=0,0,P459/$O459)*100</f>
        <v>0</v>
      </c>
      <c r="R459" s="29">
        <v>0</v>
      </c>
      <c r="S459" s="79">
        <f>IF($O459=0,0,R459/$O459)*100</f>
        <v>0</v>
      </c>
      <c r="T459" s="29">
        <f>P459+R459</f>
        <v>0</v>
      </c>
      <c r="U459" s="79">
        <f>IF($O459=0,0,T459/$O459)*100</f>
        <v>0</v>
      </c>
      <c r="V459" s="80">
        <f>IFERROR(VLOOKUP($B459,'Depr Rate % NS'!$A:$B,2,FALSE),0)</f>
        <v>0</v>
      </c>
      <c r="W459" s="81">
        <f>IFERROR(VLOOKUP($B459,'Depr Rate % NS'!D:E,2,FALSE),0)</f>
        <v>0</v>
      </c>
      <c r="X459" s="82">
        <f>IFERROR(VLOOKUP($B459,'Depr Rate % NS'!$L:$O,4,FALSE),0)</f>
        <v>0</v>
      </c>
      <c r="Y459" s="81">
        <f>W459*X459</f>
        <v>0</v>
      </c>
    </row>
    <row r="460" spans="1:25" x14ac:dyDescent="0.25">
      <c r="A460" s="24" t="s">
        <v>9</v>
      </c>
      <c r="B460" s="14">
        <v>31630</v>
      </c>
      <c r="C460" s="14" t="s">
        <v>90</v>
      </c>
      <c r="D460" s="14" t="s">
        <v>31</v>
      </c>
      <c r="E460" s="14"/>
      <c r="F460" s="14"/>
      <c r="G460" s="14">
        <v>2019</v>
      </c>
      <c r="H460" s="10">
        <v>0</v>
      </c>
      <c r="I460" s="10">
        <v>0</v>
      </c>
      <c r="J460" s="20">
        <f t="shared" si="28"/>
        <v>0</v>
      </c>
      <c r="K460" s="10">
        <v>0</v>
      </c>
      <c r="L460" s="20">
        <f t="shared" si="29"/>
        <v>0</v>
      </c>
      <c r="M460" s="10">
        <f t="shared" si="30"/>
        <v>0</v>
      </c>
      <c r="N460" s="20">
        <f t="shared" si="31"/>
        <v>0</v>
      </c>
      <c r="O460" s="29">
        <v>0</v>
      </c>
      <c r="P460" s="29">
        <v>0</v>
      </c>
      <c r="Q460" s="79">
        <f>IF($O460=0,0,P460/$O460)*100</f>
        <v>0</v>
      </c>
      <c r="R460" s="29">
        <v>0</v>
      </c>
      <c r="S460" s="79">
        <f>IF($O460=0,0,R460/$O460)*100</f>
        <v>0</v>
      </c>
      <c r="T460" s="29">
        <f>P460+R460</f>
        <v>0</v>
      </c>
      <c r="U460" s="79">
        <f>IF($O460=0,0,T460/$O460)*100</f>
        <v>0</v>
      </c>
      <c r="V460" s="80">
        <f>IFERROR(VLOOKUP($B460,'Depr Rate % NS'!$A:$B,2,FALSE),0)</f>
        <v>0</v>
      </c>
      <c r="W460" s="81">
        <f>IFERROR(VLOOKUP($B460,'Depr Rate % NS'!D:E,2,FALSE),0)</f>
        <v>0</v>
      </c>
      <c r="X460" s="82">
        <f>IFERROR(VLOOKUP($B460,'Depr Rate % NS'!$L:$O,4,FALSE),0)</f>
        <v>0</v>
      </c>
      <c r="Y460" s="81">
        <f>W460*X460</f>
        <v>0</v>
      </c>
    </row>
    <row r="461" spans="1:25" x14ac:dyDescent="0.25">
      <c r="A461" s="13" t="s">
        <v>9</v>
      </c>
      <c r="B461" s="14">
        <v>31640</v>
      </c>
      <c r="C461" s="14" t="s">
        <v>90</v>
      </c>
      <c r="D461" s="14" t="s">
        <v>39</v>
      </c>
      <c r="E461" s="14" t="s">
        <v>141</v>
      </c>
      <c r="F461" s="14" t="s">
        <v>133</v>
      </c>
      <c r="G461" s="14">
        <v>2011</v>
      </c>
      <c r="H461" s="10">
        <v>273618.84999999998</v>
      </c>
      <c r="I461" s="10">
        <v>-3614.8599999999997</v>
      </c>
      <c r="J461" s="20">
        <f t="shared" si="28"/>
        <v>-1.3211297394167105</v>
      </c>
      <c r="K461" s="10">
        <v>0</v>
      </c>
      <c r="L461" s="20">
        <f t="shared" si="29"/>
        <v>0</v>
      </c>
      <c r="M461" s="10">
        <f t="shared" si="30"/>
        <v>-3614.8599999999997</v>
      </c>
      <c r="N461" s="20">
        <f t="shared" si="31"/>
        <v>-1.3211297394167105</v>
      </c>
      <c r="O461" s="10"/>
      <c r="P461" s="10"/>
      <c r="Q461" s="20"/>
      <c r="R461" s="10"/>
      <c r="S461" s="20"/>
      <c r="T461" s="10"/>
      <c r="U461" s="20"/>
      <c r="V461" s="20"/>
      <c r="W461" s="43"/>
      <c r="X461" s="40"/>
      <c r="Y461" s="43"/>
    </row>
    <row r="462" spans="1:25" x14ac:dyDescent="0.25">
      <c r="A462" s="13" t="s">
        <v>9</v>
      </c>
      <c r="B462" s="14">
        <v>31640</v>
      </c>
      <c r="C462" s="14" t="s">
        <v>90</v>
      </c>
      <c r="D462" s="14" t="s">
        <v>39</v>
      </c>
      <c r="E462" s="14" t="s">
        <v>141</v>
      </c>
      <c r="F462" s="14" t="s">
        <v>133</v>
      </c>
      <c r="G462" s="14">
        <v>2012</v>
      </c>
      <c r="H462" s="10">
        <v>482684.42999999993</v>
      </c>
      <c r="I462" s="10">
        <v>-51680.369999999995</v>
      </c>
      <c r="J462" s="20">
        <f t="shared" si="28"/>
        <v>-10.706864938651533</v>
      </c>
      <c r="K462" s="10">
        <v>20000</v>
      </c>
      <c r="L462" s="20">
        <f t="shared" si="29"/>
        <v>4.1434939179620942</v>
      </c>
      <c r="M462" s="10">
        <f t="shared" si="30"/>
        <v>-31680.369999999995</v>
      </c>
      <c r="N462" s="20">
        <f t="shared" si="31"/>
        <v>-6.5633710206894387</v>
      </c>
      <c r="O462" s="10"/>
      <c r="P462" s="10"/>
      <c r="Q462" s="20"/>
      <c r="R462" s="10"/>
      <c r="S462" s="20"/>
      <c r="T462" s="10"/>
      <c r="U462" s="20"/>
      <c r="V462" s="20"/>
      <c r="W462" s="43"/>
      <c r="X462" s="40"/>
      <c r="Y462" s="43"/>
    </row>
    <row r="463" spans="1:25" x14ac:dyDescent="0.25">
      <c r="A463" s="13" t="s">
        <v>9</v>
      </c>
      <c r="B463" s="14">
        <v>31640</v>
      </c>
      <c r="C463" s="14" t="s">
        <v>90</v>
      </c>
      <c r="D463" s="14" t="s">
        <v>39</v>
      </c>
      <c r="E463" s="14" t="s">
        <v>141</v>
      </c>
      <c r="F463" s="14" t="s">
        <v>133</v>
      </c>
      <c r="G463" s="14">
        <v>2013</v>
      </c>
      <c r="H463" s="10">
        <v>224728.84</v>
      </c>
      <c r="I463" s="10">
        <v>-1465.05</v>
      </c>
      <c r="J463" s="20">
        <f t="shared" si="28"/>
        <v>-0.65191899713450219</v>
      </c>
      <c r="K463" s="10">
        <v>106325.73</v>
      </c>
      <c r="L463" s="20">
        <f t="shared" si="29"/>
        <v>47.312899403565645</v>
      </c>
      <c r="M463" s="10">
        <f t="shared" si="30"/>
        <v>104860.68</v>
      </c>
      <c r="N463" s="20">
        <f t="shared" si="31"/>
        <v>46.660980406431143</v>
      </c>
      <c r="O463" s="10"/>
      <c r="P463" s="10"/>
      <c r="Q463" s="20"/>
      <c r="R463" s="10"/>
      <c r="S463" s="20"/>
      <c r="T463" s="10"/>
      <c r="U463" s="20"/>
      <c r="V463" s="20"/>
      <c r="W463" s="43"/>
      <c r="X463" s="40"/>
      <c r="Y463" s="43"/>
    </row>
    <row r="464" spans="1:25" x14ac:dyDescent="0.25">
      <c r="A464" s="13" t="s">
        <v>9</v>
      </c>
      <c r="B464" s="14">
        <v>31640</v>
      </c>
      <c r="C464" s="14" t="s">
        <v>90</v>
      </c>
      <c r="D464" s="14" t="s">
        <v>39</v>
      </c>
      <c r="E464" s="14" t="s">
        <v>141</v>
      </c>
      <c r="F464" s="14" t="s">
        <v>133</v>
      </c>
      <c r="G464" s="14">
        <v>2014</v>
      </c>
      <c r="H464" s="10">
        <v>34750.35</v>
      </c>
      <c r="I464" s="10">
        <v>-1029.33</v>
      </c>
      <c r="J464" s="20">
        <f t="shared" si="28"/>
        <v>-2.9620708856169795</v>
      </c>
      <c r="K464" s="10">
        <v>0</v>
      </c>
      <c r="L464" s="20">
        <f t="shared" si="29"/>
        <v>0</v>
      </c>
      <c r="M464" s="10">
        <f t="shared" si="30"/>
        <v>-1029.33</v>
      </c>
      <c r="N464" s="20">
        <f t="shared" si="31"/>
        <v>-2.9620708856169795</v>
      </c>
      <c r="O464" s="10"/>
      <c r="P464" s="10"/>
      <c r="Q464" s="20"/>
      <c r="R464" s="10"/>
      <c r="S464" s="20"/>
      <c r="T464" s="10"/>
      <c r="U464" s="20"/>
      <c r="V464" s="20"/>
      <c r="W464" s="43"/>
      <c r="X464" s="40"/>
      <c r="Y464" s="43"/>
    </row>
    <row r="465" spans="1:25" x14ac:dyDescent="0.25">
      <c r="A465" s="13" t="s">
        <v>9</v>
      </c>
      <c r="B465" s="14">
        <v>31640</v>
      </c>
      <c r="C465" s="14" t="s">
        <v>90</v>
      </c>
      <c r="D465" s="14" t="s">
        <v>39</v>
      </c>
      <c r="E465" s="14" t="s">
        <v>141</v>
      </c>
      <c r="F465" s="14" t="s">
        <v>133</v>
      </c>
      <c r="G465" s="14">
        <v>2015</v>
      </c>
      <c r="H465" s="10">
        <v>1640698.5599999998</v>
      </c>
      <c r="I465" s="10">
        <v>-18265.440000000002</v>
      </c>
      <c r="J465" s="20">
        <f t="shared" si="28"/>
        <v>-1.1132721418369507</v>
      </c>
      <c r="K465" s="10">
        <v>60250</v>
      </c>
      <c r="L465" s="20">
        <f t="shared" si="29"/>
        <v>3.6722163027923918</v>
      </c>
      <c r="M465" s="10">
        <f t="shared" si="30"/>
        <v>41984.56</v>
      </c>
      <c r="N465" s="20">
        <f t="shared" si="31"/>
        <v>2.5589441609554413</v>
      </c>
      <c r="O465" s="29">
        <v>2656481.0299999998</v>
      </c>
      <c r="P465" s="29">
        <v>-76055.05</v>
      </c>
      <c r="Q465" s="79">
        <f>IF($O465=0,0,P465/$O465)*100</f>
        <v>-2.8629999288946553</v>
      </c>
      <c r="R465" s="29">
        <v>186575.72999999998</v>
      </c>
      <c r="S465" s="79">
        <f>IF($O465=0,0,R465/$O465)*100</f>
        <v>7.0234166136695499</v>
      </c>
      <c r="T465" s="29">
        <f>P465+R465</f>
        <v>110520.67999999998</v>
      </c>
      <c r="U465" s="79">
        <f>IF($O465=0,0,T465/$O465)*100</f>
        <v>4.1604166847748951</v>
      </c>
      <c r="V465" s="80">
        <f>IFERROR(VLOOKUP($B465,'Depr Rate % NS'!$A:$B,2,FALSE),0)</f>
        <v>-8</v>
      </c>
      <c r="W465" s="81">
        <f>IFERROR(VLOOKUP($B465,'Depr Rate % NS'!D:E,2,FALSE),0)</f>
        <v>24865517.530000005</v>
      </c>
      <c r="X465" s="82">
        <f>IFERROR(VLOOKUP($B465,'Depr Rate % NS'!$L:$O,4,FALSE),0)</f>
        <v>2.5000000000000001E-3</v>
      </c>
      <c r="Y465" s="81">
        <f>W465*X465</f>
        <v>62163.793825000015</v>
      </c>
    </row>
    <row r="466" spans="1:25" x14ac:dyDescent="0.25">
      <c r="A466" s="13" t="s">
        <v>9</v>
      </c>
      <c r="B466" s="14">
        <v>31640</v>
      </c>
      <c r="C466" s="14" t="s">
        <v>90</v>
      </c>
      <c r="D466" s="14" t="s">
        <v>39</v>
      </c>
      <c r="E466" s="14" t="s">
        <v>141</v>
      </c>
      <c r="F466" s="14" t="s">
        <v>133</v>
      </c>
      <c r="G466" s="14">
        <v>2016</v>
      </c>
      <c r="H466" s="10">
        <v>57211.65</v>
      </c>
      <c r="I466" s="10">
        <v>-76940.58</v>
      </c>
      <c r="J466" s="20">
        <f t="shared" si="28"/>
        <v>-134.48411293853613</v>
      </c>
      <c r="K466" s="10">
        <v>54475</v>
      </c>
      <c r="L466" s="20">
        <f t="shared" si="29"/>
        <v>95.216621090284931</v>
      </c>
      <c r="M466" s="10">
        <f t="shared" si="30"/>
        <v>-22465.58</v>
      </c>
      <c r="N466" s="20">
        <f t="shared" si="31"/>
        <v>-39.26749184825119</v>
      </c>
      <c r="O466" s="29">
        <v>2440073.83</v>
      </c>
      <c r="P466" s="29">
        <v>-149380.77000000002</v>
      </c>
      <c r="Q466" s="79">
        <f>IF($O466=0,0,P466/$O466)*100</f>
        <v>-6.1219774649195768</v>
      </c>
      <c r="R466" s="29">
        <v>241050.72999999998</v>
      </c>
      <c r="S466" s="79">
        <f>IF($O466=0,0,R466/$O466)*100</f>
        <v>9.8788293631262771</v>
      </c>
      <c r="T466" s="29">
        <f>P466+R466</f>
        <v>91669.959999999963</v>
      </c>
      <c r="U466" s="79">
        <f>IF($O466=0,0,T466/$O466)*100</f>
        <v>3.7568518982067012</v>
      </c>
      <c r="V466" s="80">
        <f>IFERROR(VLOOKUP($B466,'Depr Rate % NS'!$A:$B,2,FALSE),0)</f>
        <v>-8</v>
      </c>
      <c r="W466" s="81">
        <f>IFERROR(VLOOKUP($B466,'Depr Rate % NS'!D:E,2,FALSE),0)</f>
        <v>24865517.530000005</v>
      </c>
      <c r="X466" s="82">
        <f>IFERROR(VLOOKUP($B466,'Depr Rate % NS'!$L:$O,4,FALSE),0)</f>
        <v>2.5000000000000001E-3</v>
      </c>
      <c r="Y466" s="81">
        <f>W466*X466</f>
        <v>62163.793825000015</v>
      </c>
    </row>
    <row r="467" spans="1:25" x14ac:dyDescent="0.25">
      <c r="A467" s="13" t="s">
        <v>9</v>
      </c>
      <c r="B467" s="14">
        <v>31640</v>
      </c>
      <c r="C467" s="14" t="s">
        <v>90</v>
      </c>
      <c r="D467" s="14" t="s">
        <v>39</v>
      </c>
      <c r="E467" s="14" t="s">
        <v>141</v>
      </c>
      <c r="F467" s="14" t="s">
        <v>133</v>
      </c>
      <c r="G467" s="14">
        <v>2017</v>
      </c>
      <c r="H467" s="10">
        <v>26067.599999999999</v>
      </c>
      <c r="I467" s="10">
        <v>-52554.55</v>
      </c>
      <c r="J467" s="20">
        <f t="shared" si="28"/>
        <v>-201.60870199021011</v>
      </c>
      <c r="K467" s="10">
        <v>0</v>
      </c>
      <c r="L467" s="20">
        <f t="shared" si="29"/>
        <v>0</v>
      </c>
      <c r="M467" s="10">
        <f t="shared" si="30"/>
        <v>-52554.55</v>
      </c>
      <c r="N467" s="20">
        <f t="shared" si="31"/>
        <v>-201.60870199021011</v>
      </c>
      <c r="O467" s="29">
        <v>1983457</v>
      </c>
      <c r="P467" s="29">
        <v>-150254.94999999998</v>
      </c>
      <c r="Q467" s="79">
        <f>IF($O467=0,0,P467/$O467)*100</f>
        <v>-7.5754074829955966</v>
      </c>
      <c r="R467" s="29">
        <v>221050.72999999998</v>
      </c>
      <c r="S467" s="79">
        <f>IF($O467=0,0,R467/$O467)*100</f>
        <v>11.144720051909367</v>
      </c>
      <c r="T467" s="29">
        <f>P467+R467</f>
        <v>70795.78</v>
      </c>
      <c r="U467" s="79">
        <f>IF($O467=0,0,T467/$O467)*100</f>
        <v>3.5693125689137704</v>
      </c>
      <c r="V467" s="80">
        <f>IFERROR(VLOOKUP($B467,'Depr Rate % NS'!$A:$B,2,FALSE),0)</f>
        <v>-8</v>
      </c>
      <c r="W467" s="81">
        <f>IFERROR(VLOOKUP($B467,'Depr Rate % NS'!D:E,2,FALSE),0)</f>
        <v>24865517.530000005</v>
      </c>
      <c r="X467" s="82">
        <f>IFERROR(VLOOKUP($B467,'Depr Rate % NS'!$L:$O,4,FALSE),0)</f>
        <v>2.5000000000000001E-3</v>
      </c>
      <c r="Y467" s="81">
        <f>W467*X467</f>
        <v>62163.793825000015</v>
      </c>
    </row>
    <row r="468" spans="1:25" x14ac:dyDescent="0.25">
      <c r="A468" s="13" t="s">
        <v>9</v>
      </c>
      <c r="B468" s="14">
        <v>31640</v>
      </c>
      <c r="C468" s="14" t="s">
        <v>90</v>
      </c>
      <c r="D468" s="14" t="s">
        <v>39</v>
      </c>
      <c r="E468" s="14" t="s">
        <v>141</v>
      </c>
      <c r="F468" s="14" t="s">
        <v>133</v>
      </c>
      <c r="G468" s="14">
        <v>2018</v>
      </c>
      <c r="H468" s="10">
        <v>123090.54000000001</v>
      </c>
      <c r="I468" s="10">
        <v>-1481.16</v>
      </c>
      <c r="J468" s="20">
        <f t="shared" si="28"/>
        <v>-1.2033093688597027</v>
      </c>
      <c r="K468" s="10">
        <v>0</v>
      </c>
      <c r="L468" s="20">
        <f t="shared" si="29"/>
        <v>0</v>
      </c>
      <c r="M468" s="10">
        <f t="shared" si="30"/>
        <v>-1481.16</v>
      </c>
      <c r="N468" s="20">
        <f t="shared" si="31"/>
        <v>-1.2033093688597027</v>
      </c>
      <c r="O468" s="29">
        <v>1881818.7</v>
      </c>
      <c r="P468" s="29">
        <v>-150271.06</v>
      </c>
      <c r="Q468" s="79">
        <f>IF($O468=0,0,P468/$O468)*100</f>
        <v>-7.9854164484602048</v>
      </c>
      <c r="R468" s="29">
        <v>114725</v>
      </c>
      <c r="S468" s="79">
        <f>IF($O468=0,0,R468/$O468)*100</f>
        <v>6.0964959057958135</v>
      </c>
      <c r="T468" s="29">
        <f>P468+R468</f>
        <v>-35546.06</v>
      </c>
      <c r="U468" s="79">
        <f>IF($O468=0,0,T468/$O468)*100</f>
        <v>-1.8889205426643914</v>
      </c>
      <c r="V468" s="80">
        <f>IFERROR(VLOOKUP($B468,'Depr Rate % NS'!$A:$B,2,FALSE),0)</f>
        <v>-8</v>
      </c>
      <c r="W468" s="81">
        <f>IFERROR(VLOOKUP($B468,'Depr Rate % NS'!D:E,2,FALSE),0)</f>
        <v>24865517.530000005</v>
      </c>
      <c r="X468" s="82">
        <f>IFERROR(VLOOKUP($B468,'Depr Rate % NS'!$L:$O,4,FALSE),0)</f>
        <v>2.5000000000000001E-3</v>
      </c>
      <c r="Y468" s="81">
        <f>W468*X468</f>
        <v>62163.793825000015</v>
      </c>
    </row>
    <row r="469" spans="1:25" x14ac:dyDescent="0.25">
      <c r="A469" s="13" t="s">
        <v>9</v>
      </c>
      <c r="B469" s="14">
        <v>31640</v>
      </c>
      <c r="C469" s="14" t="s">
        <v>90</v>
      </c>
      <c r="D469" s="14" t="s">
        <v>39</v>
      </c>
      <c r="E469" s="14" t="s">
        <v>141</v>
      </c>
      <c r="F469" s="14" t="s">
        <v>133</v>
      </c>
      <c r="G469" s="14">
        <v>2019</v>
      </c>
      <c r="H469" s="10">
        <v>46642.8</v>
      </c>
      <c r="I469" s="10">
        <v>0</v>
      </c>
      <c r="J469" s="20">
        <f t="shared" si="28"/>
        <v>0</v>
      </c>
      <c r="K469" s="10">
        <v>66512</v>
      </c>
      <c r="L469" s="20">
        <f t="shared" si="29"/>
        <v>142.59864330614801</v>
      </c>
      <c r="M469" s="10">
        <f t="shared" si="30"/>
        <v>66512</v>
      </c>
      <c r="N469" s="20">
        <f t="shared" si="31"/>
        <v>142.59864330614801</v>
      </c>
      <c r="O469" s="29">
        <v>1893711.15</v>
      </c>
      <c r="P469" s="29">
        <v>-149241.73000000001</v>
      </c>
      <c r="Q469" s="79">
        <f>IF($O469=0,0,P469/$O469)*100</f>
        <v>-7.8809130949036241</v>
      </c>
      <c r="R469" s="29">
        <v>181237</v>
      </c>
      <c r="S469" s="79">
        <f>IF($O469=0,0,R469/$O469)*100</f>
        <v>9.5704669637711124</v>
      </c>
      <c r="T469" s="29">
        <f>P469+R469</f>
        <v>31995.26999999999</v>
      </c>
      <c r="U469" s="79">
        <f>IF($O469=0,0,T469/$O469)*100</f>
        <v>1.6895538688674876</v>
      </c>
      <c r="V469" s="80">
        <f>IFERROR(VLOOKUP($B469,'Depr Rate % NS'!$A:$B,2,FALSE),0)</f>
        <v>-8</v>
      </c>
      <c r="W469" s="81">
        <f>IFERROR(VLOOKUP($B469,'Depr Rate % NS'!D:E,2,FALSE),0)</f>
        <v>24865517.530000005</v>
      </c>
      <c r="X469" s="82">
        <f>IFERROR(VLOOKUP($B469,'Depr Rate % NS'!$L:$O,4,FALSE),0)</f>
        <v>2.5000000000000001E-3</v>
      </c>
      <c r="Y469" s="81">
        <f>W469*X469</f>
        <v>62163.793825000015</v>
      </c>
    </row>
    <row r="470" spans="1:25" x14ac:dyDescent="0.25">
      <c r="A470" s="13" t="s">
        <v>9</v>
      </c>
      <c r="B470" s="14">
        <v>31641</v>
      </c>
      <c r="C470" s="14" t="s">
        <v>90</v>
      </c>
      <c r="D470" s="14" t="s">
        <v>40</v>
      </c>
      <c r="E470" s="14" t="s">
        <v>141</v>
      </c>
      <c r="F470" s="27" t="s">
        <v>134</v>
      </c>
      <c r="G470" s="14">
        <v>2011</v>
      </c>
      <c r="H470" s="10">
        <v>115794.51</v>
      </c>
      <c r="I470" s="10">
        <v>-25512.75</v>
      </c>
      <c r="J470" s="20">
        <f t="shared" si="28"/>
        <v>-22.032780310569127</v>
      </c>
      <c r="K470" s="10">
        <v>0</v>
      </c>
      <c r="L470" s="20">
        <f t="shared" si="29"/>
        <v>0</v>
      </c>
      <c r="M470" s="10">
        <f t="shared" si="30"/>
        <v>-25512.75</v>
      </c>
      <c r="N470" s="20">
        <f t="shared" si="31"/>
        <v>-22.032780310569127</v>
      </c>
      <c r="O470" s="10"/>
      <c r="P470" s="10"/>
      <c r="Q470" s="20"/>
      <c r="R470" s="10"/>
      <c r="S470" s="20"/>
      <c r="T470" s="10"/>
      <c r="U470" s="20"/>
      <c r="V470" s="20"/>
      <c r="W470" s="43"/>
      <c r="X470" s="40"/>
      <c r="Y470" s="43"/>
    </row>
    <row r="471" spans="1:25" x14ac:dyDescent="0.25">
      <c r="A471" s="13" t="s">
        <v>9</v>
      </c>
      <c r="B471" s="14">
        <v>31641</v>
      </c>
      <c r="C471" s="14" t="s">
        <v>90</v>
      </c>
      <c r="D471" s="14" t="s">
        <v>40</v>
      </c>
      <c r="E471" s="14" t="s">
        <v>141</v>
      </c>
      <c r="F471" s="27" t="s">
        <v>134</v>
      </c>
      <c r="G471" s="14">
        <v>2012</v>
      </c>
      <c r="H471" s="10">
        <v>0</v>
      </c>
      <c r="I471" s="10">
        <v>0</v>
      </c>
      <c r="J471" s="20">
        <f t="shared" si="28"/>
        <v>0</v>
      </c>
      <c r="K471" s="10">
        <v>0</v>
      </c>
      <c r="L471" s="20">
        <f t="shared" si="29"/>
        <v>0</v>
      </c>
      <c r="M471" s="10">
        <f t="shared" si="30"/>
        <v>0</v>
      </c>
      <c r="N471" s="20">
        <f t="shared" si="31"/>
        <v>0</v>
      </c>
      <c r="O471" s="10"/>
      <c r="P471" s="10"/>
      <c r="Q471" s="20"/>
      <c r="R471" s="10"/>
      <c r="S471" s="20"/>
      <c r="T471" s="10"/>
      <c r="U471" s="20"/>
      <c r="V471" s="20"/>
      <c r="W471" s="43"/>
      <c r="X471" s="40"/>
      <c r="Y471" s="43"/>
    </row>
    <row r="472" spans="1:25" x14ac:dyDescent="0.25">
      <c r="A472" s="13" t="s">
        <v>9</v>
      </c>
      <c r="B472" s="14">
        <v>31641</v>
      </c>
      <c r="C472" s="14" t="s">
        <v>90</v>
      </c>
      <c r="D472" s="14" t="s">
        <v>40</v>
      </c>
      <c r="E472" s="14" t="s">
        <v>141</v>
      </c>
      <c r="F472" s="27" t="s">
        <v>134</v>
      </c>
      <c r="G472" s="14">
        <v>2013</v>
      </c>
      <c r="H472" s="10">
        <v>0</v>
      </c>
      <c r="I472" s="10">
        <v>0</v>
      </c>
      <c r="J472" s="20">
        <f t="shared" si="28"/>
        <v>0</v>
      </c>
      <c r="K472" s="10">
        <v>0</v>
      </c>
      <c r="L472" s="20">
        <f t="shared" si="29"/>
        <v>0</v>
      </c>
      <c r="M472" s="10">
        <f t="shared" si="30"/>
        <v>0</v>
      </c>
      <c r="N472" s="20">
        <f t="shared" si="31"/>
        <v>0</v>
      </c>
      <c r="O472" s="10"/>
      <c r="P472" s="10"/>
      <c r="Q472" s="20"/>
      <c r="R472" s="10"/>
      <c r="S472" s="20"/>
      <c r="T472" s="10"/>
      <c r="U472" s="20"/>
      <c r="V472" s="20"/>
      <c r="W472" s="43"/>
      <c r="X472" s="40"/>
      <c r="Y472" s="43"/>
    </row>
    <row r="473" spans="1:25" x14ac:dyDescent="0.25">
      <c r="A473" s="13" t="s">
        <v>9</v>
      </c>
      <c r="B473" s="14">
        <v>31641</v>
      </c>
      <c r="C473" s="14" t="s">
        <v>90</v>
      </c>
      <c r="D473" s="14" t="s">
        <v>40</v>
      </c>
      <c r="E473" s="14" t="s">
        <v>141</v>
      </c>
      <c r="F473" s="27" t="s">
        <v>134</v>
      </c>
      <c r="G473" s="14">
        <v>2014</v>
      </c>
      <c r="H473" s="10">
        <v>0</v>
      </c>
      <c r="I473" s="10">
        <v>0</v>
      </c>
      <c r="J473" s="20">
        <f t="shared" si="28"/>
        <v>0</v>
      </c>
      <c r="K473" s="10">
        <v>0</v>
      </c>
      <c r="L473" s="20">
        <f t="shared" si="29"/>
        <v>0</v>
      </c>
      <c r="M473" s="10">
        <f t="shared" si="30"/>
        <v>0</v>
      </c>
      <c r="N473" s="20">
        <f t="shared" si="31"/>
        <v>0</v>
      </c>
      <c r="O473" s="10"/>
      <c r="P473" s="10"/>
      <c r="Q473" s="20"/>
      <c r="R473" s="10"/>
      <c r="S473" s="20"/>
      <c r="T473" s="10"/>
      <c r="U473" s="20"/>
      <c r="V473" s="20"/>
      <c r="W473" s="43"/>
      <c r="X473" s="40"/>
      <c r="Y473" s="43"/>
    </row>
    <row r="474" spans="1:25" x14ac:dyDescent="0.25">
      <c r="A474" s="13" t="s">
        <v>9</v>
      </c>
      <c r="B474" s="14">
        <v>31641</v>
      </c>
      <c r="C474" s="14" t="s">
        <v>90</v>
      </c>
      <c r="D474" s="14" t="s">
        <v>40</v>
      </c>
      <c r="E474" s="14" t="s">
        <v>141</v>
      </c>
      <c r="F474" s="27" t="s">
        <v>134</v>
      </c>
      <c r="G474" s="14">
        <v>2015</v>
      </c>
      <c r="H474" s="10">
        <v>0</v>
      </c>
      <c r="I474" s="10">
        <v>0</v>
      </c>
      <c r="J474" s="20">
        <f t="shared" si="28"/>
        <v>0</v>
      </c>
      <c r="K474" s="10">
        <v>0</v>
      </c>
      <c r="L474" s="20">
        <f t="shared" si="29"/>
        <v>0</v>
      </c>
      <c r="M474" s="10">
        <f t="shared" si="30"/>
        <v>0</v>
      </c>
      <c r="N474" s="20">
        <f t="shared" si="31"/>
        <v>0</v>
      </c>
      <c r="O474" s="29">
        <v>115794.51</v>
      </c>
      <c r="P474" s="29">
        <v>-25512.75</v>
      </c>
      <c r="Q474" s="79">
        <f>IF($O474=0,0,P474/$O474)*100</f>
        <v>-22.032780310569127</v>
      </c>
      <c r="R474" s="29">
        <v>0</v>
      </c>
      <c r="S474" s="79">
        <f>IF($O474=0,0,R474/$O474)*100</f>
        <v>0</v>
      </c>
      <c r="T474" s="29">
        <f>P474+R474</f>
        <v>-25512.75</v>
      </c>
      <c r="U474" s="79">
        <f>IF($O474=0,0,T474/$O474)*100</f>
        <v>-22.032780310569127</v>
      </c>
      <c r="V474" s="80">
        <f>IFERROR(VLOOKUP($B474,'Depr Rate % NS'!$A:$B,2,FALSE),0)</f>
        <v>-2</v>
      </c>
      <c r="W474" s="81">
        <f>IFERROR(VLOOKUP($B474,'Depr Rate % NS'!D:E,2,FALSE),0)</f>
        <v>969783.7</v>
      </c>
      <c r="X474" s="82">
        <f>IFERROR(VLOOKUP($B474,'Depr Rate % NS'!$L:$O,4,FALSE),0)</f>
        <v>2.9999999999999997E-4</v>
      </c>
      <c r="Y474" s="81">
        <f>W474*X474</f>
        <v>290.93510999999995</v>
      </c>
    </row>
    <row r="475" spans="1:25" x14ac:dyDescent="0.25">
      <c r="A475" s="13" t="s">
        <v>9</v>
      </c>
      <c r="B475" s="14">
        <v>31641</v>
      </c>
      <c r="C475" s="14" t="s">
        <v>90</v>
      </c>
      <c r="D475" s="14" t="s">
        <v>40</v>
      </c>
      <c r="E475" s="14" t="s">
        <v>141</v>
      </c>
      <c r="F475" s="27" t="s">
        <v>134</v>
      </c>
      <c r="G475" s="14">
        <v>2016</v>
      </c>
      <c r="H475" s="10">
        <v>0</v>
      </c>
      <c r="I475" s="10">
        <v>0</v>
      </c>
      <c r="J475" s="20">
        <f t="shared" si="28"/>
        <v>0</v>
      </c>
      <c r="K475" s="10">
        <v>0</v>
      </c>
      <c r="L475" s="20">
        <f t="shared" si="29"/>
        <v>0</v>
      </c>
      <c r="M475" s="10">
        <f t="shared" si="30"/>
        <v>0</v>
      </c>
      <c r="N475" s="20">
        <f t="shared" si="31"/>
        <v>0</v>
      </c>
      <c r="O475" s="29">
        <v>0</v>
      </c>
      <c r="P475" s="29">
        <v>0</v>
      </c>
      <c r="Q475" s="79">
        <f>IF($O475=0,0,P475/$O475)*100</f>
        <v>0</v>
      </c>
      <c r="R475" s="29">
        <v>0</v>
      </c>
      <c r="S475" s="79">
        <f>IF($O475=0,0,R475/$O475)*100</f>
        <v>0</v>
      </c>
      <c r="T475" s="29">
        <f>P475+R475</f>
        <v>0</v>
      </c>
      <c r="U475" s="79">
        <f>IF($O475=0,0,T475/$O475)*100</f>
        <v>0</v>
      </c>
      <c r="V475" s="80">
        <f>IFERROR(VLOOKUP($B475,'Depr Rate % NS'!$A:$B,2,FALSE),0)</f>
        <v>-2</v>
      </c>
      <c r="W475" s="81">
        <f>IFERROR(VLOOKUP($B475,'Depr Rate % NS'!D:E,2,FALSE),0)</f>
        <v>969783.7</v>
      </c>
      <c r="X475" s="82">
        <f>IFERROR(VLOOKUP($B475,'Depr Rate % NS'!$L:$O,4,FALSE),0)</f>
        <v>2.9999999999999997E-4</v>
      </c>
      <c r="Y475" s="81">
        <f>W475*X475</f>
        <v>290.93510999999995</v>
      </c>
    </row>
    <row r="476" spans="1:25" x14ac:dyDescent="0.25">
      <c r="A476" s="13" t="s">
        <v>9</v>
      </c>
      <c r="B476" s="14">
        <v>31641</v>
      </c>
      <c r="C476" s="14" t="s">
        <v>90</v>
      </c>
      <c r="D476" s="14" t="s">
        <v>40</v>
      </c>
      <c r="E476" s="14" t="s">
        <v>141</v>
      </c>
      <c r="F476" s="27" t="s">
        <v>134</v>
      </c>
      <c r="G476" s="14">
        <v>2017</v>
      </c>
      <c r="H476" s="10">
        <v>0</v>
      </c>
      <c r="I476" s="10">
        <v>0</v>
      </c>
      <c r="J476" s="20">
        <f t="shared" si="28"/>
        <v>0</v>
      </c>
      <c r="K476" s="10">
        <v>0</v>
      </c>
      <c r="L476" s="20">
        <f t="shared" si="29"/>
        <v>0</v>
      </c>
      <c r="M476" s="10">
        <f t="shared" si="30"/>
        <v>0</v>
      </c>
      <c r="N476" s="20">
        <f t="shared" si="31"/>
        <v>0</v>
      </c>
      <c r="O476" s="29">
        <v>0</v>
      </c>
      <c r="P476" s="29">
        <v>0</v>
      </c>
      <c r="Q476" s="79">
        <f>IF($O476=0,0,P476/$O476)*100</f>
        <v>0</v>
      </c>
      <c r="R476" s="29">
        <v>0</v>
      </c>
      <c r="S476" s="79">
        <f>IF($O476=0,0,R476/$O476)*100</f>
        <v>0</v>
      </c>
      <c r="T476" s="29">
        <f>P476+R476</f>
        <v>0</v>
      </c>
      <c r="U476" s="79">
        <f>IF($O476=0,0,T476/$O476)*100</f>
        <v>0</v>
      </c>
      <c r="V476" s="80">
        <f>IFERROR(VLOOKUP($B476,'Depr Rate % NS'!$A:$B,2,FALSE),0)</f>
        <v>-2</v>
      </c>
      <c r="W476" s="81">
        <f>IFERROR(VLOOKUP($B476,'Depr Rate % NS'!D:E,2,FALSE),0)</f>
        <v>969783.7</v>
      </c>
      <c r="X476" s="82">
        <f>IFERROR(VLOOKUP($B476,'Depr Rate % NS'!$L:$O,4,FALSE),0)</f>
        <v>2.9999999999999997E-4</v>
      </c>
      <c r="Y476" s="81">
        <f>W476*X476</f>
        <v>290.93510999999995</v>
      </c>
    </row>
    <row r="477" spans="1:25" x14ac:dyDescent="0.25">
      <c r="A477" s="13" t="s">
        <v>9</v>
      </c>
      <c r="B477" s="14">
        <v>31641</v>
      </c>
      <c r="C477" s="14" t="s">
        <v>90</v>
      </c>
      <c r="D477" s="14" t="s">
        <v>40</v>
      </c>
      <c r="E477" s="14" t="s">
        <v>141</v>
      </c>
      <c r="F477" s="27" t="s">
        <v>134</v>
      </c>
      <c r="G477" s="14">
        <v>2018</v>
      </c>
      <c r="H477" s="10">
        <v>88945.5</v>
      </c>
      <c r="I477" s="10">
        <v>-4687.43</v>
      </c>
      <c r="J477" s="20">
        <f t="shared" si="28"/>
        <v>-5.2700024172105389</v>
      </c>
      <c r="K477" s="10">
        <v>0</v>
      </c>
      <c r="L477" s="20">
        <f t="shared" si="29"/>
        <v>0</v>
      </c>
      <c r="M477" s="10">
        <f t="shared" si="30"/>
        <v>-4687.43</v>
      </c>
      <c r="N477" s="20">
        <f t="shared" si="31"/>
        <v>-5.2700024172105389</v>
      </c>
      <c r="O477" s="29">
        <v>88945.5</v>
      </c>
      <c r="P477" s="29">
        <v>-4687.43</v>
      </c>
      <c r="Q477" s="79">
        <f>IF($O477=0,0,P477/$O477)*100</f>
        <v>-5.2700024172105389</v>
      </c>
      <c r="R477" s="29">
        <v>0</v>
      </c>
      <c r="S477" s="79">
        <f>IF($O477=0,0,R477/$O477)*100</f>
        <v>0</v>
      </c>
      <c r="T477" s="29">
        <f>P477+R477</f>
        <v>-4687.43</v>
      </c>
      <c r="U477" s="79">
        <f>IF($O477=0,0,T477/$O477)*100</f>
        <v>-5.2700024172105389</v>
      </c>
      <c r="V477" s="80">
        <f>IFERROR(VLOOKUP($B477,'Depr Rate % NS'!$A:$B,2,FALSE),0)</f>
        <v>-2</v>
      </c>
      <c r="W477" s="81">
        <f>IFERROR(VLOOKUP($B477,'Depr Rate % NS'!D:E,2,FALSE),0)</f>
        <v>969783.7</v>
      </c>
      <c r="X477" s="82">
        <f>IFERROR(VLOOKUP($B477,'Depr Rate % NS'!$L:$O,4,FALSE),0)</f>
        <v>2.9999999999999997E-4</v>
      </c>
      <c r="Y477" s="81">
        <f>W477*X477</f>
        <v>290.93510999999995</v>
      </c>
    </row>
    <row r="478" spans="1:25" x14ac:dyDescent="0.25">
      <c r="A478" s="13" t="s">
        <v>9</v>
      </c>
      <c r="B478" s="14">
        <v>31641</v>
      </c>
      <c r="C478" s="14" t="s">
        <v>90</v>
      </c>
      <c r="D478" s="14" t="s">
        <v>40</v>
      </c>
      <c r="E478" s="14" t="s">
        <v>141</v>
      </c>
      <c r="F478" s="27" t="s">
        <v>134</v>
      </c>
      <c r="G478" s="14">
        <v>2019</v>
      </c>
      <c r="H478" s="10">
        <v>0</v>
      </c>
      <c r="I478" s="10">
        <v>0</v>
      </c>
      <c r="J478" s="20">
        <f t="shared" si="28"/>
        <v>0</v>
      </c>
      <c r="K478" s="10">
        <v>0</v>
      </c>
      <c r="L478" s="20">
        <f t="shared" si="29"/>
        <v>0</v>
      </c>
      <c r="M478" s="10">
        <f t="shared" si="30"/>
        <v>0</v>
      </c>
      <c r="N478" s="20">
        <f t="shared" si="31"/>
        <v>0</v>
      </c>
      <c r="O478" s="29">
        <v>88945.5</v>
      </c>
      <c r="P478" s="29">
        <v>-4687.43</v>
      </c>
      <c r="Q478" s="79">
        <f>IF($O478=0,0,P478/$O478)*100</f>
        <v>-5.2700024172105389</v>
      </c>
      <c r="R478" s="29">
        <v>0</v>
      </c>
      <c r="S478" s="79">
        <f>IF($O478=0,0,R478/$O478)*100</f>
        <v>0</v>
      </c>
      <c r="T478" s="29">
        <f>P478+R478</f>
        <v>-4687.43</v>
      </c>
      <c r="U478" s="79">
        <f>IF($O478=0,0,T478/$O478)*100</f>
        <v>-5.2700024172105389</v>
      </c>
      <c r="V478" s="80">
        <f>IFERROR(VLOOKUP($B478,'Depr Rate % NS'!$A:$B,2,FALSE),0)</f>
        <v>-2</v>
      </c>
      <c r="W478" s="81">
        <f>IFERROR(VLOOKUP($B478,'Depr Rate % NS'!D:E,2,FALSE),0)</f>
        <v>969783.7</v>
      </c>
      <c r="X478" s="82">
        <f>IFERROR(VLOOKUP($B478,'Depr Rate % NS'!$L:$O,4,FALSE),0)</f>
        <v>2.9999999999999997E-4</v>
      </c>
      <c r="Y478" s="81">
        <f>W478*X478</f>
        <v>290.93510999999995</v>
      </c>
    </row>
    <row r="479" spans="1:25" x14ac:dyDescent="0.25">
      <c r="A479" s="13" t="s">
        <v>9</v>
      </c>
      <c r="B479" s="14">
        <v>31642</v>
      </c>
      <c r="C479" s="14" t="s">
        <v>90</v>
      </c>
      <c r="D479" s="14" t="s">
        <v>41</v>
      </c>
      <c r="E479" s="14" t="s">
        <v>141</v>
      </c>
      <c r="F479" s="27" t="s">
        <v>136</v>
      </c>
      <c r="G479" s="14">
        <v>2011</v>
      </c>
      <c r="H479" s="10">
        <v>0</v>
      </c>
      <c r="I479" s="10">
        <v>0</v>
      </c>
      <c r="J479" s="20">
        <f t="shared" si="28"/>
        <v>0</v>
      </c>
      <c r="K479" s="10">
        <v>0</v>
      </c>
      <c r="L479" s="20">
        <f t="shared" si="29"/>
        <v>0</v>
      </c>
      <c r="M479" s="10">
        <f t="shared" si="30"/>
        <v>0</v>
      </c>
      <c r="N479" s="20">
        <f t="shared" si="31"/>
        <v>0</v>
      </c>
      <c r="O479" s="10"/>
      <c r="P479" s="10"/>
      <c r="Q479" s="20"/>
      <c r="R479" s="10"/>
      <c r="S479" s="20"/>
      <c r="T479" s="10"/>
      <c r="U479" s="20"/>
      <c r="V479" s="20"/>
      <c r="W479" s="43"/>
      <c r="X479" s="40"/>
      <c r="Y479" s="43"/>
    </row>
    <row r="480" spans="1:25" x14ac:dyDescent="0.25">
      <c r="A480" s="13" t="s">
        <v>9</v>
      </c>
      <c r="B480" s="14">
        <v>31642</v>
      </c>
      <c r="C480" s="14" t="s">
        <v>90</v>
      </c>
      <c r="D480" s="14" t="s">
        <v>41</v>
      </c>
      <c r="E480" s="14" t="s">
        <v>141</v>
      </c>
      <c r="F480" s="27" t="s">
        <v>136</v>
      </c>
      <c r="G480" s="14">
        <v>2012</v>
      </c>
      <c r="H480" s="10">
        <v>0</v>
      </c>
      <c r="I480" s="10">
        <v>0</v>
      </c>
      <c r="J480" s="20">
        <f t="shared" si="28"/>
        <v>0</v>
      </c>
      <c r="K480" s="10">
        <v>0</v>
      </c>
      <c r="L480" s="20">
        <f t="shared" si="29"/>
        <v>0</v>
      </c>
      <c r="M480" s="10">
        <f t="shared" si="30"/>
        <v>0</v>
      </c>
      <c r="N480" s="20">
        <f t="shared" si="31"/>
        <v>0</v>
      </c>
      <c r="O480" s="10"/>
      <c r="P480" s="10"/>
      <c r="Q480" s="20"/>
      <c r="R480" s="10"/>
      <c r="S480" s="20"/>
      <c r="T480" s="10"/>
      <c r="U480" s="20"/>
      <c r="V480" s="20"/>
      <c r="W480" s="43"/>
      <c r="X480" s="40"/>
      <c r="Y480" s="43"/>
    </row>
    <row r="481" spans="1:25" x14ac:dyDescent="0.25">
      <c r="A481" s="13" t="s">
        <v>9</v>
      </c>
      <c r="B481" s="14">
        <v>31642</v>
      </c>
      <c r="C481" s="14" t="s">
        <v>90</v>
      </c>
      <c r="D481" s="14" t="s">
        <v>41</v>
      </c>
      <c r="E481" s="14" t="s">
        <v>141</v>
      </c>
      <c r="F481" s="27" t="s">
        <v>136</v>
      </c>
      <c r="G481" s="14">
        <v>2013</v>
      </c>
      <c r="H481" s="10">
        <v>0</v>
      </c>
      <c r="I481" s="10">
        <v>0</v>
      </c>
      <c r="J481" s="20">
        <f t="shared" si="28"/>
        <v>0</v>
      </c>
      <c r="K481" s="10">
        <v>0</v>
      </c>
      <c r="L481" s="20">
        <f t="shared" si="29"/>
        <v>0</v>
      </c>
      <c r="M481" s="10">
        <f t="shared" si="30"/>
        <v>0</v>
      </c>
      <c r="N481" s="20">
        <f t="shared" si="31"/>
        <v>0</v>
      </c>
      <c r="O481" s="10"/>
      <c r="P481" s="10"/>
      <c r="Q481" s="20"/>
      <c r="R481" s="10"/>
      <c r="S481" s="20"/>
      <c r="T481" s="10"/>
      <c r="U481" s="20"/>
      <c r="V481" s="20"/>
      <c r="W481" s="43"/>
      <c r="X481" s="40"/>
      <c r="Y481" s="43"/>
    </row>
    <row r="482" spans="1:25" x14ac:dyDescent="0.25">
      <c r="A482" s="13" t="s">
        <v>9</v>
      </c>
      <c r="B482" s="14">
        <v>31642</v>
      </c>
      <c r="C482" s="14" t="s">
        <v>90</v>
      </c>
      <c r="D482" s="14" t="s">
        <v>41</v>
      </c>
      <c r="E482" s="14" t="s">
        <v>141</v>
      </c>
      <c r="F482" s="27" t="s">
        <v>136</v>
      </c>
      <c r="G482" s="14">
        <v>2014</v>
      </c>
      <c r="H482" s="10">
        <v>0</v>
      </c>
      <c r="I482" s="10">
        <v>0</v>
      </c>
      <c r="J482" s="20">
        <f t="shared" si="28"/>
        <v>0</v>
      </c>
      <c r="K482" s="10">
        <v>0</v>
      </c>
      <c r="L482" s="20">
        <f t="shared" si="29"/>
        <v>0</v>
      </c>
      <c r="M482" s="10">
        <f t="shared" si="30"/>
        <v>0</v>
      </c>
      <c r="N482" s="20">
        <f t="shared" si="31"/>
        <v>0</v>
      </c>
      <c r="O482" s="10"/>
      <c r="P482" s="10"/>
      <c r="Q482" s="20"/>
      <c r="R482" s="10"/>
      <c r="S482" s="20"/>
      <c r="T482" s="10"/>
      <c r="U482" s="20"/>
      <c r="V482" s="20"/>
      <c r="W482" s="43"/>
      <c r="X482" s="40"/>
      <c r="Y482" s="43"/>
    </row>
    <row r="483" spans="1:25" x14ac:dyDescent="0.25">
      <c r="A483" s="13" t="s">
        <v>9</v>
      </c>
      <c r="B483" s="14">
        <v>31642</v>
      </c>
      <c r="C483" s="14" t="s">
        <v>90</v>
      </c>
      <c r="D483" s="14" t="s">
        <v>41</v>
      </c>
      <c r="E483" s="14" t="s">
        <v>141</v>
      </c>
      <c r="F483" s="27" t="s">
        <v>136</v>
      </c>
      <c r="G483" s="14">
        <v>2015</v>
      </c>
      <c r="H483" s="10">
        <v>0</v>
      </c>
      <c r="I483" s="10">
        <v>0</v>
      </c>
      <c r="J483" s="20">
        <f t="shared" si="28"/>
        <v>0</v>
      </c>
      <c r="K483" s="10">
        <v>0</v>
      </c>
      <c r="L483" s="20">
        <f t="shared" si="29"/>
        <v>0</v>
      </c>
      <c r="M483" s="10">
        <f t="shared" si="30"/>
        <v>0</v>
      </c>
      <c r="N483" s="20">
        <f t="shared" si="31"/>
        <v>0</v>
      </c>
      <c r="O483" s="29">
        <v>0</v>
      </c>
      <c r="P483" s="29">
        <v>0</v>
      </c>
      <c r="Q483" s="79">
        <f>IF($O483=0,0,P483/$O483)*100</f>
        <v>0</v>
      </c>
      <c r="R483" s="29">
        <v>0</v>
      </c>
      <c r="S483" s="79">
        <f>IF($O483=0,0,R483/$O483)*100</f>
        <v>0</v>
      </c>
      <c r="T483" s="29">
        <f>P483+R483</f>
        <v>0</v>
      </c>
      <c r="U483" s="79">
        <f>IF($O483=0,0,T483/$O483)*100</f>
        <v>0</v>
      </c>
      <c r="V483" s="80">
        <f>IFERROR(VLOOKUP($B483,'Depr Rate % NS'!$A:$B,2,FALSE),0)</f>
        <v>-8</v>
      </c>
      <c r="W483" s="81">
        <f>IFERROR(VLOOKUP($B483,'Depr Rate % NS'!D:E,2,FALSE),0)</f>
        <v>546950.39</v>
      </c>
      <c r="X483" s="82">
        <f>IFERROR(VLOOKUP($B483,'Depr Rate % NS'!$L:$O,4,FALSE),0)</f>
        <v>1.1000000000000001E-3</v>
      </c>
      <c r="Y483" s="81">
        <f>W483*X483</f>
        <v>601.64542900000004</v>
      </c>
    </row>
    <row r="484" spans="1:25" x14ac:dyDescent="0.25">
      <c r="A484" s="13" t="s">
        <v>9</v>
      </c>
      <c r="B484" s="14">
        <v>31642</v>
      </c>
      <c r="C484" s="14" t="s">
        <v>90</v>
      </c>
      <c r="D484" s="14" t="s">
        <v>41</v>
      </c>
      <c r="E484" s="14" t="s">
        <v>141</v>
      </c>
      <c r="F484" s="27" t="s">
        <v>136</v>
      </c>
      <c r="G484" s="14">
        <v>2016</v>
      </c>
      <c r="H484" s="10">
        <v>0</v>
      </c>
      <c r="I484" s="10">
        <v>0</v>
      </c>
      <c r="J484" s="20">
        <f t="shared" si="28"/>
        <v>0</v>
      </c>
      <c r="K484" s="10">
        <v>0</v>
      </c>
      <c r="L484" s="20">
        <f t="shared" si="29"/>
        <v>0</v>
      </c>
      <c r="M484" s="10">
        <f t="shared" si="30"/>
        <v>0</v>
      </c>
      <c r="N484" s="20">
        <f t="shared" si="31"/>
        <v>0</v>
      </c>
      <c r="O484" s="29">
        <v>0</v>
      </c>
      <c r="P484" s="29">
        <v>0</v>
      </c>
      <c r="Q484" s="79">
        <f>IF($O484=0,0,P484/$O484)*100</f>
        <v>0</v>
      </c>
      <c r="R484" s="29">
        <v>0</v>
      </c>
      <c r="S484" s="79">
        <f>IF($O484=0,0,R484/$O484)*100</f>
        <v>0</v>
      </c>
      <c r="T484" s="29">
        <f>P484+R484</f>
        <v>0</v>
      </c>
      <c r="U484" s="79">
        <f>IF($O484=0,0,T484/$O484)*100</f>
        <v>0</v>
      </c>
      <c r="V484" s="80">
        <f>IFERROR(VLOOKUP($B484,'Depr Rate % NS'!$A:$B,2,FALSE),0)</f>
        <v>-8</v>
      </c>
      <c r="W484" s="81">
        <f>IFERROR(VLOOKUP($B484,'Depr Rate % NS'!D:E,2,FALSE),0)</f>
        <v>546950.39</v>
      </c>
      <c r="X484" s="82">
        <f>IFERROR(VLOOKUP($B484,'Depr Rate % NS'!$L:$O,4,FALSE),0)</f>
        <v>1.1000000000000001E-3</v>
      </c>
      <c r="Y484" s="81">
        <f>W484*X484</f>
        <v>601.64542900000004</v>
      </c>
    </row>
    <row r="485" spans="1:25" x14ac:dyDescent="0.25">
      <c r="A485" s="13" t="s">
        <v>9</v>
      </c>
      <c r="B485" s="14">
        <v>31642</v>
      </c>
      <c r="C485" s="14" t="s">
        <v>90</v>
      </c>
      <c r="D485" s="14" t="s">
        <v>41</v>
      </c>
      <c r="E485" s="14" t="s">
        <v>141</v>
      </c>
      <c r="F485" s="27" t="s">
        <v>136</v>
      </c>
      <c r="G485" s="14">
        <v>2017</v>
      </c>
      <c r="H485" s="10">
        <v>0</v>
      </c>
      <c r="I485" s="10">
        <v>0</v>
      </c>
      <c r="J485" s="20">
        <f t="shared" si="28"/>
        <v>0</v>
      </c>
      <c r="K485" s="10">
        <v>0</v>
      </c>
      <c r="L485" s="20">
        <f t="shared" si="29"/>
        <v>0</v>
      </c>
      <c r="M485" s="10">
        <f t="shared" si="30"/>
        <v>0</v>
      </c>
      <c r="N485" s="20">
        <f t="shared" si="31"/>
        <v>0</v>
      </c>
      <c r="O485" s="29">
        <v>0</v>
      </c>
      <c r="P485" s="29">
        <v>0</v>
      </c>
      <c r="Q485" s="79">
        <f>IF($O485=0,0,P485/$O485)*100</f>
        <v>0</v>
      </c>
      <c r="R485" s="29">
        <v>0</v>
      </c>
      <c r="S485" s="79">
        <f>IF($O485=0,0,R485/$O485)*100</f>
        <v>0</v>
      </c>
      <c r="T485" s="29">
        <f>P485+R485</f>
        <v>0</v>
      </c>
      <c r="U485" s="79">
        <f>IF($O485=0,0,T485/$O485)*100</f>
        <v>0</v>
      </c>
      <c r="V485" s="80">
        <f>IFERROR(VLOOKUP($B485,'Depr Rate % NS'!$A:$B,2,FALSE),0)</f>
        <v>-8</v>
      </c>
      <c r="W485" s="81">
        <f>IFERROR(VLOOKUP($B485,'Depr Rate % NS'!D:E,2,FALSE),0)</f>
        <v>546950.39</v>
      </c>
      <c r="X485" s="82">
        <f>IFERROR(VLOOKUP($B485,'Depr Rate % NS'!$L:$O,4,FALSE),0)</f>
        <v>1.1000000000000001E-3</v>
      </c>
      <c r="Y485" s="81">
        <f>W485*X485</f>
        <v>601.64542900000004</v>
      </c>
    </row>
    <row r="486" spans="1:25" x14ac:dyDescent="0.25">
      <c r="A486" s="13" t="s">
        <v>9</v>
      </c>
      <c r="B486" s="14">
        <v>31642</v>
      </c>
      <c r="C486" s="14" t="s">
        <v>90</v>
      </c>
      <c r="D486" s="14" t="s">
        <v>41</v>
      </c>
      <c r="E486" s="14" t="s">
        <v>141</v>
      </c>
      <c r="F486" s="27" t="s">
        <v>136</v>
      </c>
      <c r="G486" s="14">
        <v>2018</v>
      </c>
      <c r="H486" s="10">
        <v>0</v>
      </c>
      <c r="I486" s="10">
        <v>0</v>
      </c>
      <c r="J486" s="20">
        <f t="shared" si="28"/>
        <v>0</v>
      </c>
      <c r="K486" s="10">
        <v>0</v>
      </c>
      <c r="L486" s="20">
        <f t="shared" si="29"/>
        <v>0</v>
      </c>
      <c r="M486" s="10">
        <f t="shared" si="30"/>
        <v>0</v>
      </c>
      <c r="N486" s="20">
        <f t="shared" si="31"/>
        <v>0</v>
      </c>
      <c r="O486" s="29">
        <v>0</v>
      </c>
      <c r="P486" s="29">
        <v>0</v>
      </c>
      <c r="Q486" s="79">
        <f>IF($O486=0,0,P486/$O486)*100</f>
        <v>0</v>
      </c>
      <c r="R486" s="29">
        <v>0</v>
      </c>
      <c r="S486" s="79">
        <f>IF($O486=0,0,R486/$O486)*100</f>
        <v>0</v>
      </c>
      <c r="T486" s="29">
        <f>P486+R486</f>
        <v>0</v>
      </c>
      <c r="U486" s="79">
        <f>IF($O486=0,0,T486/$O486)*100</f>
        <v>0</v>
      </c>
      <c r="V486" s="80">
        <f>IFERROR(VLOOKUP($B486,'Depr Rate % NS'!$A:$B,2,FALSE),0)</f>
        <v>-8</v>
      </c>
      <c r="W486" s="81">
        <f>IFERROR(VLOOKUP($B486,'Depr Rate % NS'!D:E,2,FALSE),0)</f>
        <v>546950.39</v>
      </c>
      <c r="X486" s="82">
        <f>IFERROR(VLOOKUP($B486,'Depr Rate % NS'!$L:$O,4,FALSE),0)</f>
        <v>1.1000000000000001E-3</v>
      </c>
      <c r="Y486" s="81">
        <f>W486*X486</f>
        <v>601.64542900000004</v>
      </c>
    </row>
    <row r="487" spans="1:25" x14ac:dyDescent="0.25">
      <c r="A487" s="13" t="s">
        <v>9</v>
      </c>
      <c r="B487" s="14">
        <v>31642</v>
      </c>
      <c r="C487" s="14" t="s">
        <v>90</v>
      </c>
      <c r="D487" s="14" t="s">
        <v>41</v>
      </c>
      <c r="E487" s="14" t="s">
        <v>141</v>
      </c>
      <c r="F487" s="27" t="s">
        <v>136</v>
      </c>
      <c r="G487" s="14">
        <v>2019</v>
      </c>
      <c r="H487" s="10">
        <v>0</v>
      </c>
      <c r="I487" s="10">
        <v>0</v>
      </c>
      <c r="J487" s="20">
        <f t="shared" si="28"/>
        <v>0</v>
      </c>
      <c r="K487" s="10">
        <v>0</v>
      </c>
      <c r="L487" s="20">
        <f t="shared" si="29"/>
        <v>0</v>
      </c>
      <c r="M487" s="10">
        <f t="shared" si="30"/>
        <v>0</v>
      </c>
      <c r="N487" s="20">
        <f t="shared" si="31"/>
        <v>0</v>
      </c>
      <c r="O487" s="29">
        <v>0</v>
      </c>
      <c r="P487" s="29">
        <v>0</v>
      </c>
      <c r="Q487" s="79">
        <f>IF($O487=0,0,P487/$O487)*100</f>
        <v>0</v>
      </c>
      <c r="R487" s="29">
        <v>0</v>
      </c>
      <c r="S487" s="79">
        <f>IF($O487=0,0,R487/$O487)*100</f>
        <v>0</v>
      </c>
      <c r="T487" s="29">
        <f>P487+R487</f>
        <v>0</v>
      </c>
      <c r="U487" s="79">
        <f>IF($O487=0,0,T487/$O487)*100</f>
        <v>0</v>
      </c>
      <c r="V487" s="80">
        <f>IFERROR(VLOOKUP($B487,'Depr Rate % NS'!$A:$B,2,FALSE),0)</f>
        <v>-8</v>
      </c>
      <c r="W487" s="81">
        <f>IFERROR(VLOOKUP($B487,'Depr Rate % NS'!D:E,2,FALSE),0)</f>
        <v>546950.39</v>
      </c>
      <c r="X487" s="82">
        <f>IFERROR(VLOOKUP($B487,'Depr Rate % NS'!$L:$O,4,FALSE),0)</f>
        <v>1.1000000000000001E-3</v>
      </c>
      <c r="Y487" s="81">
        <f>W487*X487</f>
        <v>601.64542900000004</v>
      </c>
    </row>
    <row r="488" spans="1:25" x14ac:dyDescent="0.25">
      <c r="A488" s="13" t="s">
        <v>9</v>
      </c>
      <c r="B488" s="14">
        <v>31643</v>
      </c>
      <c r="C488" s="14" t="s">
        <v>90</v>
      </c>
      <c r="D488" s="14" t="s">
        <v>42</v>
      </c>
      <c r="E488" s="14" t="s">
        <v>141</v>
      </c>
      <c r="F488" s="27" t="s">
        <v>137</v>
      </c>
      <c r="G488" s="14">
        <v>2011</v>
      </c>
      <c r="H488" s="10">
        <v>45044.57</v>
      </c>
      <c r="I488" s="10">
        <v>0</v>
      </c>
      <c r="J488" s="20">
        <f t="shared" si="28"/>
        <v>0</v>
      </c>
      <c r="K488" s="10">
        <v>0</v>
      </c>
      <c r="L488" s="20">
        <f t="shared" si="29"/>
        <v>0</v>
      </c>
      <c r="M488" s="10">
        <f t="shared" si="30"/>
        <v>0</v>
      </c>
      <c r="N488" s="20">
        <f t="shared" si="31"/>
        <v>0</v>
      </c>
      <c r="O488" s="10"/>
      <c r="P488" s="10"/>
      <c r="Q488" s="20"/>
      <c r="R488" s="10"/>
      <c r="S488" s="20"/>
      <c r="T488" s="10"/>
      <c r="U488" s="20"/>
      <c r="V488" s="20"/>
      <c r="W488" s="43"/>
      <c r="X488" s="40"/>
      <c r="Y488" s="43"/>
    </row>
    <row r="489" spans="1:25" x14ac:dyDescent="0.25">
      <c r="A489" s="13" t="s">
        <v>9</v>
      </c>
      <c r="B489" s="14">
        <v>31643</v>
      </c>
      <c r="C489" s="14" t="s">
        <v>90</v>
      </c>
      <c r="D489" s="14" t="s">
        <v>42</v>
      </c>
      <c r="E489" s="14" t="s">
        <v>141</v>
      </c>
      <c r="F489" s="27" t="s">
        <v>137</v>
      </c>
      <c r="G489" s="14">
        <v>2012</v>
      </c>
      <c r="H489" s="10">
        <v>0</v>
      </c>
      <c r="I489" s="10">
        <v>-18224.63</v>
      </c>
      <c r="J489" s="20">
        <f t="shared" si="28"/>
        <v>0</v>
      </c>
      <c r="K489" s="10">
        <v>0</v>
      </c>
      <c r="L489" s="20">
        <f t="shared" si="29"/>
        <v>0</v>
      </c>
      <c r="M489" s="10">
        <f t="shared" si="30"/>
        <v>-18224.63</v>
      </c>
      <c r="N489" s="20">
        <f t="shared" si="31"/>
        <v>0</v>
      </c>
      <c r="O489" s="10"/>
      <c r="P489" s="10"/>
      <c r="Q489" s="20"/>
      <c r="R489" s="10"/>
      <c r="S489" s="20"/>
      <c r="T489" s="10"/>
      <c r="U489" s="20"/>
      <c r="V489" s="20"/>
      <c r="W489" s="43"/>
      <c r="X489" s="40"/>
      <c r="Y489" s="43"/>
    </row>
    <row r="490" spans="1:25" x14ac:dyDescent="0.25">
      <c r="A490" s="13" t="s">
        <v>9</v>
      </c>
      <c r="B490" s="14">
        <v>31643</v>
      </c>
      <c r="C490" s="14" t="s">
        <v>90</v>
      </c>
      <c r="D490" s="14" t="s">
        <v>42</v>
      </c>
      <c r="E490" s="14" t="s">
        <v>141</v>
      </c>
      <c r="F490" s="27" t="s">
        <v>137</v>
      </c>
      <c r="G490" s="14">
        <v>2013</v>
      </c>
      <c r="H490" s="10">
        <v>0</v>
      </c>
      <c r="I490" s="10">
        <v>0</v>
      </c>
      <c r="J490" s="20">
        <f t="shared" si="28"/>
        <v>0</v>
      </c>
      <c r="K490" s="10">
        <v>0</v>
      </c>
      <c r="L490" s="20">
        <f t="shared" si="29"/>
        <v>0</v>
      </c>
      <c r="M490" s="10">
        <f t="shared" si="30"/>
        <v>0</v>
      </c>
      <c r="N490" s="20">
        <f t="shared" si="31"/>
        <v>0</v>
      </c>
      <c r="O490" s="10"/>
      <c r="P490" s="10"/>
      <c r="Q490" s="20"/>
      <c r="R490" s="10"/>
      <c r="S490" s="20"/>
      <c r="T490" s="10"/>
      <c r="U490" s="20"/>
      <c r="V490" s="20"/>
      <c r="W490" s="43"/>
      <c r="X490" s="40"/>
      <c r="Y490" s="43"/>
    </row>
    <row r="491" spans="1:25" x14ac:dyDescent="0.25">
      <c r="A491" s="13" t="s">
        <v>9</v>
      </c>
      <c r="B491" s="14">
        <v>31643</v>
      </c>
      <c r="C491" s="14" t="s">
        <v>90</v>
      </c>
      <c r="D491" s="14" t="s">
        <v>42</v>
      </c>
      <c r="E491" s="14" t="s">
        <v>141</v>
      </c>
      <c r="F491" s="27" t="s">
        <v>137</v>
      </c>
      <c r="G491" s="14">
        <v>2014</v>
      </c>
      <c r="H491" s="10">
        <v>25603.279999999999</v>
      </c>
      <c r="I491" s="10">
        <v>0</v>
      </c>
      <c r="J491" s="20">
        <f t="shared" si="28"/>
        <v>0</v>
      </c>
      <c r="K491" s="10">
        <v>0</v>
      </c>
      <c r="L491" s="20">
        <f t="shared" si="29"/>
        <v>0</v>
      </c>
      <c r="M491" s="10">
        <f t="shared" si="30"/>
        <v>0</v>
      </c>
      <c r="N491" s="20">
        <f t="shared" si="31"/>
        <v>0</v>
      </c>
      <c r="O491" s="10"/>
      <c r="P491" s="10"/>
      <c r="Q491" s="20"/>
      <c r="R491" s="10"/>
      <c r="S491" s="20"/>
      <c r="T491" s="10"/>
      <c r="U491" s="20"/>
      <c r="V491" s="20"/>
      <c r="W491" s="43"/>
      <c r="X491" s="40"/>
      <c r="Y491" s="43"/>
    </row>
    <row r="492" spans="1:25" x14ac:dyDescent="0.25">
      <c r="A492" s="13" t="s">
        <v>9</v>
      </c>
      <c r="B492" s="14">
        <v>31643</v>
      </c>
      <c r="C492" s="14" t="s">
        <v>90</v>
      </c>
      <c r="D492" s="14" t="s">
        <v>42</v>
      </c>
      <c r="E492" s="14" t="s">
        <v>141</v>
      </c>
      <c r="F492" s="27" t="s">
        <v>137</v>
      </c>
      <c r="G492" s="14">
        <v>2015</v>
      </c>
      <c r="H492" s="10">
        <v>115833.94</v>
      </c>
      <c r="I492" s="10">
        <v>0</v>
      </c>
      <c r="J492" s="20">
        <f t="shared" si="28"/>
        <v>0</v>
      </c>
      <c r="K492" s="10">
        <v>0</v>
      </c>
      <c r="L492" s="20">
        <f t="shared" si="29"/>
        <v>0</v>
      </c>
      <c r="M492" s="10">
        <f t="shared" si="30"/>
        <v>0</v>
      </c>
      <c r="N492" s="20">
        <f t="shared" si="31"/>
        <v>0</v>
      </c>
      <c r="O492" s="29">
        <v>186481.79</v>
      </c>
      <c r="P492" s="29">
        <v>-18224.63</v>
      </c>
      <c r="Q492" s="79">
        <f>IF($O492=0,0,P492/$O492)*100</f>
        <v>-9.772873801779788</v>
      </c>
      <c r="R492" s="29">
        <v>0</v>
      </c>
      <c r="S492" s="79">
        <f>IF($O492=0,0,R492/$O492)*100</f>
        <v>0</v>
      </c>
      <c r="T492" s="29">
        <f>P492+R492</f>
        <v>-18224.63</v>
      </c>
      <c r="U492" s="79">
        <f>IF($O492=0,0,T492/$O492)*100</f>
        <v>-9.772873801779788</v>
      </c>
      <c r="V492" s="80">
        <f>IFERROR(VLOOKUP($B492,'Depr Rate % NS'!$A:$B,2,FALSE),0)</f>
        <v>-4</v>
      </c>
      <c r="W492" s="81">
        <f>IFERROR(VLOOKUP($B492,'Depr Rate % NS'!D:E,2,FALSE),0)</f>
        <v>1988252.8</v>
      </c>
      <c r="X492" s="82">
        <f>IFERROR(VLOOKUP($B492,'Depr Rate % NS'!$L:$O,4,FALSE),0)</f>
        <v>8.0000000000000004E-4</v>
      </c>
      <c r="Y492" s="81">
        <f>W492*X492</f>
        <v>1590.6022400000002</v>
      </c>
    </row>
    <row r="493" spans="1:25" x14ac:dyDescent="0.25">
      <c r="A493" s="13" t="s">
        <v>9</v>
      </c>
      <c r="B493" s="14">
        <v>31643</v>
      </c>
      <c r="C493" s="14" t="s">
        <v>90</v>
      </c>
      <c r="D493" s="14" t="s">
        <v>42</v>
      </c>
      <c r="E493" s="14" t="s">
        <v>141</v>
      </c>
      <c r="F493" s="27" t="s">
        <v>137</v>
      </c>
      <c r="G493" s="14">
        <v>2016</v>
      </c>
      <c r="H493" s="10">
        <v>0</v>
      </c>
      <c r="I493" s="10">
        <v>0</v>
      </c>
      <c r="J493" s="20">
        <f t="shared" si="28"/>
        <v>0</v>
      </c>
      <c r="K493" s="10">
        <v>0</v>
      </c>
      <c r="L493" s="20">
        <f t="shared" si="29"/>
        <v>0</v>
      </c>
      <c r="M493" s="10">
        <f t="shared" si="30"/>
        <v>0</v>
      </c>
      <c r="N493" s="20">
        <f t="shared" si="31"/>
        <v>0</v>
      </c>
      <c r="O493" s="29">
        <v>141437.22</v>
      </c>
      <c r="P493" s="29">
        <v>-18224.63</v>
      </c>
      <c r="Q493" s="79">
        <f>IF($O493=0,0,P493/$O493)*100</f>
        <v>-12.885314063723822</v>
      </c>
      <c r="R493" s="29">
        <v>0</v>
      </c>
      <c r="S493" s="79">
        <f>IF($O493=0,0,R493/$O493)*100</f>
        <v>0</v>
      </c>
      <c r="T493" s="29">
        <f>P493+R493</f>
        <v>-18224.63</v>
      </c>
      <c r="U493" s="79">
        <f>IF($O493=0,0,T493/$O493)*100</f>
        <v>-12.885314063723822</v>
      </c>
      <c r="V493" s="80">
        <f>IFERROR(VLOOKUP($B493,'Depr Rate % NS'!$A:$B,2,FALSE),0)</f>
        <v>-4</v>
      </c>
      <c r="W493" s="81">
        <f>IFERROR(VLOOKUP($B493,'Depr Rate % NS'!D:E,2,FALSE),0)</f>
        <v>1988252.8</v>
      </c>
      <c r="X493" s="82">
        <f>IFERROR(VLOOKUP($B493,'Depr Rate % NS'!$L:$O,4,FALSE),0)</f>
        <v>8.0000000000000004E-4</v>
      </c>
      <c r="Y493" s="81">
        <f>W493*X493</f>
        <v>1590.6022400000002</v>
      </c>
    </row>
    <row r="494" spans="1:25" x14ac:dyDescent="0.25">
      <c r="A494" s="13" t="s">
        <v>9</v>
      </c>
      <c r="B494" s="14">
        <v>31643</v>
      </c>
      <c r="C494" s="14" t="s">
        <v>90</v>
      </c>
      <c r="D494" s="14" t="s">
        <v>42</v>
      </c>
      <c r="E494" s="14" t="s">
        <v>141</v>
      </c>
      <c r="F494" s="27" t="s">
        <v>137</v>
      </c>
      <c r="G494" s="14">
        <v>2017</v>
      </c>
      <c r="H494" s="10">
        <v>0</v>
      </c>
      <c r="I494" s="10">
        <v>0</v>
      </c>
      <c r="J494" s="20">
        <f t="shared" si="28"/>
        <v>0</v>
      </c>
      <c r="K494" s="10">
        <v>0</v>
      </c>
      <c r="L494" s="20">
        <f t="shared" si="29"/>
        <v>0</v>
      </c>
      <c r="M494" s="10">
        <f t="shared" si="30"/>
        <v>0</v>
      </c>
      <c r="N494" s="20">
        <f t="shared" si="31"/>
        <v>0</v>
      </c>
      <c r="O494" s="29">
        <v>141437.22</v>
      </c>
      <c r="P494" s="29">
        <v>0</v>
      </c>
      <c r="Q494" s="79">
        <f>IF($O494=0,0,P494/$O494)*100</f>
        <v>0</v>
      </c>
      <c r="R494" s="29">
        <v>0</v>
      </c>
      <c r="S494" s="79">
        <f>IF($O494=0,0,R494/$O494)*100</f>
        <v>0</v>
      </c>
      <c r="T494" s="29">
        <f>P494+R494</f>
        <v>0</v>
      </c>
      <c r="U494" s="79">
        <f>IF($O494=0,0,T494/$O494)*100</f>
        <v>0</v>
      </c>
      <c r="V494" s="80">
        <f>IFERROR(VLOOKUP($B494,'Depr Rate % NS'!$A:$B,2,FALSE),0)</f>
        <v>-4</v>
      </c>
      <c r="W494" s="81">
        <f>IFERROR(VLOOKUP($B494,'Depr Rate % NS'!D:E,2,FALSE),0)</f>
        <v>1988252.8</v>
      </c>
      <c r="X494" s="82">
        <f>IFERROR(VLOOKUP($B494,'Depr Rate % NS'!$L:$O,4,FALSE),0)</f>
        <v>8.0000000000000004E-4</v>
      </c>
      <c r="Y494" s="81">
        <f>W494*X494</f>
        <v>1590.6022400000002</v>
      </c>
    </row>
    <row r="495" spans="1:25" x14ac:dyDescent="0.25">
      <c r="A495" s="13" t="s">
        <v>9</v>
      </c>
      <c r="B495" s="14">
        <v>31643</v>
      </c>
      <c r="C495" s="14" t="s">
        <v>90</v>
      </c>
      <c r="D495" s="14" t="s">
        <v>42</v>
      </c>
      <c r="E495" s="14" t="s">
        <v>141</v>
      </c>
      <c r="F495" s="27" t="s">
        <v>137</v>
      </c>
      <c r="G495" s="14">
        <v>2018</v>
      </c>
      <c r="H495" s="10">
        <v>0</v>
      </c>
      <c r="I495" s="10">
        <v>0</v>
      </c>
      <c r="J495" s="20">
        <f t="shared" si="28"/>
        <v>0</v>
      </c>
      <c r="K495" s="10">
        <v>0</v>
      </c>
      <c r="L495" s="20">
        <f t="shared" si="29"/>
        <v>0</v>
      </c>
      <c r="M495" s="10">
        <f t="shared" si="30"/>
        <v>0</v>
      </c>
      <c r="N495" s="20">
        <f t="shared" si="31"/>
        <v>0</v>
      </c>
      <c r="O495" s="29">
        <v>141437.22</v>
      </c>
      <c r="P495" s="29">
        <v>0</v>
      </c>
      <c r="Q495" s="79">
        <f>IF($O495=0,0,P495/$O495)*100</f>
        <v>0</v>
      </c>
      <c r="R495" s="29">
        <v>0</v>
      </c>
      <c r="S495" s="79">
        <f>IF($O495=0,0,R495/$O495)*100</f>
        <v>0</v>
      </c>
      <c r="T495" s="29">
        <f>P495+R495</f>
        <v>0</v>
      </c>
      <c r="U495" s="79">
        <f>IF($O495=0,0,T495/$O495)*100</f>
        <v>0</v>
      </c>
      <c r="V495" s="80">
        <f>IFERROR(VLOOKUP($B495,'Depr Rate % NS'!$A:$B,2,FALSE),0)</f>
        <v>-4</v>
      </c>
      <c r="W495" s="81">
        <f>IFERROR(VLOOKUP($B495,'Depr Rate % NS'!D:E,2,FALSE),0)</f>
        <v>1988252.8</v>
      </c>
      <c r="X495" s="82">
        <f>IFERROR(VLOOKUP($B495,'Depr Rate % NS'!$L:$O,4,FALSE),0)</f>
        <v>8.0000000000000004E-4</v>
      </c>
      <c r="Y495" s="81">
        <f>W495*X495</f>
        <v>1590.6022400000002</v>
      </c>
    </row>
    <row r="496" spans="1:25" x14ac:dyDescent="0.25">
      <c r="A496" s="13" t="s">
        <v>9</v>
      </c>
      <c r="B496" s="14">
        <v>31643</v>
      </c>
      <c r="C496" s="14" t="s">
        <v>90</v>
      </c>
      <c r="D496" s="14" t="s">
        <v>42</v>
      </c>
      <c r="E496" s="14" t="s">
        <v>141</v>
      </c>
      <c r="F496" s="27" t="s">
        <v>137</v>
      </c>
      <c r="G496" s="14">
        <v>2019</v>
      </c>
      <c r="H496" s="10">
        <v>0</v>
      </c>
      <c r="I496" s="10">
        <v>0</v>
      </c>
      <c r="J496" s="20">
        <f t="shared" si="28"/>
        <v>0</v>
      </c>
      <c r="K496" s="10">
        <v>0</v>
      </c>
      <c r="L496" s="20">
        <f t="shared" si="29"/>
        <v>0</v>
      </c>
      <c r="M496" s="10">
        <f t="shared" si="30"/>
        <v>0</v>
      </c>
      <c r="N496" s="20">
        <f t="shared" si="31"/>
        <v>0</v>
      </c>
      <c r="O496" s="29">
        <v>115833.94</v>
      </c>
      <c r="P496" s="29">
        <v>0</v>
      </c>
      <c r="Q496" s="79">
        <f>IF($O496=0,0,P496/$O496)*100</f>
        <v>0</v>
      </c>
      <c r="R496" s="29">
        <v>0</v>
      </c>
      <c r="S496" s="79">
        <f>IF($O496=0,0,R496/$O496)*100</f>
        <v>0</v>
      </c>
      <c r="T496" s="29">
        <f>P496+R496</f>
        <v>0</v>
      </c>
      <c r="U496" s="79">
        <f>IF($O496=0,0,T496/$O496)*100</f>
        <v>0</v>
      </c>
      <c r="V496" s="80">
        <f>IFERROR(VLOOKUP($B496,'Depr Rate % NS'!$A:$B,2,FALSE),0)</f>
        <v>-4</v>
      </c>
      <c r="W496" s="81">
        <f>IFERROR(VLOOKUP($B496,'Depr Rate % NS'!D:E,2,FALSE),0)</f>
        <v>1988252.8</v>
      </c>
      <c r="X496" s="82">
        <f>IFERROR(VLOOKUP($B496,'Depr Rate % NS'!$L:$O,4,FALSE),0)</f>
        <v>8.0000000000000004E-4</v>
      </c>
      <c r="Y496" s="81">
        <f>W496*X496</f>
        <v>1590.6022400000002</v>
      </c>
    </row>
    <row r="497" spans="1:25" x14ac:dyDescent="0.25">
      <c r="A497" s="13" t="s">
        <v>9</v>
      </c>
      <c r="B497" s="14">
        <v>31644</v>
      </c>
      <c r="C497" s="14" t="s">
        <v>90</v>
      </c>
      <c r="D497" s="14" t="s">
        <v>43</v>
      </c>
      <c r="E497" s="14" t="s">
        <v>141</v>
      </c>
      <c r="F497" s="27" t="s">
        <v>135</v>
      </c>
      <c r="G497" s="14">
        <v>2011</v>
      </c>
      <c r="H497" s="10">
        <v>39563.81</v>
      </c>
      <c r="I497" s="10">
        <v>0</v>
      </c>
      <c r="J497" s="20">
        <f t="shared" si="28"/>
        <v>0</v>
      </c>
      <c r="K497" s="10">
        <v>0</v>
      </c>
      <c r="L497" s="20">
        <f t="shared" si="29"/>
        <v>0</v>
      </c>
      <c r="M497" s="10">
        <f t="shared" si="30"/>
        <v>0</v>
      </c>
      <c r="N497" s="20">
        <f t="shared" si="31"/>
        <v>0</v>
      </c>
      <c r="O497" s="10"/>
      <c r="P497" s="10"/>
      <c r="Q497" s="20"/>
      <c r="R497" s="10"/>
      <c r="S497" s="20"/>
      <c r="T497" s="10"/>
      <c r="U497" s="20"/>
      <c r="V497" s="20"/>
      <c r="W497" s="43"/>
      <c r="X497" s="40"/>
      <c r="Y497" s="43"/>
    </row>
    <row r="498" spans="1:25" x14ac:dyDescent="0.25">
      <c r="A498" s="13" t="s">
        <v>9</v>
      </c>
      <c r="B498" s="14">
        <v>31644</v>
      </c>
      <c r="C498" s="14" t="s">
        <v>90</v>
      </c>
      <c r="D498" s="14" t="s">
        <v>43</v>
      </c>
      <c r="E498" s="14" t="s">
        <v>141</v>
      </c>
      <c r="F498" s="27" t="s">
        <v>135</v>
      </c>
      <c r="G498" s="14">
        <v>2012</v>
      </c>
      <c r="H498" s="10">
        <v>0</v>
      </c>
      <c r="I498" s="10">
        <v>-10200.030000000001</v>
      </c>
      <c r="J498" s="20">
        <f t="shared" si="28"/>
        <v>0</v>
      </c>
      <c r="K498" s="10">
        <v>0</v>
      </c>
      <c r="L498" s="20">
        <f t="shared" si="29"/>
        <v>0</v>
      </c>
      <c r="M498" s="10">
        <f t="shared" si="30"/>
        <v>-10200.030000000001</v>
      </c>
      <c r="N498" s="20">
        <f t="shared" si="31"/>
        <v>0</v>
      </c>
      <c r="O498" s="10"/>
      <c r="P498" s="10"/>
      <c r="Q498" s="20"/>
      <c r="R498" s="10"/>
      <c r="S498" s="20"/>
      <c r="T498" s="10"/>
      <c r="U498" s="20"/>
      <c r="V498" s="20"/>
      <c r="W498" s="43"/>
      <c r="X498" s="40"/>
      <c r="Y498" s="43"/>
    </row>
    <row r="499" spans="1:25" x14ac:dyDescent="0.25">
      <c r="A499" s="13" t="s">
        <v>9</v>
      </c>
      <c r="B499" s="14">
        <v>31644</v>
      </c>
      <c r="C499" s="14" t="s">
        <v>90</v>
      </c>
      <c r="D499" s="14" t="s">
        <v>43</v>
      </c>
      <c r="E499" s="14" t="s">
        <v>141</v>
      </c>
      <c r="F499" s="27" t="s">
        <v>135</v>
      </c>
      <c r="G499" s="14">
        <v>2013</v>
      </c>
      <c r="H499" s="10">
        <v>51091.51</v>
      </c>
      <c r="I499" s="10">
        <v>-7298.81</v>
      </c>
      <c r="J499" s="20">
        <f t="shared" si="28"/>
        <v>-14.285759023368069</v>
      </c>
      <c r="K499" s="10">
        <v>0</v>
      </c>
      <c r="L499" s="20">
        <f t="shared" si="29"/>
        <v>0</v>
      </c>
      <c r="M499" s="10">
        <f t="shared" si="30"/>
        <v>-7298.81</v>
      </c>
      <c r="N499" s="20">
        <f t="shared" si="31"/>
        <v>-14.285759023368069</v>
      </c>
      <c r="O499" s="10"/>
      <c r="P499" s="10"/>
      <c r="Q499" s="20"/>
      <c r="R499" s="10"/>
      <c r="S499" s="20"/>
      <c r="T499" s="10"/>
      <c r="U499" s="20"/>
      <c r="V499" s="20"/>
      <c r="W499" s="43"/>
      <c r="X499" s="40"/>
      <c r="Y499" s="43"/>
    </row>
    <row r="500" spans="1:25" x14ac:dyDescent="0.25">
      <c r="A500" s="13" t="s">
        <v>9</v>
      </c>
      <c r="B500" s="14">
        <v>31644</v>
      </c>
      <c r="C500" s="14" t="s">
        <v>90</v>
      </c>
      <c r="D500" s="14" t="s">
        <v>43</v>
      </c>
      <c r="E500" s="14" t="s">
        <v>141</v>
      </c>
      <c r="F500" s="27" t="s">
        <v>135</v>
      </c>
      <c r="G500" s="14">
        <v>2014</v>
      </c>
      <c r="H500" s="10">
        <v>6483.14</v>
      </c>
      <c r="I500" s="10">
        <v>0</v>
      </c>
      <c r="J500" s="20">
        <f t="shared" si="28"/>
        <v>0</v>
      </c>
      <c r="K500" s="10">
        <v>0</v>
      </c>
      <c r="L500" s="20">
        <f t="shared" si="29"/>
        <v>0</v>
      </c>
      <c r="M500" s="10">
        <f t="shared" si="30"/>
        <v>0</v>
      </c>
      <c r="N500" s="20">
        <f t="shared" si="31"/>
        <v>0</v>
      </c>
      <c r="O500" s="10"/>
      <c r="P500" s="10"/>
      <c r="Q500" s="20"/>
      <c r="R500" s="10"/>
      <c r="S500" s="20"/>
      <c r="T500" s="10"/>
      <c r="U500" s="20"/>
      <c r="V500" s="20"/>
      <c r="W500" s="43"/>
      <c r="X500" s="40"/>
      <c r="Y500" s="43"/>
    </row>
    <row r="501" spans="1:25" x14ac:dyDescent="0.25">
      <c r="A501" s="24" t="s">
        <v>9</v>
      </c>
      <c r="B501" s="14">
        <v>31644</v>
      </c>
      <c r="C501" s="14" t="s">
        <v>90</v>
      </c>
      <c r="D501" s="14" t="s">
        <v>43</v>
      </c>
      <c r="E501" s="14" t="s">
        <v>141</v>
      </c>
      <c r="F501" s="27" t="s">
        <v>135</v>
      </c>
      <c r="G501" s="14">
        <v>2015</v>
      </c>
      <c r="H501" s="10">
        <v>34437.629999999997</v>
      </c>
      <c r="I501" s="10">
        <v>0</v>
      </c>
      <c r="J501" s="20">
        <f t="shared" si="28"/>
        <v>0</v>
      </c>
      <c r="K501" s="10">
        <v>0</v>
      </c>
      <c r="L501" s="20">
        <f t="shared" si="29"/>
        <v>0</v>
      </c>
      <c r="M501" s="10">
        <f t="shared" si="30"/>
        <v>0</v>
      </c>
      <c r="N501" s="20">
        <f t="shared" si="31"/>
        <v>0</v>
      </c>
      <c r="O501" s="29">
        <v>131576.09</v>
      </c>
      <c r="P501" s="29">
        <v>-17498.84</v>
      </c>
      <c r="Q501" s="79">
        <f>IF($O501=0,0,P501/$O501)*100</f>
        <v>-13.299407209926972</v>
      </c>
      <c r="R501" s="29">
        <v>0</v>
      </c>
      <c r="S501" s="79">
        <f>IF($O501=0,0,R501/$O501)*100</f>
        <v>0</v>
      </c>
      <c r="T501" s="29">
        <f>P501+R501</f>
        <v>-17498.84</v>
      </c>
      <c r="U501" s="79">
        <f>IF($O501=0,0,T501/$O501)*100</f>
        <v>-13.299407209926972</v>
      </c>
      <c r="V501" s="80">
        <f>IFERROR(VLOOKUP($B501,'Depr Rate % NS'!$A:$B,2,FALSE),0)</f>
        <v>-5</v>
      </c>
      <c r="W501" s="81">
        <f>IFERROR(VLOOKUP($B501,'Depr Rate % NS'!D:E,2,FALSE),0)</f>
        <v>5865811.79</v>
      </c>
      <c r="X501" s="82">
        <f>IFERROR(VLOOKUP($B501,'Depr Rate % NS'!$L:$O,4,FALSE),0)</f>
        <v>6.9999999999999999E-4</v>
      </c>
      <c r="Y501" s="81">
        <f>W501*X501</f>
        <v>4106.0682530000004</v>
      </c>
    </row>
    <row r="502" spans="1:25" x14ac:dyDescent="0.25">
      <c r="A502" s="13" t="s">
        <v>9</v>
      </c>
      <c r="B502" s="14">
        <v>31644</v>
      </c>
      <c r="C502" s="14" t="s">
        <v>90</v>
      </c>
      <c r="D502" s="14" t="s">
        <v>43</v>
      </c>
      <c r="E502" s="14" t="s">
        <v>141</v>
      </c>
      <c r="F502" s="27" t="s">
        <v>135</v>
      </c>
      <c r="G502" s="14">
        <v>2016</v>
      </c>
      <c r="H502" s="10">
        <v>0</v>
      </c>
      <c r="I502" s="10">
        <v>0</v>
      </c>
      <c r="J502" s="20">
        <f t="shared" si="28"/>
        <v>0</v>
      </c>
      <c r="K502" s="10">
        <v>0</v>
      </c>
      <c r="L502" s="20">
        <f t="shared" si="29"/>
        <v>0</v>
      </c>
      <c r="M502" s="10">
        <f t="shared" si="30"/>
        <v>0</v>
      </c>
      <c r="N502" s="20">
        <f t="shared" si="31"/>
        <v>0</v>
      </c>
      <c r="O502" s="29">
        <v>92012.28</v>
      </c>
      <c r="P502" s="29">
        <v>-17498.84</v>
      </c>
      <c r="Q502" s="79">
        <f>IF($O502=0,0,P502/$O502)*100</f>
        <v>-19.017939779342498</v>
      </c>
      <c r="R502" s="29">
        <v>0</v>
      </c>
      <c r="S502" s="79">
        <f>IF($O502=0,0,R502/$O502)*100</f>
        <v>0</v>
      </c>
      <c r="T502" s="29">
        <f>P502+R502</f>
        <v>-17498.84</v>
      </c>
      <c r="U502" s="79">
        <f>IF($O502=0,0,T502/$O502)*100</f>
        <v>-19.017939779342498</v>
      </c>
      <c r="V502" s="80">
        <f>IFERROR(VLOOKUP($B502,'Depr Rate % NS'!$A:$B,2,FALSE),0)</f>
        <v>-5</v>
      </c>
      <c r="W502" s="81">
        <f>IFERROR(VLOOKUP($B502,'Depr Rate % NS'!D:E,2,FALSE),0)</f>
        <v>5865811.79</v>
      </c>
      <c r="X502" s="82">
        <f>IFERROR(VLOOKUP($B502,'Depr Rate % NS'!$L:$O,4,FALSE),0)</f>
        <v>6.9999999999999999E-4</v>
      </c>
      <c r="Y502" s="81">
        <f>W502*X502</f>
        <v>4106.0682530000004</v>
      </c>
    </row>
    <row r="503" spans="1:25" x14ac:dyDescent="0.25">
      <c r="A503" s="13" t="s">
        <v>9</v>
      </c>
      <c r="B503" s="14">
        <v>31644</v>
      </c>
      <c r="C503" s="14" t="s">
        <v>90</v>
      </c>
      <c r="D503" s="14" t="s">
        <v>43</v>
      </c>
      <c r="E503" s="14" t="s">
        <v>141</v>
      </c>
      <c r="F503" s="27" t="s">
        <v>135</v>
      </c>
      <c r="G503" s="14">
        <v>2017</v>
      </c>
      <c r="H503" s="10">
        <v>36084.67</v>
      </c>
      <c r="I503" s="10">
        <v>0</v>
      </c>
      <c r="J503" s="20">
        <f t="shared" si="28"/>
        <v>0</v>
      </c>
      <c r="K503" s="10">
        <v>0</v>
      </c>
      <c r="L503" s="20">
        <f t="shared" si="29"/>
        <v>0</v>
      </c>
      <c r="M503" s="10">
        <f t="shared" si="30"/>
        <v>0</v>
      </c>
      <c r="N503" s="20">
        <f t="shared" si="31"/>
        <v>0</v>
      </c>
      <c r="O503" s="29">
        <v>128096.94999999998</v>
      </c>
      <c r="P503" s="29">
        <v>-7298.81</v>
      </c>
      <c r="Q503" s="79">
        <f>IF($O503=0,0,P503/$O503)*100</f>
        <v>-5.6978796138393628</v>
      </c>
      <c r="R503" s="29">
        <v>0</v>
      </c>
      <c r="S503" s="79">
        <f>IF($O503=0,0,R503/$O503)*100</f>
        <v>0</v>
      </c>
      <c r="T503" s="29">
        <f>P503+R503</f>
        <v>-7298.81</v>
      </c>
      <c r="U503" s="79">
        <f>IF($O503=0,0,T503/$O503)*100</f>
        <v>-5.6978796138393628</v>
      </c>
      <c r="V503" s="80">
        <f>IFERROR(VLOOKUP($B503,'Depr Rate % NS'!$A:$B,2,FALSE),0)</f>
        <v>-5</v>
      </c>
      <c r="W503" s="81">
        <f>IFERROR(VLOOKUP($B503,'Depr Rate % NS'!D:E,2,FALSE),0)</f>
        <v>5865811.79</v>
      </c>
      <c r="X503" s="82">
        <f>IFERROR(VLOOKUP($B503,'Depr Rate % NS'!$L:$O,4,FALSE),0)</f>
        <v>6.9999999999999999E-4</v>
      </c>
      <c r="Y503" s="81">
        <f>W503*X503</f>
        <v>4106.0682530000004</v>
      </c>
    </row>
    <row r="504" spans="1:25" x14ac:dyDescent="0.25">
      <c r="A504" s="13" t="s">
        <v>9</v>
      </c>
      <c r="B504" s="14">
        <v>31644</v>
      </c>
      <c r="C504" s="14" t="s">
        <v>90</v>
      </c>
      <c r="D504" s="14" t="s">
        <v>43</v>
      </c>
      <c r="E504" s="14" t="s">
        <v>141</v>
      </c>
      <c r="F504" s="27" t="s">
        <v>135</v>
      </c>
      <c r="G504" s="14">
        <v>2018</v>
      </c>
      <c r="H504" s="10">
        <v>0</v>
      </c>
      <c r="I504" s="10">
        <v>0</v>
      </c>
      <c r="J504" s="20">
        <f t="shared" si="28"/>
        <v>0</v>
      </c>
      <c r="K504" s="10">
        <v>0</v>
      </c>
      <c r="L504" s="20">
        <f t="shared" si="29"/>
        <v>0</v>
      </c>
      <c r="M504" s="10">
        <f t="shared" si="30"/>
        <v>0</v>
      </c>
      <c r="N504" s="20">
        <f t="shared" si="31"/>
        <v>0</v>
      </c>
      <c r="O504" s="29">
        <v>77005.439999999988</v>
      </c>
      <c r="P504" s="29">
        <v>0</v>
      </c>
      <c r="Q504" s="79">
        <f>IF($O504=0,0,P504/$O504)*100</f>
        <v>0</v>
      </c>
      <c r="R504" s="29">
        <v>0</v>
      </c>
      <c r="S504" s="79">
        <f>IF($O504=0,0,R504/$O504)*100</f>
        <v>0</v>
      </c>
      <c r="T504" s="29">
        <f>P504+R504</f>
        <v>0</v>
      </c>
      <c r="U504" s="79">
        <f>IF($O504=0,0,T504/$O504)*100</f>
        <v>0</v>
      </c>
      <c r="V504" s="80">
        <f>IFERROR(VLOOKUP($B504,'Depr Rate % NS'!$A:$B,2,FALSE),0)</f>
        <v>-5</v>
      </c>
      <c r="W504" s="81">
        <f>IFERROR(VLOOKUP($B504,'Depr Rate % NS'!D:E,2,FALSE),0)</f>
        <v>5865811.79</v>
      </c>
      <c r="X504" s="82">
        <f>IFERROR(VLOOKUP($B504,'Depr Rate % NS'!$L:$O,4,FALSE),0)</f>
        <v>6.9999999999999999E-4</v>
      </c>
      <c r="Y504" s="81">
        <f>W504*X504</f>
        <v>4106.0682530000004</v>
      </c>
    </row>
    <row r="505" spans="1:25" x14ac:dyDescent="0.25">
      <c r="A505" s="13" t="s">
        <v>9</v>
      </c>
      <c r="B505" s="14">
        <v>31644</v>
      </c>
      <c r="C505" s="14" t="s">
        <v>90</v>
      </c>
      <c r="D505" s="14" t="s">
        <v>43</v>
      </c>
      <c r="E505" s="14" t="s">
        <v>141</v>
      </c>
      <c r="F505" s="27" t="s">
        <v>135</v>
      </c>
      <c r="G505" s="14">
        <v>2019</v>
      </c>
      <c r="H505" s="10">
        <v>42262.77</v>
      </c>
      <c r="I505" s="10">
        <v>-389.76</v>
      </c>
      <c r="J505" s="20">
        <f t="shared" si="28"/>
        <v>-0.92223013304617762</v>
      </c>
      <c r="K505" s="10">
        <v>0</v>
      </c>
      <c r="L505" s="20">
        <f t="shared" si="29"/>
        <v>0</v>
      </c>
      <c r="M505" s="10">
        <f t="shared" si="30"/>
        <v>-389.76</v>
      </c>
      <c r="N505" s="20">
        <f t="shared" si="31"/>
        <v>-0.92223013304617762</v>
      </c>
      <c r="O505" s="29">
        <v>112785.07</v>
      </c>
      <c r="P505" s="29">
        <v>-389.76</v>
      </c>
      <c r="Q505" s="79">
        <f>IF($O505=0,0,P505/$O505)*100</f>
        <v>-0.34557765491478609</v>
      </c>
      <c r="R505" s="29">
        <v>0</v>
      </c>
      <c r="S505" s="79">
        <f>IF($O505=0,0,R505/$O505)*100</f>
        <v>0</v>
      </c>
      <c r="T505" s="29">
        <f>P505+R505</f>
        <v>-389.76</v>
      </c>
      <c r="U505" s="79">
        <f>IF($O505=0,0,T505/$O505)*100</f>
        <v>-0.34557765491478609</v>
      </c>
      <c r="V505" s="80">
        <f>IFERROR(VLOOKUP($B505,'Depr Rate % NS'!$A:$B,2,FALSE),0)</f>
        <v>-5</v>
      </c>
      <c r="W505" s="81">
        <f>IFERROR(VLOOKUP($B505,'Depr Rate % NS'!D:E,2,FALSE),0)</f>
        <v>5865811.79</v>
      </c>
      <c r="X505" s="82">
        <f>IFERROR(VLOOKUP($B505,'Depr Rate % NS'!$L:$O,4,FALSE),0)</f>
        <v>6.9999999999999999E-4</v>
      </c>
      <c r="Y505" s="81">
        <f>W505*X505</f>
        <v>4106.0682530000004</v>
      </c>
    </row>
    <row r="506" spans="1:25" x14ac:dyDescent="0.25">
      <c r="A506" s="13" t="s">
        <v>9</v>
      </c>
      <c r="B506" s="14">
        <v>31645</v>
      </c>
      <c r="C506" s="14" t="s">
        <v>90</v>
      </c>
      <c r="D506" s="14" t="s">
        <v>44</v>
      </c>
      <c r="E506" s="14" t="s">
        <v>141</v>
      </c>
      <c r="F506" s="14" t="s">
        <v>138</v>
      </c>
      <c r="G506" s="14">
        <v>2011</v>
      </c>
      <c r="H506" s="10">
        <v>0</v>
      </c>
      <c r="I506" s="10">
        <v>0</v>
      </c>
      <c r="J506" s="20">
        <f t="shared" si="28"/>
        <v>0</v>
      </c>
      <c r="K506" s="10">
        <v>0</v>
      </c>
      <c r="L506" s="20">
        <f t="shared" si="29"/>
        <v>0</v>
      </c>
      <c r="M506" s="10">
        <f t="shared" si="30"/>
        <v>0</v>
      </c>
      <c r="N506" s="20">
        <f t="shared" si="31"/>
        <v>0</v>
      </c>
      <c r="O506" s="10"/>
      <c r="P506" s="10"/>
      <c r="Q506" s="20"/>
      <c r="R506" s="10"/>
      <c r="S506" s="20"/>
      <c r="T506" s="10"/>
      <c r="U506" s="20"/>
      <c r="V506" s="20"/>
      <c r="W506" s="43"/>
      <c r="X506" s="40"/>
      <c r="Y506" s="43"/>
    </row>
    <row r="507" spans="1:25" x14ac:dyDescent="0.25">
      <c r="A507" s="13" t="s">
        <v>9</v>
      </c>
      <c r="B507" s="14">
        <v>31645</v>
      </c>
      <c r="C507" s="14" t="s">
        <v>90</v>
      </c>
      <c r="D507" s="14" t="s">
        <v>44</v>
      </c>
      <c r="E507" s="14" t="s">
        <v>141</v>
      </c>
      <c r="F507" s="14" t="s">
        <v>138</v>
      </c>
      <c r="G507" s="14">
        <v>2012</v>
      </c>
      <c r="H507" s="10">
        <v>0</v>
      </c>
      <c r="I507" s="10">
        <v>0</v>
      </c>
      <c r="J507" s="20">
        <f t="shared" si="28"/>
        <v>0</v>
      </c>
      <c r="K507" s="10">
        <v>0</v>
      </c>
      <c r="L507" s="20">
        <f t="shared" si="29"/>
        <v>0</v>
      </c>
      <c r="M507" s="10">
        <f t="shared" si="30"/>
        <v>0</v>
      </c>
      <c r="N507" s="20">
        <f t="shared" si="31"/>
        <v>0</v>
      </c>
      <c r="O507" s="10"/>
      <c r="P507" s="10"/>
      <c r="Q507" s="20"/>
      <c r="R507" s="10"/>
      <c r="S507" s="20"/>
      <c r="T507" s="10"/>
      <c r="U507" s="20"/>
      <c r="V507" s="20"/>
      <c r="W507" s="43"/>
      <c r="X507" s="40"/>
      <c r="Y507" s="43"/>
    </row>
    <row r="508" spans="1:25" x14ac:dyDescent="0.25">
      <c r="A508" s="13" t="s">
        <v>9</v>
      </c>
      <c r="B508" s="14">
        <v>31645</v>
      </c>
      <c r="C508" s="14" t="s">
        <v>90</v>
      </c>
      <c r="D508" s="14" t="s">
        <v>44</v>
      </c>
      <c r="E508" s="14" t="s">
        <v>141</v>
      </c>
      <c r="F508" s="14" t="s">
        <v>138</v>
      </c>
      <c r="G508" s="14">
        <v>2013</v>
      </c>
      <c r="H508" s="10">
        <v>0</v>
      </c>
      <c r="I508" s="10">
        <v>0</v>
      </c>
      <c r="J508" s="20">
        <f t="shared" si="28"/>
        <v>0</v>
      </c>
      <c r="K508" s="10">
        <v>0</v>
      </c>
      <c r="L508" s="20">
        <f t="shared" si="29"/>
        <v>0</v>
      </c>
      <c r="M508" s="10">
        <f t="shared" si="30"/>
        <v>0</v>
      </c>
      <c r="N508" s="20">
        <f t="shared" si="31"/>
        <v>0</v>
      </c>
      <c r="O508" s="10"/>
      <c r="P508" s="10"/>
      <c r="Q508" s="20"/>
      <c r="R508" s="10"/>
      <c r="S508" s="20"/>
      <c r="T508" s="10"/>
      <c r="U508" s="20"/>
      <c r="V508" s="20"/>
      <c r="W508" s="43"/>
      <c r="X508" s="40"/>
      <c r="Y508" s="43"/>
    </row>
    <row r="509" spans="1:25" x14ac:dyDescent="0.25">
      <c r="A509" s="13" t="s">
        <v>9</v>
      </c>
      <c r="B509" s="14">
        <v>31645</v>
      </c>
      <c r="C509" s="14" t="s">
        <v>90</v>
      </c>
      <c r="D509" s="14" t="s">
        <v>44</v>
      </c>
      <c r="E509" s="14" t="s">
        <v>141</v>
      </c>
      <c r="F509" s="14" t="s">
        <v>138</v>
      </c>
      <c r="G509" s="14">
        <v>2014</v>
      </c>
      <c r="H509" s="10">
        <v>0</v>
      </c>
      <c r="I509" s="10">
        <v>0</v>
      </c>
      <c r="J509" s="20">
        <f t="shared" si="28"/>
        <v>0</v>
      </c>
      <c r="K509" s="10">
        <v>0</v>
      </c>
      <c r="L509" s="20">
        <f t="shared" si="29"/>
        <v>0</v>
      </c>
      <c r="M509" s="10">
        <f t="shared" si="30"/>
        <v>0</v>
      </c>
      <c r="N509" s="20">
        <f t="shared" si="31"/>
        <v>0</v>
      </c>
      <c r="O509" s="10"/>
      <c r="P509" s="10"/>
      <c r="Q509" s="20"/>
      <c r="R509" s="10"/>
      <c r="S509" s="20"/>
      <c r="T509" s="10"/>
      <c r="U509" s="20"/>
      <c r="V509" s="20"/>
      <c r="W509" s="43"/>
      <c r="X509" s="40"/>
      <c r="Y509" s="43"/>
    </row>
    <row r="510" spans="1:25" x14ac:dyDescent="0.25">
      <c r="A510" s="13" t="s">
        <v>9</v>
      </c>
      <c r="B510" s="14">
        <v>31645</v>
      </c>
      <c r="C510" s="14" t="s">
        <v>90</v>
      </c>
      <c r="D510" s="14" t="s">
        <v>44</v>
      </c>
      <c r="E510" s="14" t="s">
        <v>141</v>
      </c>
      <c r="F510" s="14" t="s">
        <v>138</v>
      </c>
      <c r="G510" s="14">
        <v>2015</v>
      </c>
      <c r="H510" s="10">
        <v>0</v>
      </c>
      <c r="I510" s="10">
        <v>0</v>
      </c>
      <c r="J510" s="20">
        <f t="shared" si="28"/>
        <v>0</v>
      </c>
      <c r="K510" s="10">
        <v>0</v>
      </c>
      <c r="L510" s="20">
        <f t="shared" si="29"/>
        <v>0</v>
      </c>
      <c r="M510" s="10">
        <f t="shared" si="30"/>
        <v>0</v>
      </c>
      <c r="N510" s="20">
        <f t="shared" si="31"/>
        <v>0</v>
      </c>
      <c r="O510" s="29">
        <v>0</v>
      </c>
      <c r="P510" s="29">
        <v>0</v>
      </c>
      <c r="Q510" s="79">
        <f>IF($O510=0,0,P510/$O510)*100</f>
        <v>0</v>
      </c>
      <c r="R510" s="29">
        <v>0</v>
      </c>
      <c r="S510" s="79">
        <f>IF($O510=0,0,R510/$O510)*100</f>
        <v>0</v>
      </c>
      <c r="T510" s="29">
        <f>P510+R510</f>
        <v>0</v>
      </c>
      <c r="U510" s="79">
        <f>IF($O510=0,0,T510/$O510)*100</f>
        <v>0</v>
      </c>
      <c r="V510" s="80">
        <f>IFERROR(VLOOKUP($B510,'Depr Rate % NS'!$A:$B,2,FALSE),0)</f>
        <v>-12</v>
      </c>
      <c r="W510" s="81">
        <f>IFERROR(VLOOKUP($B510,'Depr Rate % NS'!D:E,2,FALSE),0)</f>
        <v>689413.77</v>
      </c>
      <c r="X510" s="82">
        <f>IFERROR(VLOOKUP($B510,'Depr Rate % NS'!$L:$O,4,FALSE),0)</f>
        <v>8.0000000000000004E-4</v>
      </c>
      <c r="Y510" s="81">
        <f>W510*X510</f>
        <v>551.53101600000002</v>
      </c>
    </row>
    <row r="511" spans="1:25" x14ac:dyDescent="0.25">
      <c r="A511" s="13" t="s">
        <v>9</v>
      </c>
      <c r="B511" s="14">
        <v>31645</v>
      </c>
      <c r="C511" s="14" t="s">
        <v>90</v>
      </c>
      <c r="D511" s="14" t="s">
        <v>44</v>
      </c>
      <c r="E511" s="14" t="s">
        <v>141</v>
      </c>
      <c r="F511" s="14" t="s">
        <v>138</v>
      </c>
      <c r="G511" s="14">
        <v>2016</v>
      </c>
      <c r="H511" s="10">
        <v>0</v>
      </c>
      <c r="I511" s="10">
        <v>0</v>
      </c>
      <c r="J511" s="20">
        <f t="shared" si="28"/>
        <v>0</v>
      </c>
      <c r="K511" s="10">
        <v>0</v>
      </c>
      <c r="L511" s="20">
        <f t="shared" si="29"/>
        <v>0</v>
      </c>
      <c r="M511" s="10">
        <f t="shared" si="30"/>
        <v>0</v>
      </c>
      <c r="N511" s="20">
        <f t="shared" si="31"/>
        <v>0</v>
      </c>
      <c r="O511" s="29">
        <v>0</v>
      </c>
      <c r="P511" s="29">
        <v>0</v>
      </c>
      <c r="Q511" s="79">
        <f>IF($O511=0,0,P511/$O511)*100</f>
        <v>0</v>
      </c>
      <c r="R511" s="29">
        <v>0</v>
      </c>
      <c r="S511" s="79">
        <f>IF($O511=0,0,R511/$O511)*100</f>
        <v>0</v>
      </c>
      <c r="T511" s="29">
        <f>P511+R511</f>
        <v>0</v>
      </c>
      <c r="U511" s="79">
        <f>IF($O511=0,0,T511/$O511)*100</f>
        <v>0</v>
      </c>
      <c r="V511" s="80">
        <f>IFERROR(VLOOKUP($B511,'Depr Rate % NS'!$A:$B,2,FALSE),0)</f>
        <v>-12</v>
      </c>
      <c r="W511" s="81">
        <f>IFERROR(VLOOKUP($B511,'Depr Rate % NS'!D:E,2,FALSE),0)</f>
        <v>689413.77</v>
      </c>
      <c r="X511" s="82">
        <f>IFERROR(VLOOKUP($B511,'Depr Rate % NS'!$L:$O,4,FALSE),0)</f>
        <v>8.0000000000000004E-4</v>
      </c>
      <c r="Y511" s="81">
        <f>W511*X511</f>
        <v>551.53101600000002</v>
      </c>
    </row>
    <row r="512" spans="1:25" x14ac:dyDescent="0.25">
      <c r="A512" s="13" t="s">
        <v>9</v>
      </c>
      <c r="B512" s="14">
        <v>31645</v>
      </c>
      <c r="C512" s="14" t="s">
        <v>90</v>
      </c>
      <c r="D512" s="14" t="s">
        <v>44</v>
      </c>
      <c r="E512" s="14" t="s">
        <v>141</v>
      </c>
      <c r="F512" s="14" t="s">
        <v>138</v>
      </c>
      <c r="G512" s="14">
        <v>2017</v>
      </c>
      <c r="H512" s="10">
        <v>0</v>
      </c>
      <c r="I512" s="10">
        <v>0</v>
      </c>
      <c r="J512" s="20">
        <f t="shared" si="28"/>
        <v>0</v>
      </c>
      <c r="K512" s="10">
        <v>0</v>
      </c>
      <c r="L512" s="20">
        <f t="shared" si="29"/>
        <v>0</v>
      </c>
      <c r="M512" s="10">
        <f t="shared" si="30"/>
        <v>0</v>
      </c>
      <c r="N512" s="20">
        <f t="shared" si="31"/>
        <v>0</v>
      </c>
      <c r="O512" s="29">
        <v>0</v>
      </c>
      <c r="P512" s="29">
        <v>0</v>
      </c>
      <c r="Q512" s="79">
        <f>IF($O512=0,0,P512/$O512)*100</f>
        <v>0</v>
      </c>
      <c r="R512" s="29">
        <v>0</v>
      </c>
      <c r="S512" s="79">
        <f>IF($O512=0,0,R512/$O512)*100</f>
        <v>0</v>
      </c>
      <c r="T512" s="29">
        <f>P512+R512</f>
        <v>0</v>
      </c>
      <c r="U512" s="79">
        <f>IF($O512=0,0,T512/$O512)*100</f>
        <v>0</v>
      </c>
      <c r="V512" s="80">
        <f>IFERROR(VLOOKUP($B512,'Depr Rate % NS'!$A:$B,2,FALSE),0)</f>
        <v>-12</v>
      </c>
      <c r="W512" s="81">
        <f>IFERROR(VLOOKUP($B512,'Depr Rate % NS'!D:E,2,FALSE),0)</f>
        <v>689413.77</v>
      </c>
      <c r="X512" s="82">
        <f>IFERROR(VLOOKUP($B512,'Depr Rate % NS'!$L:$O,4,FALSE),0)</f>
        <v>8.0000000000000004E-4</v>
      </c>
      <c r="Y512" s="81">
        <f>W512*X512</f>
        <v>551.53101600000002</v>
      </c>
    </row>
    <row r="513" spans="1:25" x14ac:dyDescent="0.25">
      <c r="A513" s="13" t="s">
        <v>9</v>
      </c>
      <c r="B513" s="14">
        <v>31645</v>
      </c>
      <c r="C513" s="14" t="s">
        <v>90</v>
      </c>
      <c r="D513" s="14" t="s">
        <v>44</v>
      </c>
      <c r="E513" s="14" t="s">
        <v>141</v>
      </c>
      <c r="F513" s="14" t="s">
        <v>138</v>
      </c>
      <c r="G513" s="14">
        <v>2018</v>
      </c>
      <c r="H513" s="10">
        <v>0</v>
      </c>
      <c r="I513" s="10">
        <v>0</v>
      </c>
      <c r="J513" s="20">
        <f t="shared" si="28"/>
        <v>0</v>
      </c>
      <c r="K513" s="10">
        <v>0</v>
      </c>
      <c r="L513" s="20">
        <f t="shared" si="29"/>
        <v>0</v>
      </c>
      <c r="M513" s="10">
        <f t="shared" si="30"/>
        <v>0</v>
      </c>
      <c r="N513" s="20">
        <f t="shared" si="31"/>
        <v>0</v>
      </c>
      <c r="O513" s="29">
        <v>0</v>
      </c>
      <c r="P513" s="29">
        <v>0</v>
      </c>
      <c r="Q513" s="79">
        <f>IF($O513=0,0,P513/$O513)*100</f>
        <v>0</v>
      </c>
      <c r="R513" s="29">
        <v>0</v>
      </c>
      <c r="S513" s="79">
        <f>IF($O513=0,0,R513/$O513)*100</f>
        <v>0</v>
      </c>
      <c r="T513" s="29">
        <f>P513+R513</f>
        <v>0</v>
      </c>
      <c r="U513" s="79">
        <f>IF($O513=0,0,T513/$O513)*100</f>
        <v>0</v>
      </c>
      <c r="V513" s="80">
        <f>IFERROR(VLOOKUP($B513,'Depr Rate % NS'!$A:$B,2,FALSE),0)</f>
        <v>-12</v>
      </c>
      <c r="W513" s="81">
        <f>IFERROR(VLOOKUP($B513,'Depr Rate % NS'!D:E,2,FALSE),0)</f>
        <v>689413.77</v>
      </c>
      <c r="X513" s="82">
        <f>IFERROR(VLOOKUP($B513,'Depr Rate % NS'!$L:$O,4,FALSE),0)</f>
        <v>8.0000000000000004E-4</v>
      </c>
      <c r="Y513" s="81">
        <f>W513*X513</f>
        <v>551.53101600000002</v>
      </c>
    </row>
    <row r="514" spans="1:25" x14ac:dyDescent="0.25">
      <c r="A514" s="24" t="s">
        <v>9</v>
      </c>
      <c r="B514" s="14">
        <v>31645</v>
      </c>
      <c r="C514" s="14" t="s">
        <v>90</v>
      </c>
      <c r="D514" s="14" t="s">
        <v>44</v>
      </c>
      <c r="E514" s="14" t="s">
        <v>141</v>
      </c>
      <c r="F514" s="14" t="s">
        <v>138</v>
      </c>
      <c r="G514" s="14">
        <v>2019</v>
      </c>
      <c r="H514" s="10">
        <v>62610.45</v>
      </c>
      <c r="I514" s="10">
        <v>-107265.65</v>
      </c>
      <c r="J514" s="20">
        <f t="shared" ref="J514:J577" si="32">IF($H514=0,0,I514/$H514)*100</f>
        <v>-171.32227926807747</v>
      </c>
      <c r="K514" s="10">
        <v>0</v>
      </c>
      <c r="L514" s="20">
        <f t="shared" ref="L514:L577" si="33">IF($H514=0,0,K514/$H514)*100</f>
        <v>0</v>
      </c>
      <c r="M514" s="10">
        <f t="shared" ref="M514:M577" si="34">I514+K514</f>
        <v>-107265.65</v>
      </c>
      <c r="N514" s="20">
        <f t="shared" ref="N514:N577" si="35">IF($H514=0,0,M514/$H514)*100</f>
        <v>-171.32227926807747</v>
      </c>
      <c r="O514" s="29">
        <v>62610.45</v>
      </c>
      <c r="P514" s="29">
        <v>-107265.65</v>
      </c>
      <c r="Q514" s="79">
        <f>IF($O514=0,0,P514/$O514)*100</f>
        <v>-171.32227926807747</v>
      </c>
      <c r="R514" s="29">
        <v>0</v>
      </c>
      <c r="S514" s="79">
        <f>IF($O514=0,0,R514/$O514)*100</f>
        <v>0</v>
      </c>
      <c r="T514" s="29">
        <f>P514+R514</f>
        <v>-107265.65</v>
      </c>
      <c r="U514" s="79">
        <f>IF($O514=0,0,T514/$O514)*100</f>
        <v>-171.32227926807747</v>
      </c>
      <c r="V514" s="80">
        <f>IFERROR(VLOOKUP($B514,'Depr Rate % NS'!$A:$B,2,FALSE),0)</f>
        <v>-12</v>
      </c>
      <c r="W514" s="81">
        <f>IFERROR(VLOOKUP($B514,'Depr Rate % NS'!D:E,2,FALSE),0)</f>
        <v>689413.77</v>
      </c>
      <c r="X514" s="82">
        <f>IFERROR(VLOOKUP($B514,'Depr Rate % NS'!$L:$O,4,FALSE),0)</f>
        <v>8.0000000000000004E-4</v>
      </c>
      <c r="Y514" s="81">
        <f>W514*X514</f>
        <v>551.53101600000002</v>
      </c>
    </row>
    <row r="515" spans="1:25" x14ac:dyDescent="0.25">
      <c r="A515" s="13" t="s">
        <v>9</v>
      </c>
      <c r="B515" s="14">
        <v>31646</v>
      </c>
      <c r="C515" s="14" t="s">
        <v>90</v>
      </c>
      <c r="D515" s="14" t="s">
        <v>45</v>
      </c>
      <c r="E515" s="14" t="s">
        <v>141</v>
      </c>
      <c r="F515" s="14" t="s">
        <v>139</v>
      </c>
      <c r="G515" s="14">
        <v>2011</v>
      </c>
      <c r="H515" s="10">
        <v>6583.95</v>
      </c>
      <c r="I515" s="10">
        <v>-3665.14</v>
      </c>
      <c r="J515" s="20">
        <f t="shared" si="32"/>
        <v>-55.667798206243965</v>
      </c>
      <c r="K515" s="10">
        <v>0</v>
      </c>
      <c r="L515" s="20">
        <f t="shared" si="33"/>
        <v>0</v>
      </c>
      <c r="M515" s="10">
        <f t="shared" si="34"/>
        <v>-3665.14</v>
      </c>
      <c r="N515" s="20">
        <f t="shared" si="35"/>
        <v>-55.667798206243965</v>
      </c>
      <c r="O515" s="10"/>
      <c r="P515" s="10"/>
      <c r="Q515" s="20"/>
      <c r="R515" s="10"/>
      <c r="S515" s="20"/>
      <c r="T515" s="10"/>
      <c r="U515" s="20"/>
      <c r="V515" s="20"/>
      <c r="W515" s="43"/>
      <c r="X515" s="40"/>
      <c r="Y515" s="43"/>
    </row>
    <row r="516" spans="1:25" x14ac:dyDescent="0.25">
      <c r="A516" s="13" t="s">
        <v>9</v>
      </c>
      <c r="B516" s="14">
        <v>31646</v>
      </c>
      <c r="C516" s="14" t="s">
        <v>90</v>
      </c>
      <c r="D516" s="14" t="s">
        <v>45</v>
      </c>
      <c r="E516" s="14" t="s">
        <v>141</v>
      </c>
      <c r="F516" s="14" t="s">
        <v>139</v>
      </c>
      <c r="G516" s="14">
        <v>2012</v>
      </c>
      <c r="H516" s="10">
        <v>0</v>
      </c>
      <c r="I516" s="10">
        <v>0</v>
      </c>
      <c r="J516" s="20">
        <f t="shared" si="32"/>
        <v>0</v>
      </c>
      <c r="K516" s="10">
        <v>0</v>
      </c>
      <c r="L516" s="20">
        <f t="shared" si="33"/>
        <v>0</v>
      </c>
      <c r="M516" s="10">
        <f t="shared" si="34"/>
        <v>0</v>
      </c>
      <c r="N516" s="20">
        <f t="shared" si="35"/>
        <v>0</v>
      </c>
      <c r="O516" s="10"/>
      <c r="P516" s="10"/>
      <c r="Q516" s="20"/>
      <c r="R516" s="10"/>
      <c r="S516" s="20"/>
      <c r="T516" s="10"/>
      <c r="U516" s="20"/>
      <c r="V516" s="20"/>
      <c r="W516" s="43"/>
      <c r="X516" s="40"/>
      <c r="Y516" s="43"/>
    </row>
    <row r="517" spans="1:25" x14ac:dyDescent="0.25">
      <c r="A517" s="13" t="s">
        <v>9</v>
      </c>
      <c r="B517" s="14">
        <v>31646</v>
      </c>
      <c r="C517" s="14" t="s">
        <v>90</v>
      </c>
      <c r="D517" s="14" t="s">
        <v>45</v>
      </c>
      <c r="E517" s="14" t="s">
        <v>141</v>
      </c>
      <c r="F517" s="14" t="s">
        <v>139</v>
      </c>
      <c r="G517" s="14">
        <v>2013</v>
      </c>
      <c r="H517" s="10">
        <v>0</v>
      </c>
      <c r="I517" s="10">
        <v>0</v>
      </c>
      <c r="J517" s="20">
        <f t="shared" si="32"/>
        <v>0</v>
      </c>
      <c r="K517" s="10">
        <v>0</v>
      </c>
      <c r="L517" s="20">
        <f t="shared" si="33"/>
        <v>0</v>
      </c>
      <c r="M517" s="10">
        <f t="shared" si="34"/>
        <v>0</v>
      </c>
      <c r="N517" s="20">
        <f t="shared" si="35"/>
        <v>0</v>
      </c>
      <c r="O517" s="10"/>
      <c r="P517" s="10"/>
      <c r="Q517" s="20"/>
      <c r="R517" s="10"/>
      <c r="S517" s="20"/>
      <c r="T517" s="10"/>
      <c r="U517" s="20"/>
      <c r="V517" s="20"/>
      <c r="W517" s="43"/>
      <c r="X517" s="40"/>
      <c r="Y517" s="43"/>
    </row>
    <row r="518" spans="1:25" x14ac:dyDescent="0.25">
      <c r="A518" s="13" t="s">
        <v>9</v>
      </c>
      <c r="B518" s="14">
        <v>31646</v>
      </c>
      <c r="C518" s="14" t="s">
        <v>90</v>
      </c>
      <c r="D518" s="14" t="s">
        <v>45</v>
      </c>
      <c r="E518" s="14" t="s">
        <v>141</v>
      </c>
      <c r="F518" s="14" t="s">
        <v>139</v>
      </c>
      <c r="G518" s="14">
        <v>2014</v>
      </c>
      <c r="H518" s="10">
        <v>0</v>
      </c>
      <c r="I518" s="10">
        <v>0</v>
      </c>
      <c r="J518" s="20">
        <f t="shared" si="32"/>
        <v>0</v>
      </c>
      <c r="K518" s="10">
        <v>0</v>
      </c>
      <c r="L518" s="20">
        <f t="shared" si="33"/>
        <v>0</v>
      </c>
      <c r="M518" s="10">
        <f t="shared" si="34"/>
        <v>0</v>
      </c>
      <c r="N518" s="20">
        <f t="shared" si="35"/>
        <v>0</v>
      </c>
      <c r="O518" s="10"/>
      <c r="P518" s="10"/>
      <c r="Q518" s="20"/>
      <c r="R518" s="10"/>
      <c r="S518" s="20"/>
      <c r="T518" s="10"/>
      <c r="U518" s="20"/>
      <c r="V518" s="20"/>
      <c r="W518" s="43"/>
      <c r="X518" s="40"/>
      <c r="Y518" s="43"/>
    </row>
    <row r="519" spans="1:25" x14ac:dyDescent="0.25">
      <c r="A519" s="13" t="s">
        <v>9</v>
      </c>
      <c r="B519" s="14">
        <v>31646</v>
      </c>
      <c r="C519" s="14" t="s">
        <v>90</v>
      </c>
      <c r="D519" s="14" t="s">
        <v>45</v>
      </c>
      <c r="E519" s="14" t="s">
        <v>141</v>
      </c>
      <c r="F519" s="14" t="s">
        <v>139</v>
      </c>
      <c r="G519" s="14">
        <v>2015</v>
      </c>
      <c r="H519" s="10">
        <v>66032.45</v>
      </c>
      <c r="I519" s="10">
        <v>0</v>
      </c>
      <c r="J519" s="20">
        <f t="shared" si="32"/>
        <v>0</v>
      </c>
      <c r="K519" s="10">
        <v>0</v>
      </c>
      <c r="L519" s="20">
        <f t="shared" si="33"/>
        <v>0</v>
      </c>
      <c r="M519" s="10">
        <f t="shared" si="34"/>
        <v>0</v>
      </c>
      <c r="N519" s="20">
        <f t="shared" si="35"/>
        <v>0</v>
      </c>
      <c r="O519" s="29">
        <v>72616.399999999994</v>
      </c>
      <c r="P519" s="29">
        <v>-3665.14</v>
      </c>
      <c r="Q519" s="79">
        <f>IF($O519=0,0,P519/$O519)*100</f>
        <v>-5.0472620509967445</v>
      </c>
      <c r="R519" s="29">
        <v>0</v>
      </c>
      <c r="S519" s="79">
        <f>IF($O519=0,0,R519/$O519)*100</f>
        <v>0</v>
      </c>
      <c r="T519" s="29">
        <f>P519+R519</f>
        <v>-3665.14</v>
      </c>
      <c r="U519" s="79">
        <f>IF($O519=0,0,T519/$O519)*100</f>
        <v>-5.0472620509967445</v>
      </c>
      <c r="V519" s="80">
        <f>IFERROR(VLOOKUP($B519,'Depr Rate % NS'!$A:$B,2,FALSE),0)</f>
        <v>-4</v>
      </c>
      <c r="W519" s="81">
        <f>IFERROR(VLOOKUP($B519,'Depr Rate % NS'!D:E,2,FALSE),0)</f>
        <v>1725496.47</v>
      </c>
      <c r="X519" s="82">
        <f>IFERROR(VLOOKUP($B519,'Depr Rate % NS'!$L:$O,4,FALSE),0)</f>
        <v>8.0000000000000004E-4</v>
      </c>
      <c r="Y519" s="81">
        <f>W519*X519</f>
        <v>1380.3971759999999</v>
      </c>
    </row>
    <row r="520" spans="1:25" x14ac:dyDescent="0.25">
      <c r="A520" s="13" t="s">
        <v>9</v>
      </c>
      <c r="B520" s="14">
        <v>31646</v>
      </c>
      <c r="C520" s="14" t="s">
        <v>90</v>
      </c>
      <c r="D520" s="14" t="s">
        <v>45</v>
      </c>
      <c r="E520" s="14" t="s">
        <v>141</v>
      </c>
      <c r="F520" s="14" t="s">
        <v>139</v>
      </c>
      <c r="G520" s="14">
        <v>2016</v>
      </c>
      <c r="H520" s="10">
        <v>0</v>
      </c>
      <c r="I520" s="10">
        <v>0</v>
      </c>
      <c r="J520" s="20">
        <f t="shared" si="32"/>
        <v>0</v>
      </c>
      <c r="K520" s="10">
        <v>0</v>
      </c>
      <c r="L520" s="20">
        <f t="shared" si="33"/>
        <v>0</v>
      </c>
      <c r="M520" s="10">
        <f t="shared" si="34"/>
        <v>0</v>
      </c>
      <c r="N520" s="20">
        <f t="shared" si="35"/>
        <v>0</v>
      </c>
      <c r="O520" s="29">
        <v>66032.45</v>
      </c>
      <c r="P520" s="29">
        <v>0</v>
      </c>
      <c r="Q520" s="79">
        <f>IF($O520=0,0,P520/$O520)*100</f>
        <v>0</v>
      </c>
      <c r="R520" s="29">
        <v>0</v>
      </c>
      <c r="S520" s="79">
        <f>IF($O520=0,0,R520/$O520)*100</f>
        <v>0</v>
      </c>
      <c r="T520" s="29">
        <f>P520+R520</f>
        <v>0</v>
      </c>
      <c r="U520" s="79">
        <f>IF($O520=0,0,T520/$O520)*100</f>
        <v>0</v>
      </c>
      <c r="V520" s="80">
        <f>IFERROR(VLOOKUP($B520,'Depr Rate % NS'!$A:$B,2,FALSE),0)</f>
        <v>-4</v>
      </c>
      <c r="W520" s="81">
        <f>IFERROR(VLOOKUP($B520,'Depr Rate % NS'!D:E,2,FALSE),0)</f>
        <v>1725496.47</v>
      </c>
      <c r="X520" s="82">
        <f>IFERROR(VLOOKUP($B520,'Depr Rate % NS'!$L:$O,4,FALSE),0)</f>
        <v>8.0000000000000004E-4</v>
      </c>
      <c r="Y520" s="81">
        <f>W520*X520</f>
        <v>1380.3971759999999</v>
      </c>
    </row>
    <row r="521" spans="1:25" x14ac:dyDescent="0.25">
      <c r="A521" s="13" t="s">
        <v>9</v>
      </c>
      <c r="B521" s="14">
        <v>31646</v>
      </c>
      <c r="C521" s="14" t="s">
        <v>90</v>
      </c>
      <c r="D521" s="14" t="s">
        <v>45</v>
      </c>
      <c r="E521" s="14" t="s">
        <v>141</v>
      </c>
      <c r="F521" s="14" t="s">
        <v>139</v>
      </c>
      <c r="G521" s="14">
        <v>2017</v>
      </c>
      <c r="H521" s="10">
        <v>0</v>
      </c>
      <c r="I521" s="10">
        <v>0</v>
      </c>
      <c r="J521" s="20">
        <f t="shared" si="32"/>
        <v>0</v>
      </c>
      <c r="K521" s="10">
        <v>0</v>
      </c>
      <c r="L521" s="20">
        <f t="shared" si="33"/>
        <v>0</v>
      </c>
      <c r="M521" s="10">
        <f t="shared" si="34"/>
        <v>0</v>
      </c>
      <c r="N521" s="20">
        <f t="shared" si="35"/>
        <v>0</v>
      </c>
      <c r="O521" s="29">
        <v>66032.45</v>
      </c>
      <c r="P521" s="29">
        <v>0</v>
      </c>
      <c r="Q521" s="79">
        <f>IF($O521=0,0,P521/$O521)*100</f>
        <v>0</v>
      </c>
      <c r="R521" s="29">
        <v>0</v>
      </c>
      <c r="S521" s="79">
        <f>IF($O521=0,0,R521/$O521)*100</f>
        <v>0</v>
      </c>
      <c r="T521" s="29">
        <f>P521+R521</f>
        <v>0</v>
      </c>
      <c r="U521" s="79">
        <f>IF($O521=0,0,T521/$O521)*100</f>
        <v>0</v>
      </c>
      <c r="V521" s="80">
        <f>IFERROR(VLOOKUP($B521,'Depr Rate % NS'!$A:$B,2,FALSE),0)</f>
        <v>-4</v>
      </c>
      <c r="W521" s="81">
        <f>IFERROR(VLOOKUP($B521,'Depr Rate % NS'!D:E,2,FALSE),0)</f>
        <v>1725496.47</v>
      </c>
      <c r="X521" s="82">
        <f>IFERROR(VLOOKUP($B521,'Depr Rate % NS'!$L:$O,4,FALSE),0)</f>
        <v>8.0000000000000004E-4</v>
      </c>
      <c r="Y521" s="81">
        <f>W521*X521</f>
        <v>1380.3971759999999</v>
      </c>
    </row>
    <row r="522" spans="1:25" x14ac:dyDescent="0.25">
      <c r="A522" s="13" t="s">
        <v>9</v>
      </c>
      <c r="B522" s="14">
        <v>31646</v>
      </c>
      <c r="C522" s="14" t="s">
        <v>90</v>
      </c>
      <c r="D522" s="14" t="s">
        <v>45</v>
      </c>
      <c r="E522" s="14" t="s">
        <v>141</v>
      </c>
      <c r="F522" s="14" t="s">
        <v>139</v>
      </c>
      <c r="G522" s="14">
        <v>2018</v>
      </c>
      <c r="H522" s="10">
        <v>0</v>
      </c>
      <c r="I522" s="10">
        <v>0</v>
      </c>
      <c r="J522" s="20">
        <f t="shared" si="32"/>
        <v>0</v>
      </c>
      <c r="K522" s="10">
        <v>0</v>
      </c>
      <c r="L522" s="20">
        <f t="shared" si="33"/>
        <v>0</v>
      </c>
      <c r="M522" s="10">
        <f t="shared" si="34"/>
        <v>0</v>
      </c>
      <c r="N522" s="20">
        <f t="shared" si="35"/>
        <v>0</v>
      </c>
      <c r="O522" s="29">
        <v>66032.45</v>
      </c>
      <c r="P522" s="29">
        <v>0</v>
      </c>
      <c r="Q522" s="79">
        <f>IF($O522=0,0,P522/$O522)*100</f>
        <v>0</v>
      </c>
      <c r="R522" s="29">
        <v>0</v>
      </c>
      <c r="S522" s="79">
        <f>IF($O522=0,0,R522/$O522)*100</f>
        <v>0</v>
      </c>
      <c r="T522" s="29">
        <f>P522+R522</f>
        <v>0</v>
      </c>
      <c r="U522" s="79">
        <f>IF($O522=0,0,T522/$O522)*100</f>
        <v>0</v>
      </c>
      <c r="V522" s="80">
        <f>IFERROR(VLOOKUP($B522,'Depr Rate % NS'!$A:$B,2,FALSE),0)</f>
        <v>-4</v>
      </c>
      <c r="W522" s="81">
        <f>IFERROR(VLOOKUP($B522,'Depr Rate % NS'!D:E,2,FALSE),0)</f>
        <v>1725496.47</v>
      </c>
      <c r="X522" s="82">
        <f>IFERROR(VLOOKUP($B522,'Depr Rate % NS'!$L:$O,4,FALSE),0)</f>
        <v>8.0000000000000004E-4</v>
      </c>
      <c r="Y522" s="81">
        <f>W522*X522</f>
        <v>1380.3971759999999</v>
      </c>
    </row>
    <row r="523" spans="1:25" x14ac:dyDescent="0.25">
      <c r="A523" s="24" t="s">
        <v>9</v>
      </c>
      <c r="B523" s="14">
        <v>31646</v>
      </c>
      <c r="C523" s="14" t="s">
        <v>90</v>
      </c>
      <c r="D523" s="14" t="s">
        <v>45</v>
      </c>
      <c r="E523" s="14" t="s">
        <v>141</v>
      </c>
      <c r="F523" s="14" t="s">
        <v>139</v>
      </c>
      <c r="G523" s="14">
        <v>2019</v>
      </c>
      <c r="H523" s="10">
        <v>0</v>
      </c>
      <c r="I523" s="10">
        <v>0</v>
      </c>
      <c r="J523" s="20">
        <f t="shared" si="32"/>
        <v>0</v>
      </c>
      <c r="K523" s="10">
        <v>0</v>
      </c>
      <c r="L523" s="20">
        <f t="shared" si="33"/>
        <v>0</v>
      </c>
      <c r="M523" s="10">
        <f t="shared" si="34"/>
        <v>0</v>
      </c>
      <c r="N523" s="20">
        <f t="shared" si="35"/>
        <v>0</v>
      </c>
      <c r="O523" s="29">
        <v>66032.45</v>
      </c>
      <c r="P523" s="29">
        <v>0</v>
      </c>
      <c r="Q523" s="79">
        <f>IF($O523=0,0,P523/$O523)*100</f>
        <v>0</v>
      </c>
      <c r="R523" s="29">
        <v>0</v>
      </c>
      <c r="S523" s="79">
        <f>IF($O523=0,0,R523/$O523)*100</f>
        <v>0</v>
      </c>
      <c r="T523" s="29">
        <f>P523+R523</f>
        <v>0</v>
      </c>
      <c r="U523" s="79">
        <f>IF($O523=0,0,T523/$O523)*100</f>
        <v>0</v>
      </c>
      <c r="V523" s="80">
        <f>IFERROR(VLOOKUP($B523,'Depr Rate % NS'!$A:$B,2,FALSE),0)</f>
        <v>-4</v>
      </c>
      <c r="W523" s="81">
        <f>IFERROR(VLOOKUP($B523,'Depr Rate % NS'!D:E,2,FALSE),0)</f>
        <v>1725496.47</v>
      </c>
      <c r="X523" s="82">
        <f>IFERROR(VLOOKUP($B523,'Depr Rate % NS'!$L:$O,4,FALSE),0)</f>
        <v>8.0000000000000004E-4</v>
      </c>
      <c r="Y523" s="81">
        <f>W523*X523</f>
        <v>1380.3971759999999</v>
      </c>
    </row>
    <row r="524" spans="1:25" x14ac:dyDescent="0.25">
      <c r="A524" s="13" t="s">
        <v>9</v>
      </c>
      <c r="B524" s="14">
        <v>31647</v>
      </c>
      <c r="C524" s="14" t="s">
        <v>90</v>
      </c>
      <c r="D524" s="14" t="s">
        <v>46</v>
      </c>
      <c r="E524" s="14"/>
      <c r="F524" s="14"/>
      <c r="G524" s="14">
        <v>2011</v>
      </c>
      <c r="H524" s="10">
        <v>124358.97999999998</v>
      </c>
      <c r="I524" s="10">
        <v>0</v>
      </c>
      <c r="J524" s="20">
        <f t="shared" si="32"/>
        <v>0</v>
      </c>
      <c r="K524" s="10">
        <v>0</v>
      </c>
      <c r="L524" s="20">
        <f t="shared" si="33"/>
        <v>0</v>
      </c>
      <c r="M524" s="10">
        <f t="shared" si="34"/>
        <v>0</v>
      </c>
      <c r="N524" s="20">
        <f t="shared" si="35"/>
        <v>0</v>
      </c>
      <c r="O524" s="10"/>
      <c r="P524" s="10"/>
      <c r="Q524" s="20"/>
      <c r="R524" s="10"/>
      <c r="S524" s="20"/>
      <c r="T524" s="10"/>
      <c r="U524" s="20"/>
      <c r="V524" s="20"/>
      <c r="W524" s="43"/>
      <c r="X524" s="40"/>
      <c r="Y524" s="43"/>
    </row>
    <row r="525" spans="1:25" x14ac:dyDescent="0.25">
      <c r="A525" s="13" t="s">
        <v>9</v>
      </c>
      <c r="B525" s="14">
        <v>31647</v>
      </c>
      <c r="C525" s="14" t="s">
        <v>90</v>
      </c>
      <c r="D525" s="14" t="s">
        <v>46</v>
      </c>
      <c r="E525" s="14"/>
      <c r="F525" s="14"/>
      <c r="G525" s="14">
        <v>2012</v>
      </c>
      <c r="H525" s="10">
        <v>369726.82</v>
      </c>
      <c r="I525" s="10">
        <v>0</v>
      </c>
      <c r="J525" s="20">
        <f t="shared" si="32"/>
        <v>0</v>
      </c>
      <c r="K525" s="10">
        <v>0</v>
      </c>
      <c r="L525" s="20">
        <f t="shared" si="33"/>
        <v>0</v>
      </c>
      <c r="M525" s="10">
        <f t="shared" si="34"/>
        <v>0</v>
      </c>
      <c r="N525" s="20">
        <f t="shared" si="35"/>
        <v>0</v>
      </c>
      <c r="O525" s="10"/>
      <c r="P525" s="10"/>
      <c r="Q525" s="20"/>
      <c r="R525" s="10"/>
      <c r="S525" s="20"/>
      <c r="T525" s="10"/>
      <c r="U525" s="20"/>
      <c r="V525" s="20"/>
      <c r="W525" s="43"/>
      <c r="X525" s="40"/>
      <c r="Y525" s="43"/>
    </row>
    <row r="526" spans="1:25" x14ac:dyDescent="0.25">
      <c r="A526" s="13" t="s">
        <v>9</v>
      </c>
      <c r="B526" s="14">
        <v>31647</v>
      </c>
      <c r="C526" s="14" t="s">
        <v>90</v>
      </c>
      <c r="D526" s="14" t="s">
        <v>46</v>
      </c>
      <c r="E526" s="14"/>
      <c r="F526" s="14"/>
      <c r="G526" s="14">
        <v>2013</v>
      </c>
      <c r="H526" s="10">
        <v>242652.68</v>
      </c>
      <c r="I526" s="10">
        <v>5.18</v>
      </c>
      <c r="J526" s="20">
        <f t="shared" si="32"/>
        <v>2.13473842530814E-3</v>
      </c>
      <c r="K526" s="10">
        <v>0</v>
      </c>
      <c r="L526" s="20">
        <f t="shared" si="33"/>
        <v>0</v>
      </c>
      <c r="M526" s="10">
        <f t="shared" si="34"/>
        <v>5.18</v>
      </c>
      <c r="N526" s="20">
        <f t="shared" si="35"/>
        <v>2.13473842530814E-3</v>
      </c>
      <c r="O526" s="10"/>
      <c r="P526" s="10"/>
      <c r="Q526" s="20"/>
      <c r="R526" s="10"/>
      <c r="S526" s="20"/>
      <c r="T526" s="10"/>
      <c r="U526" s="20"/>
      <c r="V526" s="20"/>
      <c r="W526" s="43"/>
      <c r="X526" s="40"/>
      <c r="Y526" s="43"/>
    </row>
    <row r="527" spans="1:25" x14ac:dyDescent="0.25">
      <c r="A527" s="13" t="s">
        <v>9</v>
      </c>
      <c r="B527" s="14">
        <v>31647</v>
      </c>
      <c r="C527" s="14" t="s">
        <v>90</v>
      </c>
      <c r="D527" s="14" t="s">
        <v>46</v>
      </c>
      <c r="E527" s="14"/>
      <c r="F527" s="14"/>
      <c r="G527" s="14">
        <v>2014</v>
      </c>
      <c r="H527" s="10">
        <v>189019.37</v>
      </c>
      <c r="I527" s="10">
        <v>0</v>
      </c>
      <c r="J527" s="20">
        <f t="shared" si="32"/>
        <v>0</v>
      </c>
      <c r="K527" s="10">
        <v>0</v>
      </c>
      <c r="L527" s="20">
        <f t="shared" si="33"/>
        <v>0</v>
      </c>
      <c r="M527" s="10">
        <f t="shared" si="34"/>
        <v>0</v>
      </c>
      <c r="N527" s="20">
        <f t="shared" si="35"/>
        <v>0</v>
      </c>
      <c r="O527" s="10"/>
      <c r="P527" s="10"/>
      <c r="Q527" s="20"/>
      <c r="R527" s="10"/>
      <c r="S527" s="20"/>
      <c r="T527" s="10"/>
      <c r="U527" s="20"/>
      <c r="V527" s="20"/>
      <c r="W527" s="43"/>
      <c r="X527" s="40"/>
      <c r="Y527" s="43"/>
    </row>
    <row r="528" spans="1:25" x14ac:dyDescent="0.25">
      <c r="A528" s="13" t="s">
        <v>9</v>
      </c>
      <c r="B528" s="14">
        <v>31647</v>
      </c>
      <c r="C528" s="14" t="s">
        <v>90</v>
      </c>
      <c r="D528" s="14" t="s">
        <v>46</v>
      </c>
      <c r="E528" s="14"/>
      <c r="F528" s="14"/>
      <c r="G528" s="14">
        <v>2015</v>
      </c>
      <c r="H528" s="10">
        <v>642572.56000000006</v>
      </c>
      <c r="I528" s="10">
        <v>0</v>
      </c>
      <c r="J528" s="20">
        <f t="shared" si="32"/>
        <v>0</v>
      </c>
      <c r="K528" s="10">
        <v>0</v>
      </c>
      <c r="L528" s="20">
        <f t="shared" si="33"/>
        <v>0</v>
      </c>
      <c r="M528" s="10">
        <f t="shared" si="34"/>
        <v>0</v>
      </c>
      <c r="N528" s="20">
        <f t="shared" si="35"/>
        <v>0</v>
      </c>
      <c r="O528" s="29">
        <v>1568330.4100000001</v>
      </c>
      <c r="P528" s="29">
        <v>5.18</v>
      </c>
      <c r="Q528" s="79">
        <f>IF($O528=0,0,P528/$O528)*100</f>
        <v>3.3028754444670876E-4</v>
      </c>
      <c r="R528" s="29">
        <v>0</v>
      </c>
      <c r="S528" s="79">
        <f>IF($O528=0,0,R528/$O528)*100</f>
        <v>0</v>
      </c>
      <c r="T528" s="29">
        <f>P528+R528</f>
        <v>5.18</v>
      </c>
      <c r="U528" s="79">
        <f>IF($O528=0,0,T528/$O528)*100</f>
        <v>3.3028754444670876E-4</v>
      </c>
      <c r="V528" s="80">
        <f>IFERROR(VLOOKUP($B528,'Depr Rate % NS'!$A:$B,2,FALSE),0)</f>
        <v>0</v>
      </c>
      <c r="W528" s="81">
        <f>IFERROR(VLOOKUP($B528,'Depr Rate % NS'!D:E,2,FALSE),0)</f>
        <v>1304313.1999999997</v>
      </c>
      <c r="X528" s="82">
        <f>IFERROR(VLOOKUP($B528,'Depr Rate % NS'!$L:$O,4,FALSE),0)</f>
        <v>0</v>
      </c>
      <c r="Y528" s="81">
        <f>W528*X528</f>
        <v>0</v>
      </c>
    </row>
    <row r="529" spans="1:25" x14ac:dyDescent="0.25">
      <c r="A529" s="13" t="s">
        <v>9</v>
      </c>
      <c r="B529" s="14">
        <v>31647</v>
      </c>
      <c r="C529" s="14" t="s">
        <v>90</v>
      </c>
      <c r="D529" s="14" t="s">
        <v>46</v>
      </c>
      <c r="E529" s="14"/>
      <c r="F529" s="14"/>
      <c r="G529" s="14">
        <v>2016</v>
      </c>
      <c r="H529" s="10">
        <v>278540.21000000002</v>
      </c>
      <c r="I529" s="10">
        <v>0</v>
      </c>
      <c r="J529" s="20">
        <f t="shared" si="32"/>
        <v>0</v>
      </c>
      <c r="K529" s="10">
        <v>0</v>
      </c>
      <c r="L529" s="20">
        <f t="shared" si="33"/>
        <v>0</v>
      </c>
      <c r="M529" s="10">
        <f t="shared" si="34"/>
        <v>0</v>
      </c>
      <c r="N529" s="20">
        <f t="shared" si="35"/>
        <v>0</v>
      </c>
      <c r="O529" s="29">
        <v>1722511.6400000001</v>
      </c>
      <c r="P529" s="29">
        <v>5.18</v>
      </c>
      <c r="Q529" s="79">
        <f>IF($O529=0,0,P529/$O529)*100</f>
        <v>3.0072365722881263E-4</v>
      </c>
      <c r="R529" s="29">
        <v>0</v>
      </c>
      <c r="S529" s="79">
        <f>IF($O529=0,0,R529/$O529)*100</f>
        <v>0</v>
      </c>
      <c r="T529" s="29">
        <f>P529+R529</f>
        <v>5.18</v>
      </c>
      <c r="U529" s="79">
        <f>IF($O529=0,0,T529/$O529)*100</f>
        <v>3.0072365722881263E-4</v>
      </c>
      <c r="V529" s="80">
        <f>IFERROR(VLOOKUP($B529,'Depr Rate % NS'!$A:$B,2,FALSE),0)</f>
        <v>0</v>
      </c>
      <c r="W529" s="81">
        <f>IFERROR(VLOOKUP($B529,'Depr Rate % NS'!D:E,2,FALSE),0)</f>
        <v>1304313.1999999997</v>
      </c>
      <c r="X529" s="82">
        <f>IFERROR(VLOOKUP($B529,'Depr Rate % NS'!$L:$O,4,FALSE),0)</f>
        <v>0</v>
      </c>
      <c r="Y529" s="81">
        <f>W529*X529</f>
        <v>0</v>
      </c>
    </row>
    <row r="530" spans="1:25" x14ac:dyDescent="0.25">
      <c r="A530" s="13" t="s">
        <v>9</v>
      </c>
      <c r="B530" s="14">
        <v>31647</v>
      </c>
      <c r="C530" s="14" t="s">
        <v>90</v>
      </c>
      <c r="D530" s="14" t="s">
        <v>46</v>
      </c>
      <c r="E530" s="14"/>
      <c r="F530" s="14"/>
      <c r="G530" s="14">
        <v>2017</v>
      </c>
      <c r="H530" s="10">
        <v>350903.84</v>
      </c>
      <c r="I530" s="10">
        <v>0</v>
      </c>
      <c r="J530" s="20">
        <f t="shared" si="32"/>
        <v>0</v>
      </c>
      <c r="K530" s="10">
        <v>0</v>
      </c>
      <c r="L530" s="20">
        <f t="shared" si="33"/>
        <v>0</v>
      </c>
      <c r="M530" s="10">
        <f t="shared" si="34"/>
        <v>0</v>
      </c>
      <c r="N530" s="20">
        <f t="shared" si="35"/>
        <v>0</v>
      </c>
      <c r="O530" s="29">
        <v>1703688.66</v>
      </c>
      <c r="P530" s="29">
        <v>5.18</v>
      </c>
      <c r="Q530" s="79">
        <f>IF($O530=0,0,P530/$O530)*100</f>
        <v>3.0404616298848879E-4</v>
      </c>
      <c r="R530" s="29">
        <v>0</v>
      </c>
      <c r="S530" s="79">
        <f>IF($O530=0,0,R530/$O530)*100</f>
        <v>0</v>
      </c>
      <c r="T530" s="29">
        <f>P530+R530</f>
        <v>5.18</v>
      </c>
      <c r="U530" s="79">
        <f>IF($O530=0,0,T530/$O530)*100</f>
        <v>3.0404616298848879E-4</v>
      </c>
      <c r="V530" s="80">
        <f>IFERROR(VLOOKUP($B530,'Depr Rate % NS'!$A:$B,2,FALSE),0)</f>
        <v>0</v>
      </c>
      <c r="W530" s="81">
        <f>IFERROR(VLOOKUP($B530,'Depr Rate % NS'!D:E,2,FALSE),0)</f>
        <v>1304313.1999999997</v>
      </c>
      <c r="X530" s="82">
        <f>IFERROR(VLOOKUP($B530,'Depr Rate % NS'!$L:$O,4,FALSE),0)</f>
        <v>0</v>
      </c>
      <c r="Y530" s="81">
        <f>W530*X530</f>
        <v>0</v>
      </c>
    </row>
    <row r="531" spans="1:25" x14ac:dyDescent="0.25">
      <c r="A531" s="13" t="s">
        <v>9</v>
      </c>
      <c r="B531" s="14">
        <v>31647</v>
      </c>
      <c r="C531" s="14" t="s">
        <v>90</v>
      </c>
      <c r="D531" s="14" t="s">
        <v>46</v>
      </c>
      <c r="E531" s="14"/>
      <c r="F531" s="14"/>
      <c r="G531" s="14">
        <v>2018</v>
      </c>
      <c r="H531" s="10">
        <v>644269.17000000004</v>
      </c>
      <c r="I531" s="10">
        <v>0</v>
      </c>
      <c r="J531" s="20">
        <f t="shared" si="32"/>
        <v>0</v>
      </c>
      <c r="K531" s="10">
        <v>0</v>
      </c>
      <c r="L531" s="20">
        <f t="shared" si="33"/>
        <v>0</v>
      </c>
      <c r="M531" s="10">
        <f t="shared" si="34"/>
        <v>0</v>
      </c>
      <c r="N531" s="20">
        <f t="shared" si="35"/>
        <v>0</v>
      </c>
      <c r="O531" s="29">
        <v>2105305.15</v>
      </c>
      <c r="P531" s="29">
        <v>0</v>
      </c>
      <c r="Q531" s="79">
        <f>IF($O531=0,0,P531/$O531)*100</f>
        <v>0</v>
      </c>
      <c r="R531" s="29">
        <v>0</v>
      </c>
      <c r="S531" s="79">
        <f>IF($O531=0,0,R531/$O531)*100</f>
        <v>0</v>
      </c>
      <c r="T531" s="29">
        <f>P531+R531</f>
        <v>0</v>
      </c>
      <c r="U531" s="79">
        <f>IF($O531=0,0,T531/$O531)*100</f>
        <v>0</v>
      </c>
      <c r="V531" s="80">
        <f>IFERROR(VLOOKUP($B531,'Depr Rate % NS'!$A:$B,2,FALSE),0)</f>
        <v>0</v>
      </c>
      <c r="W531" s="81">
        <f>IFERROR(VLOOKUP($B531,'Depr Rate % NS'!D:E,2,FALSE),0)</f>
        <v>1304313.1999999997</v>
      </c>
      <c r="X531" s="82">
        <f>IFERROR(VLOOKUP($B531,'Depr Rate % NS'!$L:$O,4,FALSE),0)</f>
        <v>0</v>
      </c>
      <c r="Y531" s="81">
        <f>W531*X531</f>
        <v>0</v>
      </c>
    </row>
    <row r="532" spans="1:25" x14ac:dyDescent="0.25">
      <c r="A532" s="13" t="s">
        <v>9</v>
      </c>
      <c r="B532" s="14">
        <v>31647</v>
      </c>
      <c r="C532" s="14" t="s">
        <v>90</v>
      </c>
      <c r="D532" s="14" t="s">
        <v>46</v>
      </c>
      <c r="E532" s="14"/>
      <c r="F532" s="14"/>
      <c r="G532" s="14">
        <v>2019</v>
      </c>
      <c r="H532" s="10">
        <v>437693.63</v>
      </c>
      <c r="I532" s="10">
        <v>0</v>
      </c>
      <c r="J532" s="20">
        <f t="shared" si="32"/>
        <v>0</v>
      </c>
      <c r="K532" s="10">
        <v>0</v>
      </c>
      <c r="L532" s="20">
        <f t="shared" si="33"/>
        <v>0</v>
      </c>
      <c r="M532" s="10">
        <f t="shared" si="34"/>
        <v>0</v>
      </c>
      <c r="N532" s="20">
        <f t="shared" si="35"/>
        <v>0</v>
      </c>
      <c r="O532" s="29">
        <v>2353979.41</v>
      </c>
      <c r="P532" s="29">
        <v>0</v>
      </c>
      <c r="Q532" s="79">
        <f>IF($O532=0,0,P532/$O532)*100</f>
        <v>0</v>
      </c>
      <c r="R532" s="29">
        <v>0</v>
      </c>
      <c r="S532" s="79">
        <f>IF($O532=0,0,R532/$O532)*100</f>
        <v>0</v>
      </c>
      <c r="T532" s="29">
        <f>P532+R532</f>
        <v>0</v>
      </c>
      <c r="U532" s="79">
        <f>IF($O532=0,0,T532/$O532)*100</f>
        <v>0</v>
      </c>
      <c r="V532" s="80">
        <f>IFERROR(VLOOKUP($B532,'Depr Rate % NS'!$A:$B,2,FALSE),0)</f>
        <v>0</v>
      </c>
      <c r="W532" s="81">
        <f>IFERROR(VLOOKUP($B532,'Depr Rate % NS'!D:E,2,FALSE),0)</f>
        <v>1304313.1999999997</v>
      </c>
      <c r="X532" s="82">
        <f>IFERROR(VLOOKUP($B532,'Depr Rate % NS'!$L:$O,4,FALSE),0)</f>
        <v>0</v>
      </c>
      <c r="Y532" s="81">
        <f>W532*X532</f>
        <v>0</v>
      </c>
    </row>
    <row r="533" spans="1:25" x14ac:dyDescent="0.25">
      <c r="A533" s="13" t="s">
        <v>9</v>
      </c>
      <c r="B533" s="14">
        <v>31651</v>
      </c>
      <c r="C533" s="14" t="s">
        <v>90</v>
      </c>
      <c r="D533" s="14" t="s">
        <v>47</v>
      </c>
      <c r="E533" s="14" t="s">
        <v>141</v>
      </c>
      <c r="F533" s="14" t="s">
        <v>144</v>
      </c>
      <c r="G533" s="14">
        <v>2011</v>
      </c>
      <c r="H533" s="10">
        <v>0</v>
      </c>
      <c r="I533" s="10">
        <v>0</v>
      </c>
      <c r="J533" s="20">
        <f t="shared" si="32"/>
        <v>0</v>
      </c>
      <c r="K533" s="10">
        <v>0</v>
      </c>
      <c r="L533" s="20">
        <f t="shared" si="33"/>
        <v>0</v>
      </c>
      <c r="M533" s="10">
        <f t="shared" si="34"/>
        <v>0</v>
      </c>
      <c r="N533" s="20">
        <f t="shared" si="35"/>
        <v>0</v>
      </c>
      <c r="O533" s="10"/>
      <c r="P533" s="10"/>
      <c r="Q533" s="20"/>
      <c r="R533" s="10"/>
      <c r="S533" s="20"/>
      <c r="T533" s="10"/>
      <c r="U533" s="20"/>
      <c r="V533" s="20"/>
      <c r="W533" s="43"/>
      <c r="X533" s="40"/>
      <c r="Y533" s="43"/>
    </row>
    <row r="534" spans="1:25" x14ac:dyDescent="0.25">
      <c r="A534" s="13" t="s">
        <v>9</v>
      </c>
      <c r="B534" s="14">
        <v>31651</v>
      </c>
      <c r="C534" s="14" t="s">
        <v>90</v>
      </c>
      <c r="D534" s="14" t="s">
        <v>47</v>
      </c>
      <c r="E534" s="14" t="s">
        <v>141</v>
      </c>
      <c r="F534" s="14" t="s">
        <v>144</v>
      </c>
      <c r="G534" s="14">
        <v>2012</v>
      </c>
      <c r="H534" s="10">
        <v>0</v>
      </c>
      <c r="I534" s="10">
        <v>0</v>
      </c>
      <c r="J534" s="20">
        <f t="shared" si="32"/>
        <v>0</v>
      </c>
      <c r="K534" s="10">
        <v>0</v>
      </c>
      <c r="L534" s="20">
        <f t="shared" si="33"/>
        <v>0</v>
      </c>
      <c r="M534" s="10">
        <f t="shared" si="34"/>
        <v>0</v>
      </c>
      <c r="N534" s="20">
        <f t="shared" si="35"/>
        <v>0</v>
      </c>
      <c r="O534" s="10"/>
      <c r="P534" s="10"/>
      <c r="Q534" s="20"/>
      <c r="R534" s="10"/>
      <c r="S534" s="20"/>
      <c r="T534" s="10"/>
      <c r="U534" s="20"/>
      <c r="V534" s="20"/>
      <c r="W534" s="43"/>
      <c r="X534" s="40"/>
      <c r="Y534" s="43"/>
    </row>
    <row r="535" spans="1:25" x14ac:dyDescent="0.25">
      <c r="A535" s="13" t="s">
        <v>9</v>
      </c>
      <c r="B535" s="14">
        <v>31651</v>
      </c>
      <c r="C535" s="14" t="s">
        <v>90</v>
      </c>
      <c r="D535" s="14" t="s">
        <v>47</v>
      </c>
      <c r="E535" s="14" t="s">
        <v>141</v>
      </c>
      <c r="F535" s="14" t="s">
        <v>144</v>
      </c>
      <c r="G535" s="14">
        <v>2013</v>
      </c>
      <c r="H535" s="10">
        <v>0</v>
      </c>
      <c r="I535" s="10">
        <v>0</v>
      </c>
      <c r="J535" s="20">
        <f t="shared" si="32"/>
        <v>0</v>
      </c>
      <c r="K535" s="10">
        <v>0</v>
      </c>
      <c r="L535" s="20">
        <f t="shared" si="33"/>
        <v>0</v>
      </c>
      <c r="M535" s="10">
        <f t="shared" si="34"/>
        <v>0</v>
      </c>
      <c r="N535" s="20">
        <f t="shared" si="35"/>
        <v>0</v>
      </c>
      <c r="O535" s="10"/>
      <c r="P535" s="10"/>
      <c r="Q535" s="20"/>
      <c r="R535" s="10"/>
      <c r="S535" s="20"/>
      <c r="T535" s="10"/>
      <c r="U535" s="20"/>
      <c r="V535" s="20"/>
      <c r="W535" s="43"/>
      <c r="X535" s="40"/>
      <c r="Y535" s="43"/>
    </row>
    <row r="536" spans="1:25" x14ac:dyDescent="0.25">
      <c r="A536" s="13" t="s">
        <v>9</v>
      </c>
      <c r="B536" s="14">
        <v>31651</v>
      </c>
      <c r="C536" s="14" t="s">
        <v>90</v>
      </c>
      <c r="D536" s="14" t="s">
        <v>47</v>
      </c>
      <c r="E536" s="14" t="s">
        <v>141</v>
      </c>
      <c r="F536" s="14" t="s">
        <v>144</v>
      </c>
      <c r="G536" s="14">
        <v>2014</v>
      </c>
      <c r="H536" s="10">
        <v>0</v>
      </c>
      <c r="I536" s="10">
        <v>0</v>
      </c>
      <c r="J536" s="20">
        <f t="shared" si="32"/>
        <v>0</v>
      </c>
      <c r="K536" s="10">
        <v>0</v>
      </c>
      <c r="L536" s="20">
        <f t="shared" si="33"/>
        <v>0</v>
      </c>
      <c r="M536" s="10">
        <f t="shared" si="34"/>
        <v>0</v>
      </c>
      <c r="N536" s="20">
        <f t="shared" si="35"/>
        <v>0</v>
      </c>
      <c r="O536" s="10"/>
      <c r="P536" s="10"/>
      <c r="Q536" s="20"/>
      <c r="R536" s="10"/>
      <c r="S536" s="20"/>
      <c r="T536" s="10"/>
      <c r="U536" s="20"/>
      <c r="V536" s="20"/>
      <c r="W536" s="43"/>
      <c r="X536" s="40"/>
      <c r="Y536" s="43"/>
    </row>
    <row r="537" spans="1:25" x14ac:dyDescent="0.25">
      <c r="A537" s="13" t="s">
        <v>9</v>
      </c>
      <c r="B537" s="14">
        <v>31651</v>
      </c>
      <c r="C537" s="14" t="s">
        <v>90</v>
      </c>
      <c r="D537" s="14" t="s">
        <v>47</v>
      </c>
      <c r="E537" s="14" t="s">
        <v>141</v>
      </c>
      <c r="F537" s="14" t="s">
        <v>144</v>
      </c>
      <c r="G537" s="14">
        <v>2015</v>
      </c>
      <c r="H537" s="10">
        <v>0</v>
      </c>
      <c r="I537" s="10">
        <v>0</v>
      </c>
      <c r="J537" s="20">
        <f t="shared" si="32"/>
        <v>0</v>
      </c>
      <c r="K537" s="10">
        <v>0</v>
      </c>
      <c r="L537" s="20">
        <f t="shared" si="33"/>
        <v>0</v>
      </c>
      <c r="M537" s="10">
        <f t="shared" si="34"/>
        <v>0</v>
      </c>
      <c r="N537" s="20">
        <f t="shared" si="35"/>
        <v>0</v>
      </c>
      <c r="O537" s="29">
        <v>0</v>
      </c>
      <c r="P537" s="29">
        <v>0</v>
      </c>
      <c r="Q537" s="79">
        <f>IF($O537=0,0,P537/$O537)*100</f>
        <v>0</v>
      </c>
      <c r="R537" s="29">
        <v>0</v>
      </c>
      <c r="S537" s="79">
        <f>IF($O537=0,0,R537/$O537)*100</f>
        <v>0</v>
      </c>
      <c r="T537" s="29">
        <f>P537+R537</f>
        <v>0</v>
      </c>
      <c r="U537" s="79">
        <f>IF($O537=0,0,T537/$O537)*100</f>
        <v>0</v>
      </c>
      <c r="V537" s="80">
        <f>IFERROR(VLOOKUP($B537,'Depr Rate % NS'!$A:$B,2,FALSE),0)</f>
        <v>-1</v>
      </c>
      <c r="W537" s="81">
        <f>IFERROR(VLOOKUP($B537,'Depr Rate % NS'!D:E,2,FALSE),0)</f>
        <v>879814.74</v>
      </c>
      <c r="X537" s="82">
        <f>IFERROR(VLOOKUP($B537,'Depr Rate % NS'!$L:$O,4,FALSE),0)</f>
        <v>5.0000000000000001E-4</v>
      </c>
      <c r="Y537" s="81">
        <f>W537*X537</f>
        <v>439.90737000000001</v>
      </c>
    </row>
    <row r="538" spans="1:25" x14ac:dyDescent="0.25">
      <c r="A538" s="13" t="s">
        <v>9</v>
      </c>
      <c r="B538" s="14">
        <v>31651</v>
      </c>
      <c r="C538" s="14" t="s">
        <v>90</v>
      </c>
      <c r="D538" s="14" t="s">
        <v>47</v>
      </c>
      <c r="E538" s="14" t="s">
        <v>141</v>
      </c>
      <c r="F538" s="14" t="s">
        <v>144</v>
      </c>
      <c r="G538" s="14">
        <v>2016</v>
      </c>
      <c r="H538" s="10">
        <v>0</v>
      </c>
      <c r="I538" s="10">
        <v>0</v>
      </c>
      <c r="J538" s="20">
        <f t="shared" si="32"/>
        <v>0</v>
      </c>
      <c r="K538" s="10">
        <v>0</v>
      </c>
      <c r="L538" s="20">
        <f t="shared" si="33"/>
        <v>0</v>
      </c>
      <c r="M538" s="10">
        <f t="shared" si="34"/>
        <v>0</v>
      </c>
      <c r="N538" s="20">
        <f t="shared" si="35"/>
        <v>0</v>
      </c>
      <c r="O538" s="29">
        <v>0</v>
      </c>
      <c r="P538" s="29">
        <v>0</v>
      </c>
      <c r="Q538" s="79">
        <f>IF($O538=0,0,P538/$O538)*100</f>
        <v>0</v>
      </c>
      <c r="R538" s="29">
        <v>0</v>
      </c>
      <c r="S538" s="79">
        <f>IF($O538=0,0,R538/$O538)*100</f>
        <v>0</v>
      </c>
      <c r="T538" s="29">
        <f>P538+R538</f>
        <v>0</v>
      </c>
      <c r="U538" s="79">
        <f>IF($O538=0,0,T538/$O538)*100</f>
        <v>0</v>
      </c>
      <c r="V538" s="80">
        <f>IFERROR(VLOOKUP($B538,'Depr Rate % NS'!$A:$B,2,FALSE),0)</f>
        <v>-1</v>
      </c>
      <c r="W538" s="81">
        <f>IFERROR(VLOOKUP($B538,'Depr Rate % NS'!D:E,2,FALSE),0)</f>
        <v>879814.74</v>
      </c>
      <c r="X538" s="82">
        <f>IFERROR(VLOOKUP($B538,'Depr Rate % NS'!$L:$O,4,FALSE),0)</f>
        <v>5.0000000000000001E-4</v>
      </c>
      <c r="Y538" s="81">
        <f>W538*X538</f>
        <v>439.90737000000001</v>
      </c>
    </row>
    <row r="539" spans="1:25" x14ac:dyDescent="0.25">
      <c r="A539" s="13" t="s">
        <v>9</v>
      </c>
      <c r="B539" s="14">
        <v>31651</v>
      </c>
      <c r="C539" s="14" t="s">
        <v>90</v>
      </c>
      <c r="D539" s="14" t="s">
        <v>47</v>
      </c>
      <c r="E539" s="14" t="s">
        <v>141</v>
      </c>
      <c r="F539" s="14" t="s">
        <v>144</v>
      </c>
      <c r="G539" s="14">
        <v>2017</v>
      </c>
      <c r="H539" s="10">
        <v>0</v>
      </c>
      <c r="I539" s="10">
        <v>0</v>
      </c>
      <c r="J539" s="20">
        <f t="shared" si="32"/>
        <v>0</v>
      </c>
      <c r="K539" s="10">
        <v>0</v>
      </c>
      <c r="L539" s="20">
        <f t="shared" si="33"/>
        <v>0</v>
      </c>
      <c r="M539" s="10">
        <f t="shared" si="34"/>
        <v>0</v>
      </c>
      <c r="N539" s="20">
        <f t="shared" si="35"/>
        <v>0</v>
      </c>
      <c r="O539" s="29">
        <v>0</v>
      </c>
      <c r="P539" s="29">
        <v>0</v>
      </c>
      <c r="Q539" s="79">
        <f>IF($O539=0,0,P539/$O539)*100</f>
        <v>0</v>
      </c>
      <c r="R539" s="29">
        <v>0</v>
      </c>
      <c r="S539" s="79">
        <f>IF($O539=0,0,R539/$O539)*100</f>
        <v>0</v>
      </c>
      <c r="T539" s="29">
        <f>P539+R539</f>
        <v>0</v>
      </c>
      <c r="U539" s="79">
        <f>IF($O539=0,0,T539/$O539)*100</f>
        <v>0</v>
      </c>
      <c r="V539" s="80">
        <f>IFERROR(VLOOKUP($B539,'Depr Rate % NS'!$A:$B,2,FALSE),0)</f>
        <v>-1</v>
      </c>
      <c r="W539" s="81">
        <f>IFERROR(VLOOKUP($B539,'Depr Rate % NS'!D:E,2,FALSE),0)</f>
        <v>879814.74</v>
      </c>
      <c r="X539" s="82">
        <f>IFERROR(VLOOKUP($B539,'Depr Rate % NS'!$L:$O,4,FALSE),0)</f>
        <v>5.0000000000000001E-4</v>
      </c>
      <c r="Y539" s="81">
        <f>W539*X539</f>
        <v>439.90737000000001</v>
      </c>
    </row>
    <row r="540" spans="1:25" x14ac:dyDescent="0.25">
      <c r="A540" s="13" t="s">
        <v>9</v>
      </c>
      <c r="B540" s="14">
        <v>31651</v>
      </c>
      <c r="C540" s="14" t="s">
        <v>90</v>
      </c>
      <c r="D540" s="14" t="s">
        <v>47</v>
      </c>
      <c r="E540" s="14" t="s">
        <v>141</v>
      </c>
      <c r="F540" s="14" t="s">
        <v>144</v>
      </c>
      <c r="G540" s="14">
        <v>2018</v>
      </c>
      <c r="H540" s="10">
        <v>0</v>
      </c>
      <c r="I540" s="10">
        <v>0</v>
      </c>
      <c r="J540" s="20">
        <f t="shared" si="32"/>
        <v>0</v>
      </c>
      <c r="K540" s="10">
        <v>0</v>
      </c>
      <c r="L540" s="20">
        <f t="shared" si="33"/>
        <v>0</v>
      </c>
      <c r="M540" s="10">
        <f t="shared" si="34"/>
        <v>0</v>
      </c>
      <c r="N540" s="20">
        <f t="shared" si="35"/>
        <v>0</v>
      </c>
      <c r="O540" s="29">
        <v>0</v>
      </c>
      <c r="P540" s="29">
        <v>0</v>
      </c>
      <c r="Q540" s="79">
        <f>IF($O540=0,0,P540/$O540)*100</f>
        <v>0</v>
      </c>
      <c r="R540" s="29">
        <v>0</v>
      </c>
      <c r="S540" s="79">
        <f>IF($O540=0,0,R540/$O540)*100</f>
        <v>0</v>
      </c>
      <c r="T540" s="29">
        <f>P540+R540</f>
        <v>0</v>
      </c>
      <c r="U540" s="79">
        <f>IF($O540=0,0,T540/$O540)*100</f>
        <v>0</v>
      </c>
      <c r="V540" s="80">
        <f>IFERROR(VLOOKUP($B540,'Depr Rate % NS'!$A:$B,2,FALSE),0)</f>
        <v>-1</v>
      </c>
      <c r="W540" s="81">
        <f>IFERROR(VLOOKUP($B540,'Depr Rate % NS'!D:E,2,FALSE),0)</f>
        <v>879814.74</v>
      </c>
      <c r="X540" s="82">
        <f>IFERROR(VLOOKUP($B540,'Depr Rate % NS'!$L:$O,4,FALSE),0)</f>
        <v>5.0000000000000001E-4</v>
      </c>
      <c r="Y540" s="81">
        <f>W540*X540</f>
        <v>439.90737000000001</v>
      </c>
    </row>
    <row r="541" spans="1:25" x14ac:dyDescent="0.25">
      <c r="A541" s="13" t="s">
        <v>9</v>
      </c>
      <c r="B541" s="14">
        <v>31651</v>
      </c>
      <c r="C541" s="14" t="s">
        <v>90</v>
      </c>
      <c r="D541" s="14" t="s">
        <v>47</v>
      </c>
      <c r="E541" s="14" t="s">
        <v>141</v>
      </c>
      <c r="F541" s="14" t="s">
        <v>144</v>
      </c>
      <c r="G541" s="14">
        <v>2019</v>
      </c>
      <c r="H541" s="10">
        <v>0</v>
      </c>
      <c r="I541" s="10">
        <v>0</v>
      </c>
      <c r="J541" s="20">
        <f t="shared" si="32"/>
        <v>0</v>
      </c>
      <c r="K541" s="10">
        <v>0</v>
      </c>
      <c r="L541" s="20">
        <f t="shared" si="33"/>
        <v>0</v>
      </c>
      <c r="M541" s="10">
        <f t="shared" si="34"/>
        <v>0</v>
      </c>
      <c r="N541" s="20">
        <f t="shared" si="35"/>
        <v>0</v>
      </c>
      <c r="O541" s="29">
        <v>0</v>
      </c>
      <c r="P541" s="29">
        <v>0</v>
      </c>
      <c r="Q541" s="79">
        <f>IF($O541=0,0,P541/$O541)*100</f>
        <v>0</v>
      </c>
      <c r="R541" s="29">
        <v>0</v>
      </c>
      <c r="S541" s="79">
        <f>IF($O541=0,0,R541/$O541)*100</f>
        <v>0</v>
      </c>
      <c r="T541" s="29">
        <f>P541+R541</f>
        <v>0</v>
      </c>
      <c r="U541" s="79">
        <f>IF($O541=0,0,T541/$O541)*100</f>
        <v>0</v>
      </c>
      <c r="V541" s="80">
        <f>IFERROR(VLOOKUP($B541,'Depr Rate % NS'!$A:$B,2,FALSE),0)</f>
        <v>-1</v>
      </c>
      <c r="W541" s="81">
        <f>IFERROR(VLOOKUP($B541,'Depr Rate % NS'!D:E,2,FALSE),0)</f>
        <v>879814.74</v>
      </c>
      <c r="X541" s="82">
        <f>IFERROR(VLOOKUP($B541,'Depr Rate % NS'!$L:$O,4,FALSE),0)</f>
        <v>5.0000000000000001E-4</v>
      </c>
      <c r="Y541" s="81">
        <f>W541*X541</f>
        <v>439.90737000000001</v>
      </c>
    </row>
    <row r="542" spans="1:25" x14ac:dyDescent="0.25">
      <c r="A542" s="13" t="s">
        <v>9</v>
      </c>
      <c r="B542" s="14">
        <v>31652</v>
      </c>
      <c r="C542" s="14" t="s">
        <v>90</v>
      </c>
      <c r="D542" s="14" t="s">
        <v>48</v>
      </c>
      <c r="E542" s="14" t="s">
        <v>141</v>
      </c>
      <c r="F542" s="14" t="s">
        <v>145</v>
      </c>
      <c r="G542" s="14">
        <v>2011</v>
      </c>
      <c r="H542" s="10">
        <v>0</v>
      </c>
      <c r="I542" s="10">
        <v>0</v>
      </c>
      <c r="J542" s="20">
        <f t="shared" si="32"/>
        <v>0</v>
      </c>
      <c r="K542" s="10">
        <v>0</v>
      </c>
      <c r="L542" s="20">
        <f t="shared" si="33"/>
        <v>0</v>
      </c>
      <c r="M542" s="10">
        <f t="shared" si="34"/>
        <v>0</v>
      </c>
      <c r="N542" s="20">
        <f t="shared" si="35"/>
        <v>0</v>
      </c>
      <c r="O542" s="10"/>
      <c r="P542" s="10"/>
      <c r="Q542" s="20"/>
      <c r="R542" s="10"/>
      <c r="S542" s="20"/>
      <c r="T542" s="10"/>
      <c r="U542" s="20"/>
      <c r="V542" s="20"/>
      <c r="W542" s="43"/>
      <c r="X542" s="40"/>
      <c r="Y542" s="43"/>
    </row>
    <row r="543" spans="1:25" x14ac:dyDescent="0.25">
      <c r="A543" s="13" t="s">
        <v>9</v>
      </c>
      <c r="B543" s="14">
        <v>31652</v>
      </c>
      <c r="C543" s="14" t="s">
        <v>90</v>
      </c>
      <c r="D543" s="14" t="s">
        <v>48</v>
      </c>
      <c r="E543" s="14" t="s">
        <v>141</v>
      </c>
      <c r="F543" s="14" t="s">
        <v>145</v>
      </c>
      <c r="G543" s="14">
        <v>2012</v>
      </c>
      <c r="H543" s="10">
        <v>0</v>
      </c>
      <c r="I543" s="10">
        <v>0</v>
      </c>
      <c r="J543" s="20">
        <f t="shared" si="32"/>
        <v>0</v>
      </c>
      <c r="K543" s="10">
        <v>0</v>
      </c>
      <c r="L543" s="20">
        <f t="shared" si="33"/>
        <v>0</v>
      </c>
      <c r="M543" s="10">
        <f t="shared" si="34"/>
        <v>0</v>
      </c>
      <c r="N543" s="20">
        <f t="shared" si="35"/>
        <v>0</v>
      </c>
      <c r="O543" s="10"/>
      <c r="P543" s="10"/>
      <c r="Q543" s="20"/>
      <c r="R543" s="10"/>
      <c r="S543" s="20"/>
      <c r="T543" s="10"/>
      <c r="U543" s="20"/>
      <c r="V543" s="20"/>
      <c r="W543" s="43"/>
      <c r="X543" s="40"/>
      <c r="Y543" s="43"/>
    </row>
    <row r="544" spans="1:25" x14ac:dyDescent="0.25">
      <c r="A544" s="13" t="s">
        <v>9</v>
      </c>
      <c r="B544" s="14">
        <v>31652</v>
      </c>
      <c r="C544" s="14" t="s">
        <v>90</v>
      </c>
      <c r="D544" s="14" t="s">
        <v>48</v>
      </c>
      <c r="E544" s="14" t="s">
        <v>141</v>
      </c>
      <c r="F544" s="14" t="s">
        <v>145</v>
      </c>
      <c r="G544" s="14">
        <v>2013</v>
      </c>
      <c r="H544" s="10">
        <v>0</v>
      </c>
      <c r="I544" s="10">
        <v>0</v>
      </c>
      <c r="J544" s="20">
        <f t="shared" si="32"/>
        <v>0</v>
      </c>
      <c r="K544" s="10">
        <v>0</v>
      </c>
      <c r="L544" s="20">
        <f t="shared" si="33"/>
        <v>0</v>
      </c>
      <c r="M544" s="10">
        <f t="shared" si="34"/>
        <v>0</v>
      </c>
      <c r="N544" s="20">
        <f t="shared" si="35"/>
        <v>0</v>
      </c>
      <c r="O544" s="10"/>
      <c r="P544" s="10"/>
      <c r="Q544" s="20"/>
      <c r="R544" s="10"/>
      <c r="S544" s="20"/>
      <c r="T544" s="10"/>
      <c r="U544" s="20"/>
      <c r="V544" s="20"/>
      <c r="W544" s="43"/>
      <c r="X544" s="40"/>
      <c r="Y544" s="43"/>
    </row>
    <row r="545" spans="1:25" x14ac:dyDescent="0.25">
      <c r="A545" s="13" t="s">
        <v>9</v>
      </c>
      <c r="B545" s="14">
        <v>31652</v>
      </c>
      <c r="C545" s="14" t="s">
        <v>90</v>
      </c>
      <c r="D545" s="14" t="s">
        <v>48</v>
      </c>
      <c r="E545" s="14" t="s">
        <v>141</v>
      </c>
      <c r="F545" s="14" t="s">
        <v>145</v>
      </c>
      <c r="G545" s="14">
        <v>2014</v>
      </c>
      <c r="H545" s="10">
        <v>0</v>
      </c>
      <c r="I545" s="10">
        <v>0</v>
      </c>
      <c r="J545" s="20">
        <f t="shared" si="32"/>
        <v>0</v>
      </c>
      <c r="K545" s="10">
        <v>0</v>
      </c>
      <c r="L545" s="20">
        <f t="shared" si="33"/>
        <v>0</v>
      </c>
      <c r="M545" s="10">
        <f t="shared" si="34"/>
        <v>0</v>
      </c>
      <c r="N545" s="20">
        <f t="shared" si="35"/>
        <v>0</v>
      </c>
      <c r="O545" s="10"/>
      <c r="P545" s="10"/>
      <c r="Q545" s="20"/>
      <c r="R545" s="10"/>
      <c r="S545" s="20"/>
      <c r="T545" s="10"/>
      <c r="U545" s="20"/>
      <c r="V545" s="20"/>
      <c r="W545" s="43"/>
      <c r="X545" s="40"/>
      <c r="Y545" s="43"/>
    </row>
    <row r="546" spans="1:25" x14ac:dyDescent="0.25">
      <c r="A546" s="13" t="s">
        <v>9</v>
      </c>
      <c r="B546" s="14">
        <v>31652</v>
      </c>
      <c r="C546" s="14" t="s">
        <v>90</v>
      </c>
      <c r="D546" s="14" t="s">
        <v>48</v>
      </c>
      <c r="E546" s="14" t="s">
        <v>141</v>
      </c>
      <c r="F546" s="14" t="s">
        <v>145</v>
      </c>
      <c r="G546" s="14">
        <v>2015</v>
      </c>
      <c r="H546" s="10">
        <v>0</v>
      </c>
      <c r="I546" s="10">
        <v>0</v>
      </c>
      <c r="J546" s="20">
        <f t="shared" si="32"/>
        <v>0</v>
      </c>
      <c r="K546" s="10">
        <v>0</v>
      </c>
      <c r="L546" s="20">
        <f t="shared" si="33"/>
        <v>0</v>
      </c>
      <c r="M546" s="10">
        <f t="shared" si="34"/>
        <v>0</v>
      </c>
      <c r="N546" s="20">
        <f t="shared" si="35"/>
        <v>0</v>
      </c>
      <c r="O546" s="29">
        <v>0</v>
      </c>
      <c r="P546" s="29">
        <v>0</v>
      </c>
      <c r="Q546" s="79">
        <f>IF($O546=0,0,P546/$O546)*100</f>
        <v>0</v>
      </c>
      <c r="R546" s="29">
        <v>0</v>
      </c>
      <c r="S546" s="79">
        <f>IF($O546=0,0,R546/$O546)*100</f>
        <v>0</v>
      </c>
      <c r="T546" s="29">
        <f>P546+R546</f>
        <v>0</v>
      </c>
      <c r="U546" s="79">
        <f>IF($O546=0,0,T546/$O546)*100</f>
        <v>0</v>
      </c>
      <c r="V546" s="80">
        <f>IFERROR(VLOOKUP($B546,'Depr Rate % NS'!$A:$B,2,FALSE),0)</f>
        <v>-2</v>
      </c>
      <c r="W546" s="81">
        <f>IFERROR(VLOOKUP($B546,'Depr Rate % NS'!D:E,2,FALSE),0)</f>
        <v>958615.89</v>
      </c>
      <c r="X546" s="82">
        <f>IFERROR(VLOOKUP($B546,'Depr Rate % NS'!$L:$O,4,FALSE),0)</f>
        <v>8.0000000000000004E-4</v>
      </c>
      <c r="Y546" s="81">
        <f>W546*X546</f>
        <v>766.89271200000007</v>
      </c>
    </row>
    <row r="547" spans="1:25" x14ac:dyDescent="0.25">
      <c r="A547" s="13" t="s">
        <v>9</v>
      </c>
      <c r="B547" s="14">
        <v>31652</v>
      </c>
      <c r="C547" s="14" t="s">
        <v>90</v>
      </c>
      <c r="D547" s="14" t="s">
        <v>48</v>
      </c>
      <c r="E547" s="14" t="s">
        <v>141</v>
      </c>
      <c r="F547" s="14" t="s">
        <v>145</v>
      </c>
      <c r="G547" s="14">
        <v>2016</v>
      </c>
      <c r="H547" s="10">
        <v>0</v>
      </c>
      <c r="I547" s="10">
        <v>0</v>
      </c>
      <c r="J547" s="20">
        <f t="shared" si="32"/>
        <v>0</v>
      </c>
      <c r="K547" s="10">
        <v>0</v>
      </c>
      <c r="L547" s="20">
        <f t="shared" si="33"/>
        <v>0</v>
      </c>
      <c r="M547" s="10">
        <f t="shared" si="34"/>
        <v>0</v>
      </c>
      <c r="N547" s="20">
        <f t="shared" si="35"/>
        <v>0</v>
      </c>
      <c r="O547" s="29">
        <v>0</v>
      </c>
      <c r="P547" s="29">
        <v>0</v>
      </c>
      <c r="Q547" s="79">
        <f>IF($O547=0,0,P547/$O547)*100</f>
        <v>0</v>
      </c>
      <c r="R547" s="29">
        <v>0</v>
      </c>
      <c r="S547" s="79">
        <f>IF($O547=0,0,R547/$O547)*100</f>
        <v>0</v>
      </c>
      <c r="T547" s="29">
        <f>P547+R547</f>
        <v>0</v>
      </c>
      <c r="U547" s="79">
        <f>IF($O547=0,0,T547/$O547)*100</f>
        <v>0</v>
      </c>
      <c r="V547" s="80">
        <f>IFERROR(VLOOKUP($B547,'Depr Rate % NS'!$A:$B,2,FALSE),0)</f>
        <v>-2</v>
      </c>
      <c r="W547" s="81">
        <f>IFERROR(VLOOKUP($B547,'Depr Rate % NS'!D:E,2,FALSE),0)</f>
        <v>958615.89</v>
      </c>
      <c r="X547" s="82">
        <f>IFERROR(VLOOKUP($B547,'Depr Rate % NS'!$L:$O,4,FALSE),0)</f>
        <v>8.0000000000000004E-4</v>
      </c>
      <c r="Y547" s="81">
        <f>W547*X547</f>
        <v>766.89271200000007</v>
      </c>
    </row>
    <row r="548" spans="1:25" x14ac:dyDescent="0.25">
      <c r="A548" s="13" t="s">
        <v>9</v>
      </c>
      <c r="B548" s="14">
        <v>31652</v>
      </c>
      <c r="C548" s="14" t="s">
        <v>90</v>
      </c>
      <c r="D548" s="14" t="s">
        <v>48</v>
      </c>
      <c r="E548" s="14" t="s">
        <v>141</v>
      </c>
      <c r="F548" s="14" t="s">
        <v>145</v>
      </c>
      <c r="G548" s="14">
        <v>2017</v>
      </c>
      <c r="H548" s="10">
        <v>0</v>
      </c>
      <c r="I548" s="10">
        <v>0</v>
      </c>
      <c r="J548" s="20">
        <f t="shared" si="32"/>
        <v>0</v>
      </c>
      <c r="K548" s="10">
        <v>0</v>
      </c>
      <c r="L548" s="20">
        <f t="shared" si="33"/>
        <v>0</v>
      </c>
      <c r="M548" s="10">
        <f t="shared" si="34"/>
        <v>0</v>
      </c>
      <c r="N548" s="20">
        <f t="shared" si="35"/>
        <v>0</v>
      </c>
      <c r="O548" s="29">
        <v>0</v>
      </c>
      <c r="P548" s="29">
        <v>0</v>
      </c>
      <c r="Q548" s="79">
        <f>IF($O548=0,0,P548/$O548)*100</f>
        <v>0</v>
      </c>
      <c r="R548" s="29">
        <v>0</v>
      </c>
      <c r="S548" s="79">
        <f>IF($O548=0,0,R548/$O548)*100</f>
        <v>0</v>
      </c>
      <c r="T548" s="29">
        <f>P548+R548</f>
        <v>0</v>
      </c>
      <c r="U548" s="79">
        <f>IF($O548=0,0,T548/$O548)*100</f>
        <v>0</v>
      </c>
      <c r="V548" s="80">
        <f>IFERROR(VLOOKUP($B548,'Depr Rate % NS'!$A:$B,2,FALSE),0)</f>
        <v>-2</v>
      </c>
      <c r="W548" s="81">
        <f>IFERROR(VLOOKUP($B548,'Depr Rate % NS'!D:E,2,FALSE),0)</f>
        <v>958615.89</v>
      </c>
      <c r="X548" s="82">
        <f>IFERROR(VLOOKUP($B548,'Depr Rate % NS'!$L:$O,4,FALSE),0)</f>
        <v>8.0000000000000004E-4</v>
      </c>
      <c r="Y548" s="81">
        <f>W548*X548</f>
        <v>766.89271200000007</v>
      </c>
    </row>
    <row r="549" spans="1:25" x14ac:dyDescent="0.25">
      <c r="A549" s="13" t="s">
        <v>9</v>
      </c>
      <c r="B549" s="14">
        <v>31652</v>
      </c>
      <c r="C549" s="14" t="s">
        <v>90</v>
      </c>
      <c r="D549" s="14" t="s">
        <v>48</v>
      </c>
      <c r="E549" s="14" t="s">
        <v>141</v>
      </c>
      <c r="F549" s="14" t="s">
        <v>145</v>
      </c>
      <c r="G549" s="14">
        <v>2018</v>
      </c>
      <c r="H549" s="10">
        <v>0</v>
      </c>
      <c r="I549" s="10">
        <v>0</v>
      </c>
      <c r="J549" s="20">
        <f t="shared" si="32"/>
        <v>0</v>
      </c>
      <c r="K549" s="10">
        <v>0</v>
      </c>
      <c r="L549" s="20">
        <f t="shared" si="33"/>
        <v>0</v>
      </c>
      <c r="M549" s="10">
        <f t="shared" si="34"/>
        <v>0</v>
      </c>
      <c r="N549" s="20">
        <f t="shared" si="35"/>
        <v>0</v>
      </c>
      <c r="O549" s="29">
        <v>0</v>
      </c>
      <c r="P549" s="29">
        <v>0</v>
      </c>
      <c r="Q549" s="79">
        <f>IF($O549=0,0,P549/$O549)*100</f>
        <v>0</v>
      </c>
      <c r="R549" s="29">
        <v>0</v>
      </c>
      <c r="S549" s="79">
        <f>IF($O549=0,0,R549/$O549)*100</f>
        <v>0</v>
      </c>
      <c r="T549" s="29">
        <f>P549+R549</f>
        <v>0</v>
      </c>
      <c r="U549" s="79">
        <f>IF($O549=0,0,T549/$O549)*100</f>
        <v>0</v>
      </c>
      <c r="V549" s="80">
        <f>IFERROR(VLOOKUP($B549,'Depr Rate % NS'!$A:$B,2,FALSE),0)</f>
        <v>-2</v>
      </c>
      <c r="W549" s="81">
        <f>IFERROR(VLOOKUP($B549,'Depr Rate % NS'!D:E,2,FALSE),0)</f>
        <v>958615.89</v>
      </c>
      <c r="X549" s="82">
        <f>IFERROR(VLOOKUP($B549,'Depr Rate % NS'!$L:$O,4,FALSE),0)</f>
        <v>8.0000000000000004E-4</v>
      </c>
      <c r="Y549" s="81">
        <f>W549*X549</f>
        <v>766.89271200000007</v>
      </c>
    </row>
    <row r="550" spans="1:25" x14ac:dyDescent="0.25">
      <c r="A550" s="13" t="s">
        <v>9</v>
      </c>
      <c r="B550" s="14">
        <v>31652</v>
      </c>
      <c r="C550" s="14" t="s">
        <v>90</v>
      </c>
      <c r="D550" s="14" t="s">
        <v>48</v>
      </c>
      <c r="E550" s="14" t="s">
        <v>141</v>
      </c>
      <c r="F550" s="14" t="s">
        <v>145</v>
      </c>
      <c r="G550" s="14">
        <v>2019</v>
      </c>
      <c r="H550" s="10">
        <v>0</v>
      </c>
      <c r="I550" s="10">
        <v>0</v>
      </c>
      <c r="J550" s="20">
        <f t="shared" si="32"/>
        <v>0</v>
      </c>
      <c r="K550" s="10">
        <v>0</v>
      </c>
      <c r="L550" s="20">
        <f t="shared" si="33"/>
        <v>0</v>
      </c>
      <c r="M550" s="10">
        <f t="shared" si="34"/>
        <v>0</v>
      </c>
      <c r="N550" s="20">
        <f t="shared" si="35"/>
        <v>0</v>
      </c>
      <c r="O550" s="29">
        <v>0</v>
      </c>
      <c r="P550" s="29">
        <v>0</v>
      </c>
      <c r="Q550" s="79">
        <f>IF($O550=0,0,P550/$O550)*100</f>
        <v>0</v>
      </c>
      <c r="R550" s="29">
        <v>0</v>
      </c>
      <c r="S550" s="79">
        <f>IF($O550=0,0,R550/$O550)*100</f>
        <v>0</v>
      </c>
      <c r="T550" s="29">
        <f>P550+R550</f>
        <v>0</v>
      </c>
      <c r="U550" s="79">
        <f>IF($O550=0,0,T550/$O550)*100</f>
        <v>0</v>
      </c>
      <c r="V550" s="80">
        <f>IFERROR(VLOOKUP($B550,'Depr Rate % NS'!$A:$B,2,FALSE),0)</f>
        <v>-2</v>
      </c>
      <c r="W550" s="81">
        <f>IFERROR(VLOOKUP($B550,'Depr Rate % NS'!D:E,2,FALSE),0)</f>
        <v>958615.89</v>
      </c>
      <c r="X550" s="82">
        <f>IFERROR(VLOOKUP($B550,'Depr Rate % NS'!$L:$O,4,FALSE),0)</f>
        <v>8.0000000000000004E-4</v>
      </c>
      <c r="Y550" s="81">
        <f>W550*X550</f>
        <v>766.89271200000007</v>
      </c>
    </row>
    <row r="551" spans="1:25" x14ac:dyDescent="0.25">
      <c r="A551" s="13" t="s">
        <v>9</v>
      </c>
      <c r="B551" s="14">
        <v>31653</v>
      </c>
      <c r="C551" s="14" t="s">
        <v>90</v>
      </c>
      <c r="D551" s="14" t="s">
        <v>49</v>
      </c>
      <c r="E551" s="14" t="s">
        <v>141</v>
      </c>
      <c r="F551" s="14" t="s">
        <v>146</v>
      </c>
      <c r="G551" s="14">
        <v>2011</v>
      </c>
      <c r="H551" s="10">
        <v>0</v>
      </c>
      <c r="I551" s="10">
        <v>0</v>
      </c>
      <c r="J551" s="20">
        <f t="shared" si="32"/>
        <v>0</v>
      </c>
      <c r="K551" s="10">
        <v>0</v>
      </c>
      <c r="L551" s="20">
        <f t="shared" si="33"/>
        <v>0</v>
      </c>
      <c r="M551" s="10">
        <f t="shared" si="34"/>
        <v>0</v>
      </c>
      <c r="N551" s="20">
        <f t="shared" si="35"/>
        <v>0</v>
      </c>
      <c r="O551" s="10"/>
      <c r="P551" s="10"/>
      <c r="Q551" s="20"/>
      <c r="R551" s="10"/>
      <c r="S551" s="20"/>
      <c r="T551" s="10"/>
      <c r="U551" s="20"/>
      <c r="V551" s="20"/>
      <c r="W551" s="43"/>
      <c r="X551" s="40"/>
      <c r="Y551" s="43"/>
    </row>
    <row r="552" spans="1:25" x14ac:dyDescent="0.25">
      <c r="A552" s="13" t="s">
        <v>9</v>
      </c>
      <c r="B552" s="14">
        <v>31653</v>
      </c>
      <c r="C552" s="14" t="s">
        <v>90</v>
      </c>
      <c r="D552" s="14" t="s">
        <v>49</v>
      </c>
      <c r="E552" s="14" t="s">
        <v>141</v>
      </c>
      <c r="F552" s="14" t="s">
        <v>146</v>
      </c>
      <c r="G552" s="14">
        <v>2012</v>
      </c>
      <c r="H552" s="10">
        <v>0</v>
      </c>
      <c r="I552" s="10">
        <v>0</v>
      </c>
      <c r="J552" s="20">
        <f t="shared" si="32"/>
        <v>0</v>
      </c>
      <c r="K552" s="10">
        <v>0</v>
      </c>
      <c r="L552" s="20">
        <f t="shared" si="33"/>
        <v>0</v>
      </c>
      <c r="M552" s="10">
        <f t="shared" si="34"/>
        <v>0</v>
      </c>
      <c r="N552" s="20">
        <f t="shared" si="35"/>
        <v>0</v>
      </c>
      <c r="O552" s="10"/>
      <c r="P552" s="10"/>
      <c r="Q552" s="20"/>
      <c r="R552" s="10"/>
      <c r="S552" s="20"/>
      <c r="T552" s="10"/>
      <c r="U552" s="20"/>
      <c r="V552" s="20"/>
      <c r="W552" s="43"/>
      <c r="X552" s="40"/>
      <c r="Y552" s="43"/>
    </row>
    <row r="553" spans="1:25" x14ac:dyDescent="0.25">
      <c r="A553" s="13" t="s">
        <v>9</v>
      </c>
      <c r="B553" s="14">
        <v>31653</v>
      </c>
      <c r="C553" s="14" t="s">
        <v>90</v>
      </c>
      <c r="D553" s="14" t="s">
        <v>49</v>
      </c>
      <c r="E553" s="14" t="s">
        <v>141</v>
      </c>
      <c r="F553" s="14" t="s">
        <v>146</v>
      </c>
      <c r="G553" s="14">
        <v>2013</v>
      </c>
      <c r="H553" s="10">
        <v>0</v>
      </c>
      <c r="I553" s="10">
        <v>0</v>
      </c>
      <c r="J553" s="20">
        <f t="shared" si="32"/>
        <v>0</v>
      </c>
      <c r="K553" s="10">
        <v>0</v>
      </c>
      <c r="L553" s="20">
        <f t="shared" si="33"/>
        <v>0</v>
      </c>
      <c r="M553" s="10">
        <f t="shared" si="34"/>
        <v>0</v>
      </c>
      <c r="N553" s="20">
        <f t="shared" si="35"/>
        <v>0</v>
      </c>
      <c r="O553" s="10"/>
      <c r="P553" s="10"/>
      <c r="Q553" s="20"/>
      <c r="R553" s="10"/>
      <c r="S553" s="20"/>
      <c r="T553" s="10"/>
      <c r="U553" s="20"/>
      <c r="V553" s="20"/>
      <c r="W553" s="43"/>
      <c r="X553" s="40"/>
      <c r="Y553" s="43"/>
    </row>
    <row r="554" spans="1:25" x14ac:dyDescent="0.25">
      <c r="A554" s="13" t="s">
        <v>9</v>
      </c>
      <c r="B554" s="14">
        <v>31653</v>
      </c>
      <c r="C554" s="14" t="s">
        <v>90</v>
      </c>
      <c r="D554" s="14" t="s">
        <v>49</v>
      </c>
      <c r="E554" s="14" t="s">
        <v>141</v>
      </c>
      <c r="F554" s="14" t="s">
        <v>146</v>
      </c>
      <c r="G554" s="14">
        <v>2014</v>
      </c>
      <c r="H554" s="10">
        <v>0</v>
      </c>
      <c r="I554" s="10">
        <v>0</v>
      </c>
      <c r="J554" s="20">
        <f t="shared" si="32"/>
        <v>0</v>
      </c>
      <c r="K554" s="10">
        <v>0</v>
      </c>
      <c r="L554" s="20">
        <f t="shared" si="33"/>
        <v>0</v>
      </c>
      <c r="M554" s="10">
        <f t="shared" si="34"/>
        <v>0</v>
      </c>
      <c r="N554" s="20">
        <f t="shared" si="35"/>
        <v>0</v>
      </c>
      <c r="O554" s="10"/>
      <c r="P554" s="10"/>
      <c r="Q554" s="20"/>
      <c r="R554" s="10"/>
      <c r="S554" s="20"/>
      <c r="T554" s="10"/>
      <c r="U554" s="20"/>
      <c r="V554" s="20"/>
      <c r="W554" s="43"/>
      <c r="X554" s="40"/>
      <c r="Y554" s="43"/>
    </row>
    <row r="555" spans="1:25" x14ac:dyDescent="0.25">
      <c r="A555" s="13" t="s">
        <v>9</v>
      </c>
      <c r="B555" s="14">
        <v>31653</v>
      </c>
      <c r="C555" s="14" t="s">
        <v>90</v>
      </c>
      <c r="D555" s="14" t="s">
        <v>49</v>
      </c>
      <c r="E555" s="14" t="s">
        <v>141</v>
      </c>
      <c r="F555" s="14" t="s">
        <v>146</v>
      </c>
      <c r="G555" s="14">
        <v>2015</v>
      </c>
      <c r="H555" s="10">
        <v>0</v>
      </c>
      <c r="I555" s="10">
        <v>0</v>
      </c>
      <c r="J555" s="20">
        <f t="shared" si="32"/>
        <v>0</v>
      </c>
      <c r="K555" s="10">
        <v>0</v>
      </c>
      <c r="L555" s="20">
        <f t="shared" si="33"/>
        <v>0</v>
      </c>
      <c r="M555" s="10">
        <f t="shared" si="34"/>
        <v>0</v>
      </c>
      <c r="N555" s="20">
        <f t="shared" si="35"/>
        <v>0</v>
      </c>
      <c r="O555" s="29">
        <v>0</v>
      </c>
      <c r="P555" s="29">
        <v>0</v>
      </c>
      <c r="Q555" s="79">
        <f>IF($O555=0,0,P555/$O555)*100</f>
        <v>0</v>
      </c>
      <c r="R555" s="29">
        <v>0</v>
      </c>
      <c r="S555" s="79">
        <f>IF($O555=0,0,R555/$O555)*100</f>
        <v>0</v>
      </c>
      <c r="T555" s="29">
        <f>P555+R555</f>
        <v>0</v>
      </c>
      <c r="U555" s="79">
        <f>IF($O555=0,0,T555/$O555)*100</f>
        <v>0</v>
      </c>
      <c r="V555" s="80">
        <f>IFERROR(VLOOKUP($B555,'Depr Rate % NS'!$A:$B,2,FALSE),0)</f>
        <v>-5</v>
      </c>
      <c r="W555" s="81">
        <f>IFERROR(VLOOKUP($B555,'Depr Rate % NS'!D:E,2,FALSE),0)</f>
        <v>824683.51</v>
      </c>
      <c r="X555" s="82">
        <f>IFERROR(VLOOKUP($B555,'Depr Rate % NS'!$L:$O,4,FALSE),0)</f>
        <v>1.5E-3</v>
      </c>
      <c r="Y555" s="81">
        <f>W555*X555</f>
        <v>1237.025265</v>
      </c>
    </row>
    <row r="556" spans="1:25" x14ac:dyDescent="0.25">
      <c r="A556" s="13" t="s">
        <v>9</v>
      </c>
      <c r="B556" s="14">
        <v>31653</v>
      </c>
      <c r="C556" s="14" t="s">
        <v>90</v>
      </c>
      <c r="D556" s="14" t="s">
        <v>49</v>
      </c>
      <c r="E556" s="14" t="s">
        <v>141</v>
      </c>
      <c r="F556" s="14" t="s">
        <v>146</v>
      </c>
      <c r="G556" s="14">
        <v>2016</v>
      </c>
      <c r="H556" s="10">
        <v>0</v>
      </c>
      <c r="I556" s="10">
        <v>0</v>
      </c>
      <c r="J556" s="20">
        <f t="shared" si="32"/>
        <v>0</v>
      </c>
      <c r="K556" s="10">
        <v>0</v>
      </c>
      <c r="L556" s="20">
        <f t="shared" si="33"/>
        <v>0</v>
      </c>
      <c r="M556" s="10">
        <f t="shared" si="34"/>
        <v>0</v>
      </c>
      <c r="N556" s="20">
        <f t="shared" si="35"/>
        <v>0</v>
      </c>
      <c r="O556" s="29">
        <v>0</v>
      </c>
      <c r="P556" s="29">
        <v>0</v>
      </c>
      <c r="Q556" s="79">
        <f>IF($O556=0,0,P556/$O556)*100</f>
        <v>0</v>
      </c>
      <c r="R556" s="29">
        <v>0</v>
      </c>
      <c r="S556" s="79">
        <f>IF($O556=0,0,R556/$O556)*100</f>
        <v>0</v>
      </c>
      <c r="T556" s="29">
        <f>P556+R556</f>
        <v>0</v>
      </c>
      <c r="U556" s="79">
        <f>IF($O556=0,0,T556/$O556)*100</f>
        <v>0</v>
      </c>
      <c r="V556" s="80">
        <f>IFERROR(VLOOKUP($B556,'Depr Rate % NS'!$A:$B,2,FALSE),0)</f>
        <v>-5</v>
      </c>
      <c r="W556" s="81">
        <f>IFERROR(VLOOKUP($B556,'Depr Rate % NS'!D:E,2,FALSE),0)</f>
        <v>824683.51</v>
      </c>
      <c r="X556" s="82">
        <f>IFERROR(VLOOKUP($B556,'Depr Rate % NS'!$L:$O,4,FALSE),0)</f>
        <v>1.5E-3</v>
      </c>
      <c r="Y556" s="81">
        <f>W556*X556</f>
        <v>1237.025265</v>
      </c>
    </row>
    <row r="557" spans="1:25" x14ac:dyDescent="0.25">
      <c r="A557" s="13" t="s">
        <v>9</v>
      </c>
      <c r="B557" s="14">
        <v>31653</v>
      </c>
      <c r="C557" s="14" t="s">
        <v>90</v>
      </c>
      <c r="D557" s="14" t="s">
        <v>49</v>
      </c>
      <c r="E557" s="14" t="s">
        <v>141</v>
      </c>
      <c r="F557" s="14" t="s">
        <v>146</v>
      </c>
      <c r="G557" s="14">
        <v>2017</v>
      </c>
      <c r="H557" s="10">
        <v>0</v>
      </c>
      <c r="I557" s="10">
        <v>0</v>
      </c>
      <c r="J557" s="20">
        <f t="shared" si="32"/>
        <v>0</v>
      </c>
      <c r="K557" s="10">
        <v>0</v>
      </c>
      <c r="L557" s="20">
        <f t="shared" si="33"/>
        <v>0</v>
      </c>
      <c r="M557" s="10">
        <f t="shared" si="34"/>
        <v>0</v>
      </c>
      <c r="N557" s="20">
        <f t="shared" si="35"/>
        <v>0</v>
      </c>
      <c r="O557" s="29">
        <v>0</v>
      </c>
      <c r="P557" s="29">
        <v>0</v>
      </c>
      <c r="Q557" s="79">
        <f>IF($O557=0,0,P557/$O557)*100</f>
        <v>0</v>
      </c>
      <c r="R557" s="29">
        <v>0</v>
      </c>
      <c r="S557" s="79">
        <f>IF($O557=0,0,R557/$O557)*100</f>
        <v>0</v>
      </c>
      <c r="T557" s="29">
        <f>P557+R557</f>
        <v>0</v>
      </c>
      <c r="U557" s="79">
        <f>IF($O557=0,0,T557/$O557)*100</f>
        <v>0</v>
      </c>
      <c r="V557" s="80">
        <f>IFERROR(VLOOKUP($B557,'Depr Rate % NS'!$A:$B,2,FALSE),0)</f>
        <v>-5</v>
      </c>
      <c r="W557" s="81">
        <f>IFERROR(VLOOKUP($B557,'Depr Rate % NS'!D:E,2,FALSE),0)</f>
        <v>824683.51</v>
      </c>
      <c r="X557" s="82">
        <f>IFERROR(VLOOKUP($B557,'Depr Rate % NS'!$L:$O,4,FALSE),0)</f>
        <v>1.5E-3</v>
      </c>
      <c r="Y557" s="81">
        <f>W557*X557</f>
        <v>1237.025265</v>
      </c>
    </row>
    <row r="558" spans="1:25" x14ac:dyDescent="0.25">
      <c r="A558" s="13" t="s">
        <v>9</v>
      </c>
      <c r="B558" s="14">
        <v>31653</v>
      </c>
      <c r="C558" s="14" t="s">
        <v>90</v>
      </c>
      <c r="D558" s="14" t="s">
        <v>49</v>
      </c>
      <c r="E558" s="14" t="s">
        <v>141</v>
      </c>
      <c r="F558" s="14" t="s">
        <v>146</v>
      </c>
      <c r="G558" s="14">
        <v>2018</v>
      </c>
      <c r="H558" s="10">
        <v>0</v>
      </c>
      <c r="I558" s="10">
        <v>0</v>
      </c>
      <c r="J558" s="20">
        <f t="shared" si="32"/>
        <v>0</v>
      </c>
      <c r="K558" s="10">
        <v>0</v>
      </c>
      <c r="L558" s="20">
        <f t="shared" si="33"/>
        <v>0</v>
      </c>
      <c r="M558" s="10">
        <f t="shared" si="34"/>
        <v>0</v>
      </c>
      <c r="N558" s="20">
        <f t="shared" si="35"/>
        <v>0</v>
      </c>
      <c r="O558" s="29">
        <v>0</v>
      </c>
      <c r="P558" s="29">
        <v>0</v>
      </c>
      <c r="Q558" s="79">
        <f>IF($O558=0,0,P558/$O558)*100</f>
        <v>0</v>
      </c>
      <c r="R558" s="29">
        <v>0</v>
      </c>
      <c r="S558" s="79">
        <f>IF($O558=0,0,R558/$O558)*100</f>
        <v>0</v>
      </c>
      <c r="T558" s="29">
        <f>P558+R558</f>
        <v>0</v>
      </c>
      <c r="U558" s="79">
        <f>IF($O558=0,0,T558/$O558)*100</f>
        <v>0</v>
      </c>
      <c r="V558" s="80">
        <f>IFERROR(VLOOKUP($B558,'Depr Rate % NS'!$A:$B,2,FALSE),0)</f>
        <v>-5</v>
      </c>
      <c r="W558" s="81">
        <f>IFERROR(VLOOKUP($B558,'Depr Rate % NS'!D:E,2,FALSE),0)</f>
        <v>824683.51</v>
      </c>
      <c r="X558" s="82">
        <f>IFERROR(VLOOKUP($B558,'Depr Rate % NS'!$L:$O,4,FALSE),0)</f>
        <v>1.5E-3</v>
      </c>
      <c r="Y558" s="81">
        <f>W558*X558</f>
        <v>1237.025265</v>
      </c>
    </row>
    <row r="559" spans="1:25" x14ac:dyDescent="0.25">
      <c r="A559" s="13" t="s">
        <v>9</v>
      </c>
      <c r="B559" s="14">
        <v>31653</v>
      </c>
      <c r="C559" s="14" t="s">
        <v>90</v>
      </c>
      <c r="D559" s="14" t="s">
        <v>49</v>
      </c>
      <c r="E559" s="14" t="s">
        <v>141</v>
      </c>
      <c r="F559" s="14" t="s">
        <v>146</v>
      </c>
      <c r="G559" s="14">
        <v>2019</v>
      </c>
      <c r="H559" s="10">
        <v>0</v>
      </c>
      <c r="I559" s="10">
        <v>0</v>
      </c>
      <c r="J559" s="20">
        <f t="shared" si="32"/>
        <v>0</v>
      </c>
      <c r="K559" s="10">
        <v>0</v>
      </c>
      <c r="L559" s="20">
        <f t="shared" si="33"/>
        <v>0</v>
      </c>
      <c r="M559" s="10">
        <f t="shared" si="34"/>
        <v>0</v>
      </c>
      <c r="N559" s="20">
        <f t="shared" si="35"/>
        <v>0</v>
      </c>
      <c r="O559" s="29">
        <v>0</v>
      </c>
      <c r="P559" s="29">
        <v>0</v>
      </c>
      <c r="Q559" s="79">
        <f>IF($O559=0,0,P559/$O559)*100</f>
        <v>0</v>
      </c>
      <c r="R559" s="29">
        <v>0</v>
      </c>
      <c r="S559" s="79">
        <f>IF($O559=0,0,R559/$O559)*100</f>
        <v>0</v>
      </c>
      <c r="T559" s="29">
        <f>P559+R559</f>
        <v>0</v>
      </c>
      <c r="U559" s="79">
        <f>IF($O559=0,0,T559/$O559)*100</f>
        <v>0</v>
      </c>
      <c r="V559" s="80">
        <f>IFERROR(VLOOKUP($B559,'Depr Rate % NS'!$A:$B,2,FALSE),0)</f>
        <v>-5</v>
      </c>
      <c r="W559" s="81">
        <f>IFERROR(VLOOKUP($B559,'Depr Rate % NS'!D:E,2,FALSE),0)</f>
        <v>824683.51</v>
      </c>
      <c r="X559" s="82">
        <f>IFERROR(VLOOKUP($B559,'Depr Rate % NS'!$L:$O,4,FALSE),0)</f>
        <v>1.5E-3</v>
      </c>
      <c r="Y559" s="81">
        <f>W559*X559</f>
        <v>1237.025265</v>
      </c>
    </row>
    <row r="560" spans="1:25" x14ac:dyDescent="0.25">
      <c r="A560" s="24" t="s">
        <v>9</v>
      </c>
      <c r="B560" s="14">
        <v>31654</v>
      </c>
      <c r="C560" s="14" t="s">
        <v>90</v>
      </c>
      <c r="D560" s="14" t="s">
        <v>50</v>
      </c>
      <c r="E560" s="14" t="s">
        <v>141</v>
      </c>
      <c r="F560" s="14" t="s">
        <v>147</v>
      </c>
      <c r="G560" s="14">
        <v>2011</v>
      </c>
      <c r="H560" s="10">
        <v>0</v>
      </c>
      <c r="I560" s="10">
        <v>0</v>
      </c>
      <c r="J560" s="20">
        <f t="shared" si="32"/>
        <v>0</v>
      </c>
      <c r="K560" s="10">
        <v>0</v>
      </c>
      <c r="L560" s="20">
        <f t="shared" si="33"/>
        <v>0</v>
      </c>
      <c r="M560" s="10">
        <f t="shared" si="34"/>
        <v>0</v>
      </c>
      <c r="N560" s="20">
        <f t="shared" si="35"/>
        <v>0</v>
      </c>
      <c r="O560" s="10"/>
      <c r="P560" s="10"/>
      <c r="Q560" s="20"/>
      <c r="R560" s="10"/>
      <c r="S560" s="20"/>
      <c r="T560" s="10"/>
      <c r="U560" s="20"/>
      <c r="V560" s="20"/>
      <c r="W560" s="43"/>
      <c r="X560" s="40"/>
      <c r="Y560" s="43"/>
    </row>
    <row r="561" spans="1:25" x14ac:dyDescent="0.25">
      <c r="A561" s="13" t="s">
        <v>9</v>
      </c>
      <c r="B561" s="14">
        <v>31654</v>
      </c>
      <c r="C561" s="14" t="s">
        <v>90</v>
      </c>
      <c r="D561" s="14" t="s">
        <v>50</v>
      </c>
      <c r="E561" s="14" t="s">
        <v>141</v>
      </c>
      <c r="F561" s="14" t="s">
        <v>147</v>
      </c>
      <c r="G561" s="14">
        <v>2012</v>
      </c>
      <c r="H561" s="10">
        <v>0</v>
      </c>
      <c r="I561" s="10">
        <v>0</v>
      </c>
      <c r="J561" s="20">
        <f t="shared" si="32"/>
        <v>0</v>
      </c>
      <c r="K561" s="10">
        <v>0</v>
      </c>
      <c r="L561" s="20">
        <f t="shared" si="33"/>
        <v>0</v>
      </c>
      <c r="M561" s="10">
        <f t="shared" si="34"/>
        <v>0</v>
      </c>
      <c r="N561" s="20">
        <f t="shared" si="35"/>
        <v>0</v>
      </c>
      <c r="O561" s="10"/>
      <c r="P561" s="10"/>
      <c r="Q561" s="20"/>
      <c r="R561" s="10"/>
      <c r="S561" s="20"/>
      <c r="T561" s="10"/>
      <c r="U561" s="20"/>
      <c r="V561" s="20"/>
      <c r="W561" s="43"/>
      <c r="X561" s="40"/>
      <c r="Y561" s="43"/>
    </row>
    <row r="562" spans="1:25" x14ac:dyDescent="0.25">
      <c r="A562" s="13" t="s">
        <v>9</v>
      </c>
      <c r="B562" s="14">
        <v>31654</v>
      </c>
      <c r="C562" s="14" t="s">
        <v>90</v>
      </c>
      <c r="D562" s="14" t="s">
        <v>50</v>
      </c>
      <c r="E562" s="14" t="s">
        <v>141</v>
      </c>
      <c r="F562" s="14" t="s">
        <v>147</v>
      </c>
      <c r="G562" s="14">
        <v>2013</v>
      </c>
      <c r="H562" s="10">
        <v>0</v>
      </c>
      <c r="I562" s="10">
        <v>0</v>
      </c>
      <c r="J562" s="20">
        <f t="shared" si="32"/>
        <v>0</v>
      </c>
      <c r="K562" s="10">
        <v>0</v>
      </c>
      <c r="L562" s="20">
        <f t="shared" si="33"/>
        <v>0</v>
      </c>
      <c r="M562" s="10">
        <f t="shared" si="34"/>
        <v>0</v>
      </c>
      <c r="N562" s="20">
        <f t="shared" si="35"/>
        <v>0</v>
      </c>
      <c r="O562" s="10"/>
      <c r="P562" s="10"/>
      <c r="Q562" s="20"/>
      <c r="R562" s="10"/>
      <c r="S562" s="20"/>
      <c r="T562" s="10"/>
      <c r="U562" s="20"/>
      <c r="V562" s="20"/>
      <c r="W562" s="43"/>
      <c r="X562" s="40"/>
      <c r="Y562" s="43"/>
    </row>
    <row r="563" spans="1:25" x14ac:dyDescent="0.25">
      <c r="A563" s="13" t="s">
        <v>9</v>
      </c>
      <c r="B563" s="14">
        <v>31654</v>
      </c>
      <c r="C563" s="14" t="s">
        <v>90</v>
      </c>
      <c r="D563" s="14" t="s">
        <v>50</v>
      </c>
      <c r="E563" s="14" t="s">
        <v>141</v>
      </c>
      <c r="F563" s="14" t="s">
        <v>147</v>
      </c>
      <c r="G563" s="14">
        <v>2014</v>
      </c>
      <c r="H563" s="10">
        <v>0</v>
      </c>
      <c r="I563" s="10">
        <v>0</v>
      </c>
      <c r="J563" s="20">
        <f t="shared" si="32"/>
        <v>0</v>
      </c>
      <c r="K563" s="10">
        <v>0</v>
      </c>
      <c r="L563" s="20">
        <f t="shared" si="33"/>
        <v>0</v>
      </c>
      <c r="M563" s="10">
        <f t="shared" si="34"/>
        <v>0</v>
      </c>
      <c r="N563" s="20">
        <f t="shared" si="35"/>
        <v>0</v>
      </c>
      <c r="O563" s="10"/>
      <c r="P563" s="10"/>
      <c r="Q563" s="20"/>
      <c r="R563" s="10"/>
      <c r="S563" s="20"/>
      <c r="T563" s="10"/>
      <c r="U563" s="20"/>
      <c r="V563" s="20"/>
      <c r="W563" s="43"/>
      <c r="X563" s="40"/>
      <c r="Y563" s="43"/>
    </row>
    <row r="564" spans="1:25" x14ac:dyDescent="0.25">
      <c r="A564" s="13" t="s">
        <v>9</v>
      </c>
      <c r="B564" s="14">
        <v>31654</v>
      </c>
      <c r="C564" s="14" t="s">
        <v>90</v>
      </c>
      <c r="D564" s="14" t="s">
        <v>50</v>
      </c>
      <c r="E564" s="14" t="s">
        <v>141</v>
      </c>
      <c r="F564" s="14" t="s">
        <v>147</v>
      </c>
      <c r="G564" s="14">
        <v>2015</v>
      </c>
      <c r="H564" s="10">
        <v>0</v>
      </c>
      <c r="I564" s="10">
        <v>0</v>
      </c>
      <c r="J564" s="20">
        <f t="shared" si="32"/>
        <v>0</v>
      </c>
      <c r="K564" s="10">
        <v>0</v>
      </c>
      <c r="L564" s="20">
        <f t="shared" si="33"/>
        <v>0</v>
      </c>
      <c r="M564" s="10">
        <f t="shared" si="34"/>
        <v>0</v>
      </c>
      <c r="N564" s="20">
        <f t="shared" si="35"/>
        <v>0</v>
      </c>
      <c r="O564" s="29">
        <v>0</v>
      </c>
      <c r="P564" s="29">
        <v>0</v>
      </c>
      <c r="Q564" s="79">
        <f>IF($O564=0,0,P564/$O564)*100</f>
        <v>0</v>
      </c>
      <c r="R564" s="29">
        <v>0</v>
      </c>
      <c r="S564" s="79">
        <f>IF($O564=0,0,R564/$O564)*100</f>
        <v>0</v>
      </c>
      <c r="T564" s="29">
        <f>P564+R564</f>
        <v>0</v>
      </c>
      <c r="U564" s="79">
        <f>IF($O564=0,0,T564/$O564)*100</f>
        <v>0</v>
      </c>
      <c r="V564" s="80">
        <f>IFERROR(VLOOKUP($B564,'Depr Rate % NS'!$A:$B,2,FALSE),0)</f>
        <v>-13</v>
      </c>
      <c r="W564" s="81">
        <f>IFERROR(VLOOKUP($B564,'Depr Rate % NS'!D:E,2,FALSE),0)</f>
        <v>687934.36</v>
      </c>
      <c r="X564" s="82">
        <f>IFERROR(VLOOKUP($B564,'Depr Rate % NS'!$L:$O,4,FALSE),0)</f>
        <v>3.2000000000000002E-3</v>
      </c>
      <c r="Y564" s="81">
        <f>W564*X564</f>
        <v>2201.389952</v>
      </c>
    </row>
    <row r="565" spans="1:25" x14ac:dyDescent="0.25">
      <c r="A565" s="13" t="s">
        <v>9</v>
      </c>
      <c r="B565" s="14">
        <v>31654</v>
      </c>
      <c r="C565" s="14" t="s">
        <v>90</v>
      </c>
      <c r="D565" s="14" t="s">
        <v>50</v>
      </c>
      <c r="E565" s="14" t="s">
        <v>141</v>
      </c>
      <c r="F565" s="14" t="s">
        <v>147</v>
      </c>
      <c r="G565" s="14">
        <v>2016</v>
      </c>
      <c r="H565" s="10">
        <v>0</v>
      </c>
      <c r="I565" s="10">
        <v>0</v>
      </c>
      <c r="J565" s="20">
        <f t="shared" si="32"/>
        <v>0</v>
      </c>
      <c r="K565" s="10">
        <v>0</v>
      </c>
      <c r="L565" s="20">
        <f t="shared" si="33"/>
        <v>0</v>
      </c>
      <c r="M565" s="10">
        <f t="shared" si="34"/>
        <v>0</v>
      </c>
      <c r="N565" s="20">
        <f t="shared" si="35"/>
        <v>0</v>
      </c>
      <c r="O565" s="29">
        <v>0</v>
      </c>
      <c r="P565" s="29">
        <v>0</v>
      </c>
      <c r="Q565" s="79">
        <f>IF($O565=0,0,P565/$O565)*100</f>
        <v>0</v>
      </c>
      <c r="R565" s="29">
        <v>0</v>
      </c>
      <c r="S565" s="79">
        <f>IF($O565=0,0,R565/$O565)*100</f>
        <v>0</v>
      </c>
      <c r="T565" s="29">
        <f>P565+R565</f>
        <v>0</v>
      </c>
      <c r="U565" s="79">
        <f>IF($O565=0,0,T565/$O565)*100</f>
        <v>0</v>
      </c>
      <c r="V565" s="80">
        <f>IFERROR(VLOOKUP($B565,'Depr Rate % NS'!$A:$B,2,FALSE),0)</f>
        <v>-13</v>
      </c>
      <c r="W565" s="81">
        <f>IFERROR(VLOOKUP($B565,'Depr Rate % NS'!D:E,2,FALSE),0)</f>
        <v>687934.36</v>
      </c>
      <c r="X565" s="82">
        <f>IFERROR(VLOOKUP($B565,'Depr Rate % NS'!$L:$O,4,FALSE),0)</f>
        <v>3.2000000000000002E-3</v>
      </c>
      <c r="Y565" s="81">
        <f>W565*X565</f>
        <v>2201.389952</v>
      </c>
    </row>
    <row r="566" spans="1:25" x14ac:dyDescent="0.25">
      <c r="A566" s="13" t="s">
        <v>9</v>
      </c>
      <c r="B566" s="14">
        <v>31654</v>
      </c>
      <c r="C566" s="14" t="s">
        <v>90</v>
      </c>
      <c r="D566" s="14" t="s">
        <v>50</v>
      </c>
      <c r="E566" s="14" t="s">
        <v>141</v>
      </c>
      <c r="F566" s="14" t="s">
        <v>147</v>
      </c>
      <c r="G566" s="14">
        <v>2017</v>
      </c>
      <c r="H566" s="10">
        <v>0</v>
      </c>
      <c r="I566" s="10">
        <v>0</v>
      </c>
      <c r="J566" s="20">
        <f t="shared" si="32"/>
        <v>0</v>
      </c>
      <c r="K566" s="10">
        <v>0</v>
      </c>
      <c r="L566" s="20">
        <f t="shared" si="33"/>
        <v>0</v>
      </c>
      <c r="M566" s="10">
        <f t="shared" si="34"/>
        <v>0</v>
      </c>
      <c r="N566" s="20">
        <f t="shared" si="35"/>
        <v>0</v>
      </c>
      <c r="O566" s="29">
        <v>0</v>
      </c>
      <c r="P566" s="29">
        <v>0</v>
      </c>
      <c r="Q566" s="79">
        <f>IF($O566=0,0,P566/$O566)*100</f>
        <v>0</v>
      </c>
      <c r="R566" s="29">
        <v>0</v>
      </c>
      <c r="S566" s="79">
        <f>IF($O566=0,0,R566/$O566)*100</f>
        <v>0</v>
      </c>
      <c r="T566" s="29">
        <f>P566+R566</f>
        <v>0</v>
      </c>
      <c r="U566" s="79">
        <f>IF($O566=0,0,T566/$O566)*100</f>
        <v>0</v>
      </c>
      <c r="V566" s="80">
        <f>IFERROR(VLOOKUP($B566,'Depr Rate % NS'!$A:$B,2,FALSE),0)</f>
        <v>-13</v>
      </c>
      <c r="W566" s="81">
        <f>IFERROR(VLOOKUP($B566,'Depr Rate % NS'!D:E,2,FALSE),0)</f>
        <v>687934.36</v>
      </c>
      <c r="X566" s="82">
        <f>IFERROR(VLOOKUP($B566,'Depr Rate % NS'!$L:$O,4,FALSE),0)</f>
        <v>3.2000000000000002E-3</v>
      </c>
      <c r="Y566" s="81">
        <f>W566*X566</f>
        <v>2201.389952</v>
      </c>
    </row>
    <row r="567" spans="1:25" x14ac:dyDescent="0.25">
      <c r="A567" s="13" t="s">
        <v>9</v>
      </c>
      <c r="B567" s="14">
        <v>31654</v>
      </c>
      <c r="C567" s="14" t="s">
        <v>90</v>
      </c>
      <c r="D567" s="14" t="s">
        <v>50</v>
      </c>
      <c r="E567" s="14" t="s">
        <v>141</v>
      </c>
      <c r="F567" s="14" t="s">
        <v>147</v>
      </c>
      <c r="G567" s="14">
        <v>2018</v>
      </c>
      <c r="H567" s="10">
        <v>0</v>
      </c>
      <c r="I567" s="10">
        <v>0</v>
      </c>
      <c r="J567" s="20">
        <f t="shared" si="32"/>
        <v>0</v>
      </c>
      <c r="K567" s="10">
        <v>0</v>
      </c>
      <c r="L567" s="20">
        <f t="shared" si="33"/>
        <v>0</v>
      </c>
      <c r="M567" s="10">
        <f t="shared" si="34"/>
        <v>0</v>
      </c>
      <c r="N567" s="20">
        <f t="shared" si="35"/>
        <v>0</v>
      </c>
      <c r="O567" s="29">
        <v>0</v>
      </c>
      <c r="P567" s="29">
        <v>0</v>
      </c>
      <c r="Q567" s="79">
        <f>IF($O567=0,0,P567/$O567)*100</f>
        <v>0</v>
      </c>
      <c r="R567" s="29">
        <v>0</v>
      </c>
      <c r="S567" s="79">
        <f>IF($O567=0,0,R567/$O567)*100</f>
        <v>0</v>
      </c>
      <c r="T567" s="29">
        <f>P567+R567</f>
        <v>0</v>
      </c>
      <c r="U567" s="79">
        <f>IF($O567=0,0,T567/$O567)*100</f>
        <v>0</v>
      </c>
      <c r="V567" s="80">
        <f>IFERROR(VLOOKUP($B567,'Depr Rate % NS'!$A:$B,2,FALSE),0)</f>
        <v>-13</v>
      </c>
      <c r="W567" s="81">
        <f>IFERROR(VLOOKUP($B567,'Depr Rate % NS'!D:E,2,FALSE),0)</f>
        <v>687934.36</v>
      </c>
      <c r="X567" s="82">
        <f>IFERROR(VLOOKUP($B567,'Depr Rate % NS'!$L:$O,4,FALSE),0)</f>
        <v>3.2000000000000002E-3</v>
      </c>
      <c r="Y567" s="81">
        <f>W567*X567</f>
        <v>2201.389952</v>
      </c>
    </row>
    <row r="568" spans="1:25" x14ac:dyDescent="0.25">
      <c r="A568" s="24" t="s">
        <v>9</v>
      </c>
      <c r="B568" s="14">
        <v>31654</v>
      </c>
      <c r="C568" s="14" t="s">
        <v>90</v>
      </c>
      <c r="D568" s="14" t="s">
        <v>50</v>
      </c>
      <c r="E568" s="14" t="s">
        <v>141</v>
      </c>
      <c r="F568" s="14" t="s">
        <v>147</v>
      </c>
      <c r="G568" s="14">
        <v>2019</v>
      </c>
      <c r="H568" s="10">
        <v>0</v>
      </c>
      <c r="I568" s="10">
        <v>0</v>
      </c>
      <c r="J568" s="20">
        <f t="shared" si="32"/>
        <v>0</v>
      </c>
      <c r="K568" s="10">
        <v>0</v>
      </c>
      <c r="L568" s="20">
        <f t="shared" si="33"/>
        <v>0</v>
      </c>
      <c r="M568" s="10">
        <f t="shared" si="34"/>
        <v>0</v>
      </c>
      <c r="N568" s="20">
        <f t="shared" si="35"/>
        <v>0</v>
      </c>
      <c r="O568" s="29">
        <v>0</v>
      </c>
      <c r="P568" s="29">
        <v>0</v>
      </c>
      <c r="Q568" s="79">
        <f>IF($O568=0,0,P568/$O568)*100</f>
        <v>0</v>
      </c>
      <c r="R568" s="29">
        <v>0</v>
      </c>
      <c r="S568" s="79">
        <f>IF($O568=0,0,R568/$O568)*100</f>
        <v>0</v>
      </c>
      <c r="T568" s="29">
        <f>P568+R568</f>
        <v>0</v>
      </c>
      <c r="U568" s="79">
        <f>IF($O568=0,0,T568/$O568)*100</f>
        <v>0</v>
      </c>
      <c r="V568" s="80">
        <f>IFERROR(VLOOKUP($B568,'Depr Rate % NS'!$A:$B,2,FALSE),0)</f>
        <v>-13</v>
      </c>
      <c r="W568" s="81">
        <f>IFERROR(VLOOKUP($B568,'Depr Rate % NS'!D:E,2,FALSE),0)</f>
        <v>687934.36</v>
      </c>
      <c r="X568" s="82">
        <f>IFERROR(VLOOKUP($B568,'Depr Rate % NS'!$L:$O,4,FALSE),0)</f>
        <v>3.2000000000000002E-3</v>
      </c>
      <c r="Y568" s="81">
        <f>W568*X568</f>
        <v>2201.389952</v>
      </c>
    </row>
    <row r="569" spans="1:25" x14ac:dyDescent="0.25">
      <c r="A569" s="13" t="s">
        <v>11</v>
      </c>
      <c r="B569" s="14">
        <v>34128</v>
      </c>
      <c r="C569" s="14" t="s">
        <v>94</v>
      </c>
      <c r="D569" s="14" t="s">
        <v>30</v>
      </c>
      <c r="E569" s="14"/>
      <c r="F569" s="14"/>
      <c r="G569" s="14">
        <v>2011</v>
      </c>
      <c r="H569" s="10">
        <v>0</v>
      </c>
      <c r="I569" s="10">
        <v>0</v>
      </c>
      <c r="J569" s="20">
        <f t="shared" si="32"/>
        <v>0</v>
      </c>
      <c r="K569" s="10">
        <v>0</v>
      </c>
      <c r="L569" s="20">
        <f t="shared" si="33"/>
        <v>0</v>
      </c>
      <c r="M569" s="10">
        <f t="shared" si="34"/>
        <v>0</v>
      </c>
      <c r="N569" s="20">
        <f t="shared" si="35"/>
        <v>0</v>
      </c>
      <c r="O569" s="10"/>
      <c r="P569" s="10"/>
      <c r="Q569" s="20"/>
      <c r="R569" s="10"/>
      <c r="S569" s="20"/>
      <c r="T569" s="10"/>
      <c r="U569" s="20"/>
      <c r="V569" s="20"/>
      <c r="W569" s="43"/>
      <c r="X569" s="40"/>
      <c r="Y569" s="43"/>
    </row>
    <row r="570" spans="1:25" x14ac:dyDescent="0.25">
      <c r="A570" s="13" t="s">
        <v>11</v>
      </c>
      <c r="B570" s="14">
        <v>34128</v>
      </c>
      <c r="C570" s="14" t="s">
        <v>94</v>
      </c>
      <c r="D570" s="14" t="s">
        <v>30</v>
      </c>
      <c r="E570" s="14"/>
      <c r="F570" s="14"/>
      <c r="G570" s="14">
        <v>2012</v>
      </c>
      <c r="H570" s="10">
        <v>0</v>
      </c>
      <c r="I570" s="10">
        <v>0</v>
      </c>
      <c r="J570" s="20">
        <f t="shared" si="32"/>
        <v>0</v>
      </c>
      <c r="K570" s="10">
        <v>0</v>
      </c>
      <c r="L570" s="20">
        <f t="shared" si="33"/>
        <v>0</v>
      </c>
      <c r="M570" s="10">
        <f t="shared" si="34"/>
        <v>0</v>
      </c>
      <c r="N570" s="20">
        <f t="shared" si="35"/>
        <v>0</v>
      </c>
      <c r="O570" s="10"/>
      <c r="P570" s="10"/>
      <c r="Q570" s="20"/>
      <c r="R570" s="10"/>
      <c r="S570" s="20"/>
      <c r="T570" s="10"/>
      <c r="U570" s="20"/>
      <c r="V570" s="20"/>
      <c r="W570" s="43"/>
      <c r="X570" s="40"/>
      <c r="Y570" s="43"/>
    </row>
    <row r="571" spans="1:25" x14ac:dyDescent="0.25">
      <c r="A571" s="13" t="s">
        <v>11</v>
      </c>
      <c r="B571" s="14">
        <v>34128</v>
      </c>
      <c r="C571" s="14" t="s">
        <v>94</v>
      </c>
      <c r="D571" s="14" t="s">
        <v>30</v>
      </c>
      <c r="E571" s="14"/>
      <c r="F571" s="14"/>
      <c r="G571" s="14">
        <v>2013</v>
      </c>
      <c r="H571" s="10">
        <v>0</v>
      </c>
      <c r="I571" s="10">
        <v>0</v>
      </c>
      <c r="J571" s="20">
        <f t="shared" si="32"/>
        <v>0</v>
      </c>
      <c r="K571" s="10">
        <v>0</v>
      </c>
      <c r="L571" s="20">
        <f t="shared" si="33"/>
        <v>0</v>
      </c>
      <c r="M571" s="10">
        <f t="shared" si="34"/>
        <v>0</v>
      </c>
      <c r="N571" s="20">
        <f t="shared" si="35"/>
        <v>0</v>
      </c>
      <c r="O571" s="10"/>
      <c r="P571" s="10"/>
      <c r="Q571" s="20"/>
      <c r="R571" s="10"/>
      <c r="S571" s="20"/>
      <c r="T571" s="10"/>
      <c r="U571" s="20"/>
      <c r="V571" s="20"/>
      <c r="W571" s="43"/>
      <c r="X571" s="40"/>
      <c r="Y571" s="43"/>
    </row>
    <row r="572" spans="1:25" x14ac:dyDescent="0.25">
      <c r="A572" s="13" t="s">
        <v>11</v>
      </c>
      <c r="B572" s="14">
        <v>34128</v>
      </c>
      <c r="C572" s="14" t="s">
        <v>94</v>
      </c>
      <c r="D572" s="14" t="s">
        <v>30</v>
      </c>
      <c r="E572" s="14"/>
      <c r="F572" s="14"/>
      <c r="G572" s="14">
        <v>2014</v>
      </c>
      <c r="H572" s="10">
        <v>0</v>
      </c>
      <c r="I572" s="10">
        <v>0</v>
      </c>
      <c r="J572" s="20">
        <f t="shared" si="32"/>
        <v>0</v>
      </c>
      <c r="K572" s="10">
        <v>0</v>
      </c>
      <c r="L572" s="20">
        <f t="shared" si="33"/>
        <v>0</v>
      </c>
      <c r="M572" s="10">
        <f t="shared" si="34"/>
        <v>0</v>
      </c>
      <c r="N572" s="20">
        <f t="shared" si="35"/>
        <v>0</v>
      </c>
      <c r="O572" s="10"/>
      <c r="P572" s="10"/>
      <c r="Q572" s="20"/>
      <c r="R572" s="10"/>
      <c r="S572" s="20"/>
      <c r="T572" s="10"/>
      <c r="U572" s="20"/>
      <c r="V572" s="20"/>
      <c r="W572" s="43"/>
      <c r="X572" s="40"/>
      <c r="Y572" s="43"/>
    </row>
    <row r="573" spans="1:25" x14ac:dyDescent="0.25">
      <c r="A573" s="13" t="s">
        <v>11</v>
      </c>
      <c r="B573" s="14">
        <v>34128</v>
      </c>
      <c r="C573" s="14" t="s">
        <v>94</v>
      </c>
      <c r="D573" s="14" t="s">
        <v>30</v>
      </c>
      <c r="E573" s="14"/>
      <c r="F573" s="14"/>
      <c r="G573" s="14">
        <v>2015</v>
      </c>
      <c r="H573" s="10">
        <v>9481579.6999999993</v>
      </c>
      <c r="I573" s="10">
        <v>0</v>
      </c>
      <c r="J573" s="20">
        <f t="shared" si="32"/>
        <v>0</v>
      </c>
      <c r="K573" s="10">
        <v>0</v>
      </c>
      <c r="L573" s="20">
        <f t="shared" si="33"/>
        <v>0</v>
      </c>
      <c r="M573" s="10">
        <f t="shared" si="34"/>
        <v>0</v>
      </c>
      <c r="N573" s="20">
        <f t="shared" si="35"/>
        <v>0</v>
      </c>
      <c r="O573" s="29">
        <v>9481579.6999999993</v>
      </c>
      <c r="P573" s="29">
        <v>0</v>
      </c>
      <c r="Q573" s="79">
        <f>IF($O573=0,0,P573/$O573)*100</f>
        <v>0</v>
      </c>
      <c r="R573" s="29">
        <v>0</v>
      </c>
      <c r="S573" s="79">
        <f>IF($O573=0,0,R573/$O573)*100</f>
        <v>0</v>
      </c>
      <c r="T573" s="29">
        <f>P573+R573</f>
        <v>0</v>
      </c>
      <c r="U573" s="79">
        <f>IF($O573=0,0,T573/$O573)*100</f>
        <v>0</v>
      </c>
      <c r="V573" s="80">
        <f>IFERROR(VLOOKUP($B573,'Depr Rate % NS'!$A:$B,2,FALSE),0)</f>
        <v>0</v>
      </c>
      <c r="W573" s="81">
        <f>IFERROR(VLOOKUP($B573,'Depr Rate % NS'!D:E,2,FALSE),0)</f>
        <v>0</v>
      </c>
      <c r="X573" s="82">
        <f>IFERROR(VLOOKUP($B573,'Depr Rate % NS'!$L:$O,4,FALSE),0)</f>
        <v>2.9999999999999997E-4</v>
      </c>
      <c r="Y573" s="81">
        <f>W573*X573</f>
        <v>0</v>
      </c>
    </row>
    <row r="574" spans="1:25" x14ac:dyDescent="0.25">
      <c r="A574" s="13" t="s">
        <v>11</v>
      </c>
      <c r="B574" s="14">
        <v>34128</v>
      </c>
      <c r="C574" s="14" t="s">
        <v>94</v>
      </c>
      <c r="D574" s="14" t="s">
        <v>30</v>
      </c>
      <c r="E574" s="14"/>
      <c r="F574" s="14"/>
      <c r="G574" s="14">
        <v>2016</v>
      </c>
      <c r="H574" s="10">
        <v>0</v>
      </c>
      <c r="I574" s="10">
        <v>0</v>
      </c>
      <c r="J574" s="20">
        <f t="shared" si="32"/>
        <v>0</v>
      </c>
      <c r="K574" s="10">
        <v>0</v>
      </c>
      <c r="L574" s="20">
        <f t="shared" si="33"/>
        <v>0</v>
      </c>
      <c r="M574" s="10">
        <f t="shared" si="34"/>
        <v>0</v>
      </c>
      <c r="N574" s="20">
        <f t="shared" si="35"/>
        <v>0</v>
      </c>
      <c r="O574" s="29">
        <v>9481579.6999999993</v>
      </c>
      <c r="P574" s="29">
        <v>0</v>
      </c>
      <c r="Q574" s="79">
        <f>IF($O574=0,0,P574/$O574)*100</f>
        <v>0</v>
      </c>
      <c r="R574" s="29">
        <v>0</v>
      </c>
      <c r="S574" s="79">
        <f>IF($O574=0,0,R574/$O574)*100</f>
        <v>0</v>
      </c>
      <c r="T574" s="29">
        <f>P574+R574</f>
        <v>0</v>
      </c>
      <c r="U574" s="79">
        <f>IF($O574=0,0,T574/$O574)*100</f>
        <v>0</v>
      </c>
      <c r="V574" s="80">
        <f>IFERROR(VLOOKUP($B574,'Depr Rate % NS'!$A:$B,2,FALSE),0)</f>
        <v>0</v>
      </c>
      <c r="W574" s="81">
        <f>IFERROR(VLOOKUP($B574,'Depr Rate % NS'!D:E,2,FALSE),0)</f>
        <v>0</v>
      </c>
      <c r="X574" s="82">
        <f>IFERROR(VLOOKUP($B574,'Depr Rate % NS'!$L:$O,4,FALSE),0)</f>
        <v>2.9999999999999997E-4</v>
      </c>
      <c r="Y574" s="81">
        <f>W574*X574</f>
        <v>0</v>
      </c>
    </row>
    <row r="575" spans="1:25" x14ac:dyDescent="0.25">
      <c r="A575" s="13" t="s">
        <v>11</v>
      </c>
      <c r="B575" s="14">
        <v>34128</v>
      </c>
      <c r="C575" s="14" t="s">
        <v>94</v>
      </c>
      <c r="D575" s="14" t="s">
        <v>30</v>
      </c>
      <c r="E575" s="14"/>
      <c r="F575" s="14"/>
      <c r="G575" s="14">
        <v>2017</v>
      </c>
      <c r="H575" s="10">
        <v>0</v>
      </c>
      <c r="I575" s="10">
        <v>0</v>
      </c>
      <c r="J575" s="20">
        <f t="shared" si="32"/>
        <v>0</v>
      </c>
      <c r="K575" s="10">
        <v>0</v>
      </c>
      <c r="L575" s="20">
        <f t="shared" si="33"/>
        <v>0</v>
      </c>
      <c r="M575" s="10">
        <f t="shared" si="34"/>
        <v>0</v>
      </c>
      <c r="N575" s="20">
        <f t="shared" si="35"/>
        <v>0</v>
      </c>
      <c r="O575" s="29">
        <v>9481579.6999999993</v>
      </c>
      <c r="P575" s="29">
        <v>0</v>
      </c>
      <c r="Q575" s="79">
        <f>IF($O575=0,0,P575/$O575)*100</f>
        <v>0</v>
      </c>
      <c r="R575" s="29">
        <v>0</v>
      </c>
      <c r="S575" s="79">
        <f>IF($O575=0,0,R575/$O575)*100</f>
        <v>0</v>
      </c>
      <c r="T575" s="29">
        <f>P575+R575</f>
        <v>0</v>
      </c>
      <c r="U575" s="79">
        <f>IF($O575=0,0,T575/$O575)*100</f>
        <v>0</v>
      </c>
      <c r="V575" s="80">
        <f>IFERROR(VLOOKUP($B575,'Depr Rate % NS'!$A:$B,2,FALSE),0)</f>
        <v>0</v>
      </c>
      <c r="W575" s="81">
        <f>IFERROR(VLOOKUP($B575,'Depr Rate % NS'!D:E,2,FALSE),0)</f>
        <v>0</v>
      </c>
      <c r="X575" s="82">
        <f>IFERROR(VLOOKUP($B575,'Depr Rate % NS'!$L:$O,4,FALSE),0)</f>
        <v>2.9999999999999997E-4</v>
      </c>
      <c r="Y575" s="81">
        <f>W575*X575</f>
        <v>0</v>
      </c>
    </row>
    <row r="576" spans="1:25" x14ac:dyDescent="0.25">
      <c r="A576" s="13" t="s">
        <v>11</v>
      </c>
      <c r="B576" s="14">
        <v>34128</v>
      </c>
      <c r="C576" s="14" t="s">
        <v>94</v>
      </c>
      <c r="D576" s="14" t="s">
        <v>30</v>
      </c>
      <c r="E576" s="14"/>
      <c r="F576" s="14"/>
      <c r="G576" s="14">
        <v>2018</v>
      </c>
      <c r="H576" s="10">
        <v>0</v>
      </c>
      <c r="I576" s="10">
        <v>0</v>
      </c>
      <c r="J576" s="20">
        <f t="shared" si="32"/>
        <v>0</v>
      </c>
      <c r="K576" s="10">
        <v>0</v>
      </c>
      <c r="L576" s="20">
        <f t="shared" si="33"/>
        <v>0</v>
      </c>
      <c r="M576" s="10">
        <f t="shared" si="34"/>
        <v>0</v>
      </c>
      <c r="N576" s="20">
        <f t="shared" si="35"/>
        <v>0</v>
      </c>
      <c r="O576" s="29">
        <v>9481579.6999999993</v>
      </c>
      <c r="P576" s="29">
        <v>0</v>
      </c>
      <c r="Q576" s="79">
        <f>IF($O576=0,0,P576/$O576)*100</f>
        <v>0</v>
      </c>
      <c r="R576" s="29">
        <v>0</v>
      </c>
      <c r="S576" s="79">
        <f>IF($O576=0,0,R576/$O576)*100</f>
        <v>0</v>
      </c>
      <c r="T576" s="29">
        <f>P576+R576</f>
        <v>0</v>
      </c>
      <c r="U576" s="79">
        <f>IF($O576=0,0,T576/$O576)*100</f>
        <v>0</v>
      </c>
      <c r="V576" s="80">
        <f>IFERROR(VLOOKUP($B576,'Depr Rate % NS'!$A:$B,2,FALSE),0)</f>
        <v>0</v>
      </c>
      <c r="W576" s="81">
        <f>IFERROR(VLOOKUP($B576,'Depr Rate % NS'!D:E,2,FALSE),0)</f>
        <v>0</v>
      </c>
      <c r="X576" s="82">
        <f>IFERROR(VLOOKUP($B576,'Depr Rate % NS'!$L:$O,4,FALSE),0)</f>
        <v>2.9999999999999997E-4</v>
      </c>
      <c r="Y576" s="81">
        <f>W576*X576</f>
        <v>0</v>
      </c>
    </row>
    <row r="577" spans="1:25" x14ac:dyDescent="0.25">
      <c r="A577" s="13" t="s">
        <v>11</v>
      </c>
      <c r="B577" s="14">
        <v>34128</v>
      </c>
      <c r="C577" s="14" t="s">
        <v>94</v>
      </c>
      <c r="D577" s="14" t="s">
        <v>30</v>
      </c>
      <c r="E577" s="14"/>
      <c r="F577" s="14"/>
      <c r="G577" s="14">
        <v>2019</v>
      </c>
      <c r="H577" s="10">
        <v>0</v>
      </c>
      <c r="I577" s="10">
        <v>0</v>
      </c>
      <c r="J577" s="20">
        <f t="shared" si="32"/>
        <v>0</v>
      </c>
      <c r="K577" s="10">
        <v>0</v>
      </c>
      <c r="L577" s="20">
        <f t="shared" si="33"/>
        <v>0</v>
      </c>
      <c r="M577" s="10">
        <f t="shared" si="34"/>
        <v>0</v>
      </c>
      <c r="N577" s="20">
        <f t="shared" si="35"/>
        <v>0</v>
      </c>
      <c r="O577" s="29">
        <v>9481579.6999999993</v>
      </c>
      <c r="P577" s="29">
        <v>0</v>
      </c>
      <c r="Q577" s="79">
        <f>IF($O577=0,0,P577/$O577)*100</f>
        <v>0</v>
      </c>
      <c r="R577" s="29">
        <v>0</v>
      </c>
      <c r="S577" s="79">
        <f>IF($O577=0,0,R577/$O577)*100</f>
        <v>0</v>
      </c>
      <c r="T577" s="29">
        <f>P577+R577</f>
        <v>0</v>
      </c>
      <c r="U577" s="79">
        <f>IF($O577=0,0,T577/$O577)*100</f>
        <v>0</v>
      </c>
      <c r="V577" s="80">
        <f>IFERROR(VLOOKUP($B577,'Depr Rate % NS'!$A:$B,2,FALSE),0)</f>
        <v>0</v>
      </c>
      <c r="W577" s="81">
        <f>IFERROR(VLOOKUP($B577,'Depr Rate % NS'!D:E,2,FALSE),0)</f>
        <v>0</v>
      </c>
      <c r="X577" s="82">
        <f>IFERROR(VLOOKUP($B577,'Depr Rate % NS'!$L:$O,4,FALSE),0)</f>
        <v>2.9999999999999997E-4</v>
      </c>
      <c r="Y577" s="81">
        <f>W577*X577</f>
        <v>0</v>
      </c>
    </row>
    <row r="578" spans="1:25" x14ac:dyDescent="0.25">
      <c r="A578" s="13" t="s">
        <v>11</v>
      </c>
      <c r="B578" s="14">
        <v>34130</v>
      </c>
      <c r="C578" s="14" t="s">
        <v>94</v>
      </c>
      <c r="D578" s="14" t="s">
        <v>31</v>
      </c>
      <c r="E578" s="14" t="s">
        <v>142</v>
      </c>
      <c r="F578" s="14" t="s">
        <v>117</v>
      </c>
      <c r="G578" s="14">
        <v>2011</v>
      </c>
      <c r="H578" s="10">
        <v>233906.96000000002</v>
      </c>
      <c r="I578" s="10">
        <v>-995948.55999999994</v>
      </c>
      <c r="J578" s="20">
        <f t="shared" ref="J578:J641" si="36">IF($H578=0,0,I578/$H578)*100</f>
        <v>-425.78833909003811</v>
      </c>
      <c r="K578" s="10">
        <v>0</v>
      </c>
      <c r="L578" s="20">
        <f t="shared" ref="L578:L641" si="37">IF($H578=0,0,K578/$H578)*100</f>
        <v>0</v>
      </c>
      <c r="M578" s="10">
        <f t="shared" ref="M578:M641" si="38">I578+K578</f>
        <v>-995948.55999999994</v>
      </c>
      <c r="N578" s="20">
        <f t="shared" ref="N578:N641" si="39">IF($H578=0,0,M578/$H578)*100</f>
        <v>-425.78833909003811</v>
      </c>
      <c r="O578" s="10"/>
      <c r="P578" s="10"/>
      <c r="Q578" s="20"/>
      <c r="R578" s="10"/>
      <c r="S578" s="20"/>
      <c r="T578" s="10"/>
      <c r="U578" s="20"/>
      <c r="V578" s="20"/>
      <c r="W578" s="43"/>
      <c r="X578" s="40"/>
      <c r="Y578" s="43"/>
    </row>
    <row r="579" spans="1:25" x14ac:dyDescent="0.25">
      <c r="A579" s="13" t="s">
        <v>11</v>
      </c>
      <c r="B579" s="14">
        <v>34130</v>
      </c>
      <c r="C579" s="14" t="s">
        <v>94</v>
      </c>
      <c r="D579" s="14" t="s">
        <v>31</v>
      </c>
      <c r="E579" s="14" t="s">
        <v>142</v>
      </c>
      <c r="F579" s="14" t="s">
        <v>117</v>
      </c>
      <c r="G579" s="14">
        <v>2012</v>
      </c>
      <c r="H579" s="10">
        <v>66571.09</v>
      </c>
      <c r="I579" s="10">
        <v>-1014.85</v>
      </c>
      <c r="J579" s="20">
        <f t="shared" si="36"/>
        <v>-1.5244605428572673</v>
      </c>
      <c r="K579" s="10">
        <v>0</v>
      </c>
      <c r="L579" s="20">
        <f t="shared" si="37"/>
        <v>0</v>
      </c>
      <c r="M579" s="10">
        <f t="shared" si="38"/>
        <v>-1014.85</v>
      </c>
      <c r="N579" s="20">
        <f t="shared" si="39"/>
        <v>-1.5244605428572673</v>
      </c>
      <c r="O579" s="10"/>
      <c r="P579" s="10"/>
      <c r="Q579" s="20"/>
      <c r="R579" s="10"/>
      <c r="S579" s="20"/>
      <c r="T579" s="10"/>
      <c r="U579" s="20"/>
      <c r="V579" s="20"/>
      <c r="W579" s="43"/>
      <c r="X579" s="40"/>
      <c r="Y579" s="43"/>
    </row>
    <row r="580" spans="1:25" x14ac:dyDescent="0.25">
      <c r="A580" s="13" t="s">
        <v>11</v>
      </c>
      <c r="B580" s="14">
        <v>34130</v>
      </c>
      <c r="C580" s="14" t="s">
        <v>94</v>
      </c>
      <c r="D580" s="14" t="s">
        <v>31</v>
      </c>
      <c r="E580" s="14" t="s">
        <v>142</v>
      </c>
      <c r="F580" s="14" t="s">
        <v>117</v>
      </c>
      <c r="G580" s="14">
        <v>2013</v>
      </c>
      <c r="H580" s="10">
        <v>177304.37</v>
      </c>
      <c r="I580" s="10">
        <v>-26546.86</v>
      </c>
      <c r="J580" s="20">
        <f t="shared" si="36"/>
        <v>-14.972479245717407</v>
      </c>
      <c r="K580" s="10">
        <v>0</v>
      </c>
      <c r="L580" s="20">
        <f t="shared" si="37"/>
        <v>0</v>
      </c>
      <c r="M580" s="10">
        <f t="shared" si="38"/>
        <v>-26546.86</v>
      </c>
      <c r="N580" s="20">
        <f t="shared" si="39"/>
        <v>-14.972479245717407</v>
      </c>
      <c r="O580" s="10"/>
      <c r="P580" s="10"/>
      <c r="Q580" s="20"/>
      <c r="R580" s="10"/>
      <c r="S580" s="20"/>
      <c r="T580" s="10"/>
      <c r="U580" s="20"/>
      <c r="V580" s="20"/>
      <c r="W580" s="43"/>
      <c r="X580" s="40"/>
      <c r="Y580" s="43"/>
    </row>
    <row r="581" spans="1:25" x14ac:dyDescent="0.25">
      <c r="A581" s="13" t="s">
        <v>11</v>
      </c>
      <c r="B581" s="14">
        <v>34130</v>
      </c>
      <c r="C581" s="14" t="s">
        <v>94</v>
      </c>
      <c r="D581" s="14" t="s">
        <v>31</v>
      </c>
      <c r="E581" s="14" t="s">
        <v>142</v>
      </c>
      <c r="F581" s="14" t="s">
        <v>117</v>
      </c>
      <c r="G581" s="14">
        <v>2014</v>
      </c>
      <c r="H581" s="10">
        <v>2192453.6800000002</v>
      </c>
      <c r="I581" s="10">
        <v>-17055.809999999998</v>
      </c>
      <c r="J581" s="20">
        <f t="shared" si="36"/>
        <v>-0.77793251258106377</v>
      </c>
      <c r="K581" s="10">
        <v>0</v>
      </c>
      <c r="L581" s="20">
        <f t="shared" si="37"/>
        <v>0</v>
      </c>
      <c r="M581" s="10">
        <f t="shared" si="38"/>
        <v>-17055.809999999998</v>
      </c>
      <c r="N581" s="20">
        <f t="shared" si="39"/>
        <v>-0.77793251258106377</v>
      </c>
      <c r="O581" s="10"/>
      <c r="P581" s="10"/>
      <c r="Q581" s="20"/>
      <c r="R581" s="10"/>
      <c r="S581" s="20"/>
      <c r="T581" s="10"/>
      <c r="U581" s="20"/>
      <c r="V581" s="20"/>
      <c r="W581" s="43"/>
      <c r="X581" s="40"/>
      <c r="Y581" s="43"/>
    </row>
    <row r="582" spans="1:25" x14ac:dyDescent="0.25">
      <c r="A582" s="13" t="s">
        <v>11</v>
      </c>
      <c r="B582" s="14">
        <v>34130</v>
      </c>
      <c r="C582" s="14" t="s">
        <v>94</v>
      </c>
      <c r="D582" s="14" t="s">
        <v>31</v>
      </c>
      <c r="E582" s="14" t="s">
        <v>142</v>
      </c>
      <c r="F582" s="14" t="s">
        <v>117</v>
      </c>
      <c r="G582" s="14">
        <v>2015</v>
      </c>
      <c r="H582" s="10">
        <v>5040117.1199999992</v>
      </c>
      <c r="I582" s="10">
        <v>-46175.51</v>
      </c>
      <c r="J582" s="20">
        <f t="shared" si="36"/>
        <v>-0.91615946416737248</v>
      </c>
      <c r="K582" s="10">
        <v>0</v>
      </c>
      <c r="L582" s="20">
        <f t="shared" si="37"/>
        <v>0</v>
      </c>
      <c r="M582" s="10">
        <f t="shared" si="38"/>
        <v>-46175.51</v>
      </c>
      <c r="N582" s="20">
        <f t="shared" si="39"/>
        <v>-0.91615946416737248</v>
      </c>
      <c r="O582" s="29">
        <v>7710353.2199999988</v>
      </c>
      <c r="P582" s="29">
        <v>-1086741.5899999999</v>
      </c>
      <c r="Q582" s="79">
        <f>IF($O582=0,0,P582/$O582)*100</f>
        <v>-14.094575942138226</v>
      </c>
      <c r="R582" s="29">
        <v>0</v>
      </c>
      <c r="S582" s="79">
        <f>IF($O582=0,0,R582/$O582)*100</f>
        <v>0</v>
      </c>
      <c r="T582" s="29">
        <f>P582+R582</f>
        <v>-1086741.5899999999</v>
      </c>
      <c r="U582" s="79">
        <f>IF($O582=0,0,T582/$O582)*100</f>
        <v>-14.094575942138226</v>
      </c>
      <c r="V582" s="80">
        <f>IFERROR(VLOOKUP($B582,'Depr Rate % NS'!$A:$B,2,FALSE),0)</f>
        <v>-2</v>
      </c>
      <c r="W582" s="81">
        <f>IFERROR(VLOOKUP($B582,'Depr Rate % NS'!D:E,2,FALSE),0)</f>
        <v>81547563.790000051</v>
      </c>
      <c r="X582" s="82">
        <f>IFERROR(VLOOKUP($B582,'Depr Rate % NS'!$L:$O,4,FALSE),0)</f>
        <v>4.0000000000000002E-4</v>
      </c>
      <c r="Y582" s="81">
        <f>W582*X582</f>
        <v>32619.025516000023</v>
      </c>
    </row>
    <row r="583" spans="1:25" x14ac:dyDescent="0.25">
      <c r="A583" s="13" t="s">
        <v>11</v>
      </c>
      <c r="B583" s="14">
        <v>34130</v>
      </c>
      <c r="C583" s="14" t="s">
        <v>94</v>
      </c>
      <c r="D583" s="14" t="s">
        <v>31</v>
      </c>
      <c r="E583" s="14" t="s">
        <v>142</v>
      </c>
      <c r="F583" s="14" t="s">
        <v>117</v>
      </c>
      <c r="G583" s="14">
        <v>2016</v>
      </c>
      <c r="H583" s="10">
        <v>577717.80000000005</v>
      </c>
      <c r="I583" s="10">
        <v>-26797.52</v>
      </c>
      <c r="J583" s="20">
        <f t="shared" si="36"/>
        <v>-4.6385138211078143</v>
      </c>
      <c r="K583" s="10">
        <v>0</v>
      </c>
      <c r="L583" s="20">
        <f t="shared" si="37"/>
        <v>0</v>
      </c>
      <c r="M583" s="10">
        <f t="shared" si="38"/>
        <v>-26797.52</v>
      </c>
      <c r="N583" s="20">
        <f t="shared" si="39"/>
        <v>-4.6385138211078143</v>
      </c>
      <c r="O583" s="29">
        <v>8054164.0599999996</v>
      </c>
      <c r="P583" s="29">
        <v>-117590.55</v>
      </c>
      <c r="Q583" s="79">
        <f>IF($O583=0,0,P583/$O583)*100</f>
        <v>-1.4599969546684404</v>
      </c>
      <c r="R583" s="29">
        <v>0</v>
      </c>
      <c r="S583" s="79">
        <f>IF($O583=0,0,R583/$O583)*100</f>
        <v>0</v>
      </c>
      <c r="T583" s="29">
        <f>P583+R583</f>
        <v>-117590.55</v>
      </c>
      <c r="U583" s="79">
        <f>IF($O583=0,0,T583/$O583)*100</f>
        <v>-1.4599969546684404</v>
      </c>
      <c r="V583" s="80">
        <f>IFERROR(VLOOKUP($B583,'Depr Rate % NS'!$A:$B,2,FALSE),0)</f>
        <v>-2</v>
      </c>
      <c r="W583" s="81">
        <f>IFERROR(VLOOKUP($B583,'Depr Rate % NS'!D:E,2,FALSE),0)</f>
        <v>81547563.790000051</v>
      </c>
      <c r="X583" s="82">
        <f>IFERROR(VLOOKUP($B583,'Depr Rate % NS'!$L:$O,4,FALSE),0)</f>
        <v>4.0000000000000002E-4</v>
      </c>
      <c r="Y583" s="81">
        <f>W583*X583</f>
        <v>32619.025516000023</v>
      </c>
    </row>
    <row r="584" spans="1:25" x14ac:dyDescent="0.25">
      <c r="A584" s="13" t="s">
        <v>11</v>
      </c>
      <c r="B584" s="14">
        <v>34130</v>
      </c>
      <c r="C584" s="14" t="s">
        <v>94</v>
      </c>
      <c r="D584" s="14" t="s">
        <v>31</v>
      </c>
      <c r="E584" s="14" t="s">
        <v>142</v>
      </c>
      <c r="F584" s="14" t="s">
        <v>117</v>
      </c>
      <c r="G584" s="14">
        <v>2017</v>
      </c>
      <c r="H584" s="10">
        <v>337953.64</v>
      </c>
      <c r="I584" s="10">
        <v>-2772379.2</v>
      </c>
      <c r="J584" s="20">
        <f t="shared" si="36"/>
        <v>-820.34305060303541</v>
      </c>
      <c r="K584" s="10">
        <v>0</v>
      </c>
      <c r="L584" s="20">
        <f t="shared" si="37"/>
        <v>0</v>
      </c>
      <c r="M584" s="10">
        <f t="shared" si="38"/>
        <v>-2772379.2</v>
      </c>
      <c r="N584" s="20">
        <f t="shared" si="39"/>
        <v>-820.34305060303541</v>
      </c>
      <c r="O584" s="29">
        <v>8325546.6100000003</v>
      </c>
      <c r="P584" s="29">
        <v>-2888954.9</v>
      </c>
      <c r="Q584" s="79">
        <f>IF($O584=0,0,P584/$O584)*100</f>
        <v>-34.699882606266499</v>
      </c>
      <c r="R584" s="29">
        <v>0</v>
      </c>
      <c r="S584" s="79">
        <f>IF($O584=0,0,R584/$O584)*100</f>
        <v>0</v>
      </c>
      <c r="T584" s="29">
        <f>P584+R584</f>
        <v>-2888954.9</v>
      </c>
      <c r="U584" s="79">
        <f>IF($O584=0,0,T584/$O584)*100</f>
        <v>-34.699882606266499</v>
      </c>
      <c r="V584" s="80">
        <f>IFERROR(VLOOKUP($B584,'Depr Rate % NS'!$A:$B,2,FALSE),0)</f>
        <v>-2</v>
      </c>
      <c r="W584" s="81">
        <f>IFERROR(VLOOKUP($B584,'Depr Rate % NS'!D:E,2,FALSE),0)</f>
        <v>81547563.790000051</v>
      </c>
      <c r="X584" s="82">
        <f>IFERROR(VLOOKUP($B584,'Depr Rate % NS'!$L:$O,4,FALSE),0)</f>
        <v>4.0000000000000002E-4</v>
      </c>
      <c r="Y584" s="81">
        <f>W584*X584</f>
        <v>32619.025516000023</v>
      </c>
    </row>
    <row r="585" spans="1:25" x14ac:dyDescent="0.25">
      <c r="A585" s="13" t="s">
        <v>11</v>
      </c>
      <c r="B585" s="14">
        <v>34130</v>
      </c>
      <c r="C585" s="14" t="s">
        <v>94</v>
      </c>
      <c r="D585" s="14" t="s">
        <v>31</v>
      </c>
      <c r="E585" s="14" t="s">
        <v>142</v>
      </c>
      <c r="F585" s="14" t="s">
        <v>117</v>
      </c>
      <c r="G585" s="14">
        <v>2018</v>
      </c>
      <c r="H585" s="10">
        <v>923411.85000000009</v>
      </c>
      <c r="I585" s="10">
        <v>-262902.81</v>
      </c>
      <c r="J585" s="20">
        <f t="shared" si="36"/>
        <v>-28.470807473393368</v>
      </c>
      <c r="K585" s="10">
        <v>0</v>
      </c>
      <c r="L585" s="20">
        <f t="shared" si="37"/>
        <v>0</v>
      </c>
      <c r="M585" s="10">
        <f t="shared" si="38"/>
        <v>-262902.81</v>
      </c>
      <c r="N585" s="20">
        <f t="shared" si="39"/>
        <v>-28.470807473393368</v>
      </c>
      <c r="O585" s="29">
        <v>9071654.0899999999</v>
      </c>
      <c r="P585" s="29">
        <v>-3125310.85</v>
      </c>
      <c r="Q585" s="79">
        <f>IF($O585=0,0,P585/$O585)*100</f>
        <v>-34.451389118166873</v>
      </c>
      <c r="R585" s="29">
        <v>0</v>
      </c>
      <c r="S585" s="79">
        <f>IF($O585=0,0,R585/$O585)*100</f>
        <v>0</v>
      </c>
      <c r="T585" s="29">
        <f>P585+R585</f>
        <v>-3125310.85</v>
      </c>
      <c r="U585" s="79">
        <f>IF($O585=0,0,T585/$O585)*100</f>
        <v>-34.451389118166873</v>
      </c>
      <c r="V585" s="80">
        <f>IFERROR(VLOOKUP($B585,'Depr Rate % NS'!$A:$B,2,FALSE),0)</f>
        <v>-2</v>
      </c>
      <c r="W585" s="81">
        <f>IFERROR(VLOOKUP($B585,'Depr Rate % NS'!D:E,2,FALSE),0)</f>
        <v>81547563.790000051</v>
      </c>
      <c r="X585" s="82">
        <f>IFERROR(VLOOKUP($B585,'Depr Rate % NS'!$L:$O,4,FALSE),0)</f>
        <v>4.0000000000000002E-4</v>
      </c>
      <c r="Y585" s="81">
        <f>W585*X585</f>
        <v>32619.025516000023</v>
      </c>
    </row>
    <row r="586" spans="1:25" x14ac:dyDescent="0.25">
      <c r="A586" s="13" t="s">
        <v>11</v>
      </c>
      <c r="B586" s="14">
        <v>34130</v>
      </c>
      <c r="C586" s="14" t="s">
        <v>94</v>
      </c>
      <c r="D586" s="14" t="s">
        <v>31</v>
      </c>
      <c r="E586" s="14" t="s">
        <v>142</v>
      </c>
      <c r="F586" s="14" t="s">
        <v>117</v>
      </c>
      <c r="G586" s="14">
        <v>2019</v>
      </c>
      <c r="H586" s="10">
        <v>231736.56999999998</v>
      </c>
      <c r="I586" s="10">
        <v>-139353.43999999997</v>
      </c>
      <c r="J586" s="20">
        <f t="shared" si="36"/>
        <v>-60.134419008618266</v>
      </c>
      <c r="K586" s="10">
        <v>0</v>
      </c>
      <c r="L586" s="20">
        <f t="shared" si="37"/>
        <v>0</v>
      </c>
      <c r="M586" s="10">
        <f t="shared" si="38"/>
        <v>-139353.43999999997</v>
      </c>
      <c r="N586" s="20">
        <f t="shared" si="39"/>
        <v>-60.134419008618266</v>
      </c>
      <c r="O586" s="29">
        <v>7110936.9799999995</v>
      </c>
      <c r="P586" s="29">
        <v>-3247608.48</v>
      </c>
      <c r="Q586" s="79">
        <f>IF($O586=0,0,P586/$O586)*100</f>
        <v>-45.670612594853857</v>
      </c>
      <c r="R586" s="29">
        <v>0</v>
      </c>
      <c r="S586" s="79">
        <f>IF($O586=0,0,R586/$O586)*100</f>
        <v>0</v>
      </c>
      <c r="T586" s="29">
        <f>P586+R586</f>
        <v>-3247608.48</v>
      </c>
      <c r="U586" s="79">
        <f>IF($O586=0,0,T586/$O586)*100</f>
        <v>-45.670612594853857</v>
      </c>
      <c r="V586" s="80">
        <f>IFERROR(VLOOKUP($B586,'Depr Rate % NS'!$A:$B,2,FALSE),0)</f>
        <v>-2</v>
      </c>
      <c r="W586" s="81">
        <f>IFERROR(VLOOKUP($B586,'Depr Rate % NS'!D:E,2,FALSE),0)</f>
        <v>81547563.790000051</v>
      </c>
      <c r="X586" s="82">
        <f>IFERROR(VLOOKUP($B586,'Depr Rate % NS'!$L:$O,4,FALSE),0)</f>
        <v>4.0000000000000002E-4</v>
      </c>
      <c r="Y586" s="81">
        <f>W586*X586</f>
        <v>32619.025516000023</v>
      </c>
    </row>
    <row r="587" spans="1:25" x14ac:dyDescent="0.25">
      <c r="A587" s="13" t="s">
        <v>11</v>
      </c>
      <c r="B587" s="14">
        <v>34131</v>
      </c>
      <c r="C587" s="14" t="s">
        <v>94</v>
      </c>
      <c r="D587" s="14" t="s">
        <v>32</v>
      </c>
      <c r="E587" s="14" t="s">
        <v>142</v>
      </c>
      <c r="F587" s="14" t="s">
        <v>118</v>
      </c>
      <c r="G587" s="14">
        <v>2011</v>
      </c>
      <c r="H587" s="10">
        <v>3978.04</v>
      </c>
      <c r="I587" s="10">
        <v>0</v>
      </c>
      <c r="J587" s="20">
        <f t="shared" si="36"/>
        <v>0</v>
      </c>
      <c r="K587" s="10">
        <v>0</v>
      </c>
      <c r="L587" s="20">
        <f t="shared" si="37"/>
        <v>0</v>
      </c>
      <c r="M587" s="10">
        <f t="shared" si="38"/>
        <v>0</v>
      </c>
      <c r="N587" s="20">
        <f t="shared" si="39"/>
        <v>0</v>
      </c>
      <c r="O587" s="10"/>
      <c r="P587" s="10"/>
      <c r="Q587" s="20"/>
      <c r="R587" s="10"/>
      <c r="S587" s="20"/>
      <c r="T587" s="10"/>
      <c r="U587" s="20"/>
      <c r="V587" s="20"/>
      <c r="W587" s="43"/>
      <c r="X587" s="40"/>
      <c r="Y587" s="43"/>
    </row>
    <row r="588" spans="1:25" x14ac:dyDescent="0.25">
      <c r="A588" s="13" t="s">
        <v>11</v>
      </c>
      <c r="B588" s="14">
        <v>34131</v>
      </c>
      <c r="C588" s="14" t="s">
        <v>94</v>
      </c>
      <c r="D588" s="14" t="s">
        <v>32</v>
      </c>
      <c r="E588" s="14" t="s">
        <v>142</v>
      </c>
      <c r="F588" s="14" t="s">
        <v>118</v>
      </c>
      <c r="G588" s="14">
        <v>2012</v>
      </c>
      <c r="H588" s="10">
        <v>0</v>
      </c>
      <c r="I588" s="10">
        <v>0</v>
      </c>
      <c r="J588" s="20">
        <f t="shared" si="36"/>
        <v>0</v>
      </c>
      <c r="K588" s="10">
        <v>0</v>
      </c>
      <c r="L588" s="20">
        <f t="shared" si="37"/>
        <v>0</v>
      </c>
      <c r="M588" s="10">
        <f t="shared" si="38"/>
        <v>0</v>
      </c>
      <c r="N588" s="20">
        <f t="shared" si="39"/>
        <v>0</v>
      </c>
      <c r="O588" s="10"/>
      <c r="P588" s="10"/>
      <c r="Q588" s="20"/>
      <c r="R588" s="10"/>
      <c r="S588" s="20"/>
      <c r="T588" s="10"/>
      <c r="U588" s="20"/>
      <c r="V588" s="20"/>
      <c r="W588" s="43"/>
      <c r="X588" s="40"/>
      <c r="Y588" s="43"/>
    </row>
    <row r="589" spans="1:25" x14ac:dyDescent="0.25">
      <c r="A589" s="13" t="s">
        <v>11</v>
      </c>
      <c r="B589" s="14">
        <v>34131</v>
      </c>
      <c r="C589" s="14" t="s">
        <v>94</v>
      </c>
      <c r="D589" s="14" t="s">
        <v>32</v>
      </c>
      <c r="E589" s="14" t="s">
        <v>142</v>
      </c>
      <c r="F589" s="14" t="s">
        <v>118</v>
      </c>
      <c r="G589" s="14">
        <v>2013</v>
      </c>
      <c r="H589" s="10">
        <v>0</v>
      </c>
      <c r="I589" s="10">
        <v>0</v>
      </c>
      <c r="J589" s="20">
        <f t="shared" si="36"/>
        <v>0</v>
      </c>
      <c r="K589" s="10">
        <v>0</v>
      </c>
      <c r="L589" s="20">
        <f t="shared" si="37"/>
        <v>0</v>
      </c>
      <c r="M589" s="10">
        <f t="shared" si="38"/>
        <v>0</v>
      </c>
      <c r="N589" s="20">
        <f t="shared" si="39"/>
        <v>0</v>
      </c>
      <c r="O589" s="10"/>
      <c r="P589" s="10"/>
      <c r="Q589" s="20"/>
      <c r="R589" s="10"/>
      <c r="S589" s="20"/>
      <c r="T589" s="10"/>
      <c r="U589" s="20"/>
      <c r="V589" s="20"/>
      <c r="W589" s="43"/>
      <c r="X589" s="40"/>
      <c r="Y589" s="43"/>
    </row>
    <row r="590" spans="1:25" x14ac:dyDescent="0.25">
      <c r="A590" s="13" t="s">
        <v>11</v>
      </c>
      <c r="B590" s="14">
        <v>34131</v>
      </c>
      <c r="C590" s="14" t="s">
        <v>94</v>
      </c>
      <c r="D590" s="14" t="s">
        <v>32</v>
      </c>
      <c r="E590" s="14" t="s">
        <v>142</v>
      </c>
      <c r="F590" s="14" t="s">
        <v>118</v>
      </c>
      <c r="G590" s="14">
        <v>2014</v>
      </c>
      <c r="H590" s="10">
        <v>971860.72</v>
      </c>
      <c r="I590" s="10">
        <v>0</v>
      </c>
      <c r="J590" s="20">
        <f t="shared" si="36"/>
        <v>0</v>
      </c>
      <c r="K590" s="10">
        <v>0</v>
      </c>
      <c r="L590" s="20">
        <f t="shared" si="37"/>
        <v>0</v>
      </c>
      <c r="M590" s="10">
        <f t="shared" si="38"/>
        <v>0</v>
      </c>
      <c r="N590" s="20">
        <f t="shared" si="39"/>
        <v>0</v>
      </c>
      <c r="O590" s="10"/>
      <c r="P590" s="10"/>
      <c r="Q590" s="20"/>
      <c r="R590" s="10"/>
      <c r="S590" s="20"/>
      <c r="T590" s="10"/>
      <c r="U590" s="20"/>
      <c r="V590" s="20"/>
      <c r="W590" s="43"/>
      <c r="X590" s="40"/>
      <c r="Y590" s="43"/>
    </row>
    <row r="591" spans="1:25" x14ac:dyDescent="0.25">
      <c r="A591" s="13" t="s">
        <v>11</v>
      </c>
      <c r="B591" s="14">
        <v>34131</v>
      </c>
      <c r="C591" s="14" t="s">
        <v>94</v>
      </c>
      <c r="D591" s="14" t="s">
        <v>32</v>
      </c>
      <c r="E591" s="14" t="s">
        <v>142</v>
      </c>
      <c r="F591" s="14" t="s">
        <v>118</v>
      </c>
      <c r="G591" s="14">
        <v>2015</v>
      </c>
      <c r="H591" s="10">
        <v>52218.76</v>
      </c>
      <c r="I591" s="10">
        <v>0</v>
      </c>
      <c r="J591" s="20">
        <f t="shared" si="36"/>
        <v>0</v>
      </c>
      <c r="K591" s="10">
        <v>0</v>
      </c>
      <c r="L591" s="20">
        <f t="shared" si="37"/>
        <v>0</v>
      </c>
      <c r="M591" s="10">
        <f t="shared" si="38"/>
        <v>0</v>
      </c>
      <c r="N591" s="20">
        <f t="shared" si="39"/>
        <v>0</v>
      </c>
      <c r="O591" s="29">
        <v>1028057.52</v>
      </c>
      <c r="P591" s="29">
        <v>0</v>
      </c>
      <c r="Q591" s="79">
        <f>IF($O591=0,0,P591/$O591)*100</f>
        <v>0</v>
      </c>
      <c r="R591" s="29">
        <v>0</v>
      </c>
      <c r="S591" s="79">
        <f>IF($O591=0,0,R591/$O591)*100</f>
        <v>0</v>
      </c>
      <c r="T591" s="29">
        <f>P591+R591</f>
        <v>0</v>
      </c>
      <c r="U591" s="79">
        <f>IF($O591=0,0,T591/$O591)*100</f>
        <v>0</v>
      </c>
      <c r="V591" s="80">
        <f>IFERROR(VLOOKUP($B591,'Depr Rate % NS'!$A:$B,2,FALSE),0)</f>
        <v>-1</v>
      </c>
      <c r="W591" s="81">
        <f>IFERROR(VLOOKUP($B591,'Depr Rate % NS'!D:E,2,FALSE),0)</f>
        <v>21609094.940000009</v>
      </c>
      <c r="X591" s="82">
        <f>IFERROR(VLOOKUP($B591,'Depr Rate % NS'!$L:$O,4,FALSE),0)</f>
        <v>2.0000000000000001E-4</v>
      </c>
      <c r="Y591" s="81">
        <f>W591*X591</f>
        <v>4321.8189880000018</v>
      </c>
    </row>
    <row r="592" spans="1:25" x14ac:dyDescent="0.25">
      <c r="A592" s="13" t="s">
        <v>11</v>
      </c>
      <c r="B592" s="14">
        <v>34131</v>
      </c>
      <c r="C592" s="14" t="s">
        <v>94</v>
      </c>
      <c r="D592" s="14" t="s">
        <v>32</v>
      </c>
      <c r="E592" s="14" t="s">
        <v>142</v>
      </c>
      <c r="F592" s="14" t="s">
        <v>118</v>
      </c>
      <c r="G592" s="14">
        <v>2016</v>
      </c>
      <c r="H592" s="10">
        <v>55791.11</v>
      </c>
      <c r="I592" s="10">
        <v>-1366.61</v>
      </c>
      <c r="J592" s="20">
        <f t="shared" si="36"/>
        <v>-2.4495121176115688</v>
      </c>
      <c r="K592" s="10">
        <v>0</v>
      </c>
      <c r="L592" s="20">
        <f t="shared" si="37"/>
        <v>0</v>
      </c>
      <c r="M592" s="10">
        <f t="shared" si="38"/>
        <v>-1366.61</v>
      </c>
      <c r="N592" s="20">
        <f t="shared" si="39"/>
        <v>-2.4495121176115688</v>
      </c>
      <c r="O592" s="29">
        <v>1079870.5899999999</v>
      </c>
      <c r="P592" s="29">
        <v>-1366.61</v>
      </c>
      <c r="Q592" s="79">
        <f>IF($O592=0,0,P592/$O592)*100</f>
        <v>-0.12655312707423583</v>
      </c>
      <c r="R592" s="29">
        <v>0</v>
      </c>
      <c r="S592" s="79">
        <f>IF($O592=0,0,R592/$O592)*100</f>
        <v>0</v>
      </c>
      <c r="T592" s="29">
        <f>P592+R592</f>
        <v>-1366.61</v>
      </c>
      <c r="U592" s="79">
        <f>IF($O592=0,0,T592/$O592)*100</f>
        <v>-0.12655312707423583</v>
      </c>
      <c r="V592" s="80">
        <f>IFERROR(VLOOKUP($B592,'Depr Rate % NS'!$A:$B,2,FALSE),0)</f>
        <v>-1</v>
      </c>
      <c r="W592" s="81">
        <f>IFERROR(VLOOKUP($B592,'Depr Rate % NS'!D:E,2,FALSE),0)</f>
        <v>21609094.940000009</v>
      </c>
      <c r="X592" s="82">
        <f>IFERROR(VLOOKUP($B592,'Depr Rate % NS'!$L:$O,4,FALSE),0)</f>
        <v>2.0000000000000001E-4</v>
      </c>
      <c r="Y592" s="81">
        <f>W592*X592</f>
        <v>4321.8189880000018</v>
      </c>
    </row>
    <row r="593" spans="1:25" x14ac:dyDescent="0.25">
      <c r="A593" s="13" t="s">
        <v>11</v>
      </c>
      <c r="B593" s="14">
        <v>34131</v>
      </c>
      <c r="C593" s="14" t="s">
        <v>94</v>
      </c>
      <c r="D593" s="14" t="s">
        <v>32</v>
      </c>
      <c r="E593" s="14" t="s">
        <v>142</v>
      </c>
      <c r="F593" s="14" t="s">
        <v>118</v>
      </c>
      <c r="G593" s="14">
        <v>2017</v>
      </c>
      <c r="H593" s="10">
        <v>150286.77999999997</v>
      </c>
      <c r="I593" s="10">
        <v>-124982.27</v>
      </c>
      <c r="J593" s="20">
        <f t="shared" si="36"/>
        <v>-83.162517687849885</v>
      </c>
      <c r="K593" s="10">
        <v>0</v>
      </c>
      <c r="L593" s="20">
        <f t="shared" si="37"/>
        <v>0</v>
      </c>
      <c r="M593" s="10">
        <f t="shared" si="38"/>
        <v>-124982.27</v>
      </c>
      <c r="N593" s="20">
        <f t="shared" si="39"/>
        <v>-83.162517687849885</v>
      </c>
      <c r="O593" s="29">
        <v>1230157.3699999999</v>
      </c>
      <c r="P593" s="29">
        <v>-126348.88</v>
      </c>
      <c r="Q593" s="79">
        <f>IF($O593=0,0,P593/$O593)*100</f>
        <v>-10.270952569263558</v>
      </c>
      <c r="R593" s="29">
        <v>0</v>
      </c>
      <c r="S593" s="79">
        <f>IF($O593=0,0,R593/$O593)*100</f>
        <v>0</v>
      </c>
      <c r="T593" s="29">
        <f>P593+R593</f>
        <v>-126348.88</v>
      </c>
      <c r="U593" s="79">
        <f>IF($O593=0,0,T593/$O593)*100</f>
        <v>-10.270952569263558</v>
      </c>
      <c r="V593" s="80">
        <f>IFERROR(VLOOKUP($B593,'Depr Rate % NS'!$A:$B,2,FALSE),0)</f>
        <v>-1</v>
      </c>
      <c r="W593" s="81">
        <f>IFERROR(VLOOKUP($B593,'Depr Rate % NS'!D:E,2,FALSE),0)</f>
        <v>21609094.940000009</v>
      </c>
      <c r="X593" s="82">
        <f>IFERROR(VLOOKUP($B593,'Depr Rate % NS'!$L:$O,4,FALSE),0)</f>
        <v>2.0000000000000001E-4</v>
      </c>
      <c r="Y593" s="81">
        <f>W593*X593</f>
        <v>4321.8189880000018</v>
      </c>
    </row>
    <row r="594" spans="1:25" x14ac:dyDescent="0.25">
      <c r="A594" s="13" t="s">
        <v>11</v>
      </c>
      <c r="B594" s="14">
        <v>34131</v>
      </c>
      <c r="C594" s="14" t="s">
        <v>94</v>
      </c>
      <c r="D594" s="14" t="s">
        <v>32</v>
      </c>
      <c r="E594" s="14" t="s">
        <v>142</v>
      </c>
      <c r="F594" s="14" t="s">
        <v>118</v>
      </c>
      <c r="G594" s="14">
        <v>2018</v>
      </c>
      <c r="H594" s="10">
        <v>183031.71999999997</v>
      </c>
      <c r="I594" s="10">
        <v>-39549.35</v>
      </c>
      <c r="J594" s="20">
        <f t="shared" si="36"/>
        <v>-21.607921293642438</v>
      </c>
      <c r="K594" s="10">
        <v>0</v>
      </c>
      <c r="L594" s="20">
        <f t="shared" si="37"/>
        <v>0</v>
      </c>
      <c r="M594" s="10">
        <f t="shared" si="38"/>
        <v>-39549.35</v>
      </c>
      <c r="N594" s="20">
        <f t="shared" si="39"/>
        <v>-21.607921293642438</v>
      </c>
      <c r="O594" s="29">
        <v>1413189.0899999999</v>
      </c>
      <c r="P594" s="29">
        <v>-165898.22999999998</v>
      </c>
      <c r="Q594" s="79">
        <f>IF($O594=0,0,P594/$O594)*100</f>
        <v>-11.739280410097138</v>
      </c>
      <c r="R594" s="29">
        <v>0</v>
      </c>
      <c r="S594" s="79">
        <f>IF($O594=0,0,R594/$O594)*100</f>
        <v>0</v>
      </c>
      <c r="T594" s="29">
        <f>P594+R594</f>
        <v>-165898.22999999998</v>
      </c>
      <c r="U594" s="79">
        <f>IF($O594=0,0,T594/$O594)*100</f>
        <v>-11.739280410097138</v>
      </c>
      <c r="V594" s="80">
        <f>IFERROR(VLOOKUP($B594,'Depr Rate % NS'!$A:$B,2,FALSE),0)</f>
        <v>-1</v>
      </c>
      <c r="W594" s="81">
        <f>IFERROR(VLOOKUP($B594,'Depr Rate % NS'!D:E,2,FALSE),0)</f>
        <v>21609094.940000009</v>
      </c>
      <c r="X594" s="82">
        <f>IFERROR(VLOOKUP($B594,'Depr Rate % NS'!$L:$O,4,FALSE),0)</f>
        <v>2.0000000000000001E-4</v>
      </c>
      <c r="Y594" s="81">
        <f>W594*X594</f>
        <v>4321.8189880000018</v>
      </c>
    </row>
    <row r="595" spans="1:25" x14ac:dyDescent="0.25">
      <c r="A595" s="13" t="s">
        <v>11</v>
      </c>
      <c r="B595" s="14">
        <v>34131</v>
      </c>
      <c r="C595" s="14" t="s">
        <v>94</v>
      </c>
      <c r="D595" s="14" t="s">
        <v>32</v>
      </c>
      <c r="E595" s="14" t="s">
        <v>142</v>
      </c>
      <c r="F595" s="14" t="s">
        <v>118</v>
      </c>
      <c r="G595" s="14">
        <v>2019</v>
      </c>
      <c r="H595" s="10">
        <v>0</v>
      </c>
      <c r="I595" s="10">
        <v>-366.64</v>
      </c>
      <c r="J595" s="20">
        <f t="shared" si="36"/>
        <v>0</v>
      </c>
      <c r="K595" s="10">
        <v>0</v>
      </c>
      <c r="L595" s="20">
        <f t="shared" si="37"/>
        <v>0</v>
      </c>
      <c r="M595" s="10">
        <f t="shared" si="38"/>
        <v>-366.64</v>
      </c>
      <c r="N595" s="20">
        <f t="shared" si="39"/>
        <v>0</v>
      </c>
      <c r="O595" s="29">
        <v>441328.36999999994</v>
      </c>
      <c r="P595" s="29">
        <v>-166264.87</v>
      </c>
      <c r="Q595" s="79">
        <f>IF($O595=0,0,P595/$O595)*100</f>
        <v>-37.673732599606055</v>
      </c>
      <c r="R595" s="29">
        <v>0</v>
      </c>
      <c r="S595" s="79">
        <f>IF($O595=0,0,R595/$O595)*100</f>
        <v>0</v>
      </c>
      <c r="T595" s="29">
        <f>P595+R595</f>
        <v>-166264.87</v>
      </c>
      <c r="U595" s="79">
        <f>IF($O595=0,0,T595/$O595)*100</f>
        <v>-37.673732599606055</v>
      </c>
      <c r="V595" s="80">
        <f>IFERROR(VLOOKUP($B595,'Depr Rate % NS'!$A:$B,2,FALSE),0)</f>
        <v>-1</v>
      </c>
      <c r="W595" s="81">
        <f>IFERROR(VLOOKUP($B595,'Depr Rate % NS'!D:E,2,FALSE),0)</f>
        <v>21609094.940000009</v>
      </c>
      <c r="X595" s="82">
        <f>IFERROR(VLOOKUP($B595,'Depr Rate % NS'!$L:$O,4,FALSE),0)</f>
        <v>2.0000000000000001E-4</v>
      </c>
      <c r="Y595" s="81">
        <f>W595*X595</f>
        <v>4321.8189880000018</v>
      </c>
    </row>
    <row r="596" spans="1:25" x14ac:dyDescent="0.25">
      <c r="A596" s="13" t="s">
        <v>11</v>
      </c>
      <c r="B596" s="14">
        <v>34132</v>
      </c>
      <c r="C596" s="14" t="s">
        <v>94</v>
      </c>
      <c r="D596" s="14" t="s">
        <v>33</v>
      </c>
      <c r="E596" s="14" t="s">
        <v>142</v>
      </c>
      <c r="F596" s="14" t="s">
        <v>119</v>
      </c>
      <c r="G596" s="14">
        <v>2011</v>
      </c>
      <c r="H596" s="10">
        <v>0</v>
      </c>
      <c r="I596" s="10">
        <v>0</v>
      </c>
      <c r="J596" s="20">
        <f t="shared" si="36"/>
        <v>0</v>
      </c>
      <c r="K596" s="10">
        <v>0</v>
      </c>
      <c r="L596" s="20">
        <f t="shared" si="37"/>
        <v>0</v>
      </c>
      <c r="M596" s="10">
        <f t="shared" si="38"/>
        <v>0</v>
      </c>
      <c r="N596" s="20">
        <f t="shared" si="39"/>
        <v>0</v>
      </c>
      <c r="O596" s="10"/>
      <c r="P596" s="10"/>
      <c r="Q596" s="20"/>
      <c r="R596" s="10"/>
      <c r="S596" s="20"/>
      <c r="T596" s="10"/>
      <c r="U596" s="20"/>
      <c r="V596" s="20"/>
      <c r="W596" s="43"/>
      <c r="X596" s="40"/>
      <c r="Y596" s="43"/>
    </row>
    <row r="597" spans="1:25" x14ac:dyDescent="0.25">
      <c r="A597" s="13" t="s">
        <v>11</v>
      </c>
      <c r="B597" s="14">
        <v>34132</v>
      </c>
      <c r="C597" s="14" t="s">
        <v>94</v>
      </c>
      <c r="D597" s="14" t="s">
        <v>33</v>
      </c>
      <c r="E597" s="14" t="s">
        <v>142</v>
      </c>
      <c r="F597" s="14" t="s">
        <v>119</v>
      </c>
      <c r="G597" s="14">
        <v>2012</v>
      </c>
      <c r="H597" s="10">
        <v>5592.84</v>
      </c>
      <c r="I597" s="10">
        <v>0</v>
      </c>
      <c r="J597" s="20">
        <f t="shared" si="36"/>
        <v>0</v>
      </c>
      <c r="K597" s="10">
        <v>0</v>
      </c>
      <c r="L597" s="20">
        <f t="shared" si="37"/>
        <v>0</v>
      </c>
      <c r="M597" s="10">
        <f t="shared" si="38"/>
        <v>0</v>
      </c>
      <c r="N597" s="20">
        <f t="shared" si="39"/>
        <v>0</v>
      </c>
      <c r="O597" s="10"/>
      <c r="P597" s="10"/>
      <c r="Q597" s="20"/>
      <c r="R597" s="10"/>
      <c r="S597" s="20"/>
      <c r="T597" s="10"/>
      <c r="U597" s="20"/>
      <c r="V597" s="20"/>
      <c r="W597" s="43"/>
      <c r="X597" s="40"/>
      <c r="Y597" s="43"/>
    </row>
    <row r="598" spans="1:25" x14ac:dyDescent="0.25">
      <c r="A598" s="13" t="s">
        <v>11</v>
      </c>
      <c r="B598" s="14">
        <v>34132</v>
      </c>
      <c r="C598" s="14" t="s">
        <v>94</v>
      </c>
      <c r="D598" s="14" t="s">
        <v>33</v>
      </c>
      <c r="E598" s="14" t="s">
        <v>142</v>
      </c>
      <c r="F598" s="14" t="s">
        <v>119</v>
      </c>
      <c r="G598" s="14">
        <v>2013</v>
      </c>
      <c r="H598" s="10">
        <v>0</v>
      </c>
      <c r="I598" s="10">
        <v>0</v>
      </c>
      <c r="J598" s="20">
        <f t="shared" si="36"/>
        <v>0</v>
      </c>
      <c r="K598" s="10">
        <v>0</v>
      </c>
      <c r="L598" s="20">
        <f t="shared" si="37"/>
        <v>0</v>
      </c>
      <c r="M598" s="10">
        <f t="shared" si="38"/>
        <v>0</v>
      </c>
      <c r="N598" s="20">
        <f t="shared" si="39"/>
        <v>0</v>
      </c>
      <c r="O598" s="10"/>
      <c r="P598" s="10"/>
      <c r="Q598" s="20"/>
      <c r="R598" s="10"/>
      <c r="S598" s="20"/>
      <c r="T598" s="10"/>
      <c r="U598" s="20"/>
      <c r="V598" s="20"/>
      <c r="W598" s="43"/>
      <c r="X598" s="40"/>
      <c r="Y598" s="43"/>
    </row>
    <row r="599" spans="1:25" x14ac:dyDescent="0.25">
      <c r="A599" s="13" t="s">
        <v>11</v>
      </c>
      <c r="B599" s="14">
        <v>34132</v>
      </c>
      <c r="C599" s="14" t="s">
        <v>94</v>
      </c>
      <c r="D599" s="14" t="s">
        <v>33</v>
      </c>
      <c r="E599" s="14" t="s">
        <v>142</v>
      </c>
      <c r="F599" s="14" t="s">
        <v>119</v>
      </c>
      <c r="G599" s="14">
        <v>2014</v>
      </c>
      <c r="H599" s="10">
        <v>2291.12</v>
      </c>
      <c r="I599" s="10">
        <v>0</v>
      </c>
      <c r="J599" s="20">
        <f t="shared" si="36"/>
        <v>0</v>
      </c>
      <c r="K599" s="10">
        <v>0</v>
      </c>
      <c r="L599" s="20">
        <f t="shared" si="37"/>
        <v>0</v>
      </c>
      <c r="M599" s="10">
        <f t="shared" si="38"/>
        <v>0</v>
      </c>
      <c r="N599" s="20">
        <f t="shared" si="39"/>
        <v>0</v>
      </c>
      <c r="O599" s="10"/>
      <c r="P599" s="10"/>
      <c r="Q599" s="20"/>
      <c r="R599" s="10"/>
      <c r="S599" s="20"/>
      <c r="T599" s="10"/>
      <c r="U599" s="20"/>
      <c r="V599" s="20"/>
      <c r="W599" s="43"/>
      <c r="X599" s="40"/>
      <c r="Y599" s="43"/>
    </row>
    <row r="600" spans="1:25" x14ac:dyDescent="0.25">
      <c r="A600" s="13" t="s">
        <v>11</v>
      </c>
      <c r="B600" s="14">
        <v>34132</v>
      </c>
      <c r="C600" s="14" t="s">
        <v>94</v>
      </c>
      <c r="D600" s="14" t="s">
        <v>33</v>
      </c>
      <c r="E600" s="14" t="s">
        <v>142</v>
      </c>
      <c r="F600" s="14" t="s">
        <v>119</v>
      </c>
      <c r="G600" s="14">
        <v>2015</v>
      </c>
      <c r="H600" s="10">
        <v>88849.21</v>
      </c>
      <c r="I600" s="10">
        <v>0</v>
      </c>
      <c r="J600" s="20">
        <f t="shared" si="36"/>
        <v>0</v>
      </c>
      <c r="K600" s="10">
        <v>0</v>
      </c>
      <c r="L600" s="20">
        <f t="shared" si="37"/>
        <v>0</v>
      </c>
      <c r="M600" s="10">
        <f t="shared" si="38"/>
        <v>0</v>
      </c>
      <c r="N600" s="20">
        <f t="shared" si="39"/>
        <v>0</v>
      </c>
      <c r="O600" s="29">
        <v>96733.17</v>
      </c>
      <c r="P600" s="29">
        <v>0</v>
      </c>
      <c r="Q600" s="79">
        <f>IF($O600=0,0,P600/$O600)*100</f>
        <v>0</v>
      </c>
      <c r="R600" s="29">
        <v>0</v>
      </c>
      <c r="S600" s="79">
        <f>IF($O600=0,0,R600/$O600)*100</f>
        <v>0</v>
      </c>
      <c r="T600" s="29">
        <f>P600+R600</f>
        <v>0</v>
      </c>
      <c r="U600" s="79">
        <f>IF($O600=0,0,T600/$O600)*100</f>
        <v>0</v>
      </c>
      <c r="V600" s="80">
        <f>IFERROR(VLOOKUP($B600,'Depr Rate % NS'!$A:$B,2,FALSE),0)</f>
        <v>-1</v>
      </c>
      <c r="W600" s="81">
        <f>IFERROR(VLOOKUP($B600,'Depr Rate % NS'!D:E,2,FALSE),0)</f>
        <v>26971966.289999995</v>
      </c>
      <c r="X600" s="82">
        <f>IFERROR(VLOOKUP($B600,'Depr Rate % NS'!$L:$O,4,FALSE),0)</f>
        <v>2.0000000000000001E-4</v>
      </c>
      <c r="Y600" s="81">
        <f>W600*X600</f>
        <v>5394.3932579999992</v>
      </c>
    </row>
    <row r="601" spans="1:25" x14ac:dyDescent="0.25">
      <c r="A601" s="13" t="s">
        <v>11</v>
      </c>
      <c r="B601" s="14">
        <v>34132</v>
      </c>
      <c r="C601" s="14" t="s">
        <v>94</v>
      </c>
      <c r="D601" s="14" t="s">
        <v>33</v>
      </c>
      <c r="E601" s="14" t="s">
        <v>142</v>
      </c>
      <c r="F601" s="14" t="s">
        <v>119</v>
      </c>
      <c r="G601" s="14">
        <v>2016</v>
      </c>
      <c r="H601" s="10">
        <v>24213.239999999998</v>
      </c>
      <c r="I601" s="10">
        <v>-7.36</v>
      </c>
      <c r="J601" s="20">
        <f t="shared" si="36"/>
        <v>-3.0396592938408906E-2</v>
      </c>
      <c r="K601" s="10">
        <v>0</v>
      </c>
      <c r="L601" s="20">
        <f t="shared" si="37"/>
        <v>0</v>
      </c>
      <c r="M601" s="10">
        <f t="shared" si="38"/>
        <v>-7.36</v>
      </c>
      <c r="N601" s="20">
        <f t="shared" si="39"/>
        <v>-3.0396592938408906E-2</v>
      </c>
      <c r="O601" s="29">
        <v>120946.41</v>
      </c>
      <c r="P601" s="29">
        <v>-7.36</v>
      </c>
      <c r="Q601" s="79">
        <f>IF($O601=0,0,P601/$O601)*100</f>
        <v>-6.0853397798248006E-3</v>
      </c>
      <c r="R601" s="29">
        <v>0</v>
      </c>
      <c r="S601" s="79">
        <f>IF($O601=0,0,R601/$O601)*100</f>
        <v>0</v>
      </c>
      <c r="T601" s="29">
        <f>P601+R601</f>
        <v>-7.36</v>
      </c>
      <c r="U601" s="79">
        <f>IF($O601=0,0,T601/$O601)*100</f>
        <v>-6.0853397798248006E-3</v>
      </c>
      <c r="V601" s="80">
        <f>IFERROR(VLOOKUP($B601,'Depr Rate % NS'!$A:$B,2,FALSE),0)</f>
        <v>-1</v>
      </c>
      <c r="W601" s="81">
        <f>IFERROR(VLOOKUP($B601,'Depr Rate % NS'!D:E,2,FALSE),0)</f>
        <v>26971966.289999995</v>
      </c>
      <c r="X601" s="82">
        <f>IFERROR(VLOOKUP($B601,'Depr Rate % NS'!$L:$O,4,FALSE),0)</f>
        <v>2.0000000000000001E-4</v>
      </c>
      <c r="Y601" s="81">
        <f>W601*X601</f>
        <v>5394.3932579999992</v>
      </c>
    </row>
    <row r="602" spans="1:25" x14ac:dyDescent="0.25">
      <c r="A602" s="13" t="s">
        <v>11</v>
      </c>
      <c r="B602" s="14">
        <v>34132</v>
      </c>
      <c r="C602" s="14" t="s">
        <v>94</v>
      </c>
      <c r="D602" s="14" t="s">
        <v>33</v>
      </c>
      <c r="E602" s="14" t="s">
        <v>142</v>
      </c>
      <c r="F602" s="14" t="s">
        <v>119</v>
      </c>
      <c r="G602" s="14">
        <v>2017</v>
      </c>
      <c r="H602" s="10">
        <v>81341.16</v>
      </c>
      <c r="I602" s="10">
        <v>-9874.91</v>
      </c>
      <c r="J602" s="20">
        <f t="shared" si="36"/>
        <v>-12.140114549632681</v>
      </c>
      <c r="K602" s="10">
        <v>0</v>
      </c>
      <c r="L602" s="20">
        <f t="shared" si="37"/>
        <v>0</v>
      </c>
      <c r="M602" s="10">
        <f t="shared" si="38"/>
        <v>-9874.91</v>
      </c>
      <c r="N602" s="20">
        <f t="shared" si="39"/>
        <v>-12.140114549632681</v>
      </c>
      <c r="O602" s="29">
        <v>196694.72999999998</v>
      </c>
      <c r="P602" s="29">
        <v>-9882.27</v>
      </c>
      <c r="Q602" s="79">
        <f>IF($O602=0,0,P602/$O602)*100</f>
        <v>-5.0241661278876162</v>
      </c>
      <c r="R602" s="29">
        <v>0</v>
      </c>
      <c r="S602" s="79">
        <f>IF($O602=0,0,R602/$O602)*100</f>
        <v>0</v>
      </c>
      <c r="T602" s="29">
        <f>P602+R602</f>
        <v>-9882.27</v>
      </c>
      <c r="U602" s="79">
        <f>IF($O602=0,0,T602/$O602)*100</f>
        <v>-5.0241661278876162</v>
      </c>
      <c r="V602" s="80">
        <f>IFERROR(VLOOKUP($B602,'Depr Rate % NS'!$A:$B,2,FALSE),0)</f>
        <v>-1</v>
      </c>
      <c r="W602" s="81">
        <f>IFERROR(VLOOKUP($B602,'Depr Rate % NS'!D:E,2,FALSE),0)</f>
        <v>26971966.289999995</v>
      </c>
      <c r="X602" s="82">
        <f>IFERROR(VLOOKUP($B602,'Depr Rate % NS'!$L:$O,4,FALSE),0)</f>
        <v>2.0000000000000001E-4</v>
      </c>
      <c r="Y602" s="81">
        <f>W602*X602</f>
        <v>5394.3932579999992</v>
      </c>
    </row>
    <row r="603" spans="1:25" x14ac:dyDescent="0.25">
      <c r="A603" s="13" t="s">
        <v>11</v>
      </c>
      <c r="B603" s="14">
        <v>34132</v>
      </c>
      <c r="C603" s="14" t="s">
        <v>94</v>
      </c>
      <c r="D603" s="14" t="s">
        <v>33</v>
      </c>
      <c r="E603" s="14" t="s">
        <v>142</v>
      </c>
      <c r="F603" s="14" t="s">
        <v>119</v>
      </c>
      <c r="G603" s="14">
        <v>2018</v>
      </c>
      <c r="H603" s="10">
        <v>37644</v>
      </c>
      <c r="I603" s="10">
        <v>-24989.34</v>
      </c>
      <c r="J603" s="20">
        <f t="shared" si="36"/>
        <v>-66.383328020401649</v>
      </c>
      <c r="K603" s="10">
        <v>0</v>
      </c>
      <c r="L603" s="20">
        <f t="shared" si="37"/>
        <v>0</v>
      </c>
      <c r="M603" s="10">
        <f t="shared" si="38"/>
        <v>-24989.34</v>
      </c>
      <c r="N603" s="20">
        <f t="shared" si="39"/>
        <v>-66.383328020401649</v>
      </c>
      <c r="O603" s="29">
        <v>234338.72999999998</v>
      </c>
      <c r="P603" s="29">
        <v>-34871.61</v>
      </c>
      <c r="Q603" s="79">
        <f>IF($O603=0,0,P603/$O603)*100</f>
        <v>-14.880856442296158</v>
      </c>
      <c r="R603" s="29">
        <v>0</v>
      </c>
      <c r="S603" s="79">
        <f>IF($O603=0,0,R603/$O603)*100</f>
        <v>0</v>
      </c>
      <c r="T603" s="29">
        <f>P603+R603</f>
        <v>-34871.61</v>
      </c>
      <c r="U603" s="79">
        <f>IF($O603=0,0,T603/$O603)*100</f>
        <v>-14.880856442296158</v>
      </c>
      <c r="V603" s="80">
        <f>IFERROR(VLOOKUP($B603,'Depr Rate % NS'!$A:$B,2,FALSE),0)</f>
        <v>-1</v>
      </c>
      <c r="W603" s="81">
        <f>IFERROR(VLOOKUP($B603,'Depr Rate % NS'!D:E,2,FALSE),0)</f>
        <v>26971966.289999995</v>
      </c>
      <c r="X603" s="82">
        <f>IFERROR(VLOOKUP($B603,'Depr Rate % NS'!$L:$O,4,FALSE),0)</f>
        <v>2.0000000000000001E-4</v>
      </c>
      <c r="Y603" s="81">
        <f>W603*X603</f>
        <v>5394.3932579999992</v>
      </c>
    </row>
    <row r="604" spans="1:25" x14ac:dyDescent="0.25">
      <c r="A604" s="13" t="s">
        <v>11</v>
      </c>
      <c r="B604" s="14">
        <v>34132</v>
      </c>
      <c r="C604" s="14" t="s">
        <v>94</v>
      </c>
      <c r="D604" s="14" t="s">
        <v>33</v>
      </c>
      <c r="E604" s="14" t="s">
        <v>142</v>
      </c>
      <c r="F604" s="14" t="s">
        <v>119</v>
      </c>
      <c r="G604" s="14">
        <v>2019</v>
      </c>
      <c r="H604" s="10">
        <v>0</v>
      </c>
      <c r="I604" s="10">
        <v>0</v>
      </c>
      <c r="J604" s="20">
        <f t="shared" si="36"/>
        <v>0</v>
      </c>
      <c r="K604" s="10">
        <v>0</v>
      </c>
      <c r="L604" s="20">
        <f t="shared" si="37"/>
        <v>0</v>
      </c>
      <c r="M604" s="10">
        <f t="shared" si="38"/>
        <v>0</v>
      </c>
      <c r="N604" s="20">
        <f t="shared" si="39"/>
        <v>0</v>
      </c>
      <c r="O604" s="29">
        <v>232047.61</v>
      </c>
      <c r="P604" s="29">
        <v>-34871.61</v>
      </c>
      <c r="Q604" s="79">
        <f>IF($O604=0,0,P604/$O604)*100</f>
        <v>-15.02778244516287</v>
      </c>
      <c r="R604" s="29">
        <v>0</v>
      </c>
      <c r="S604" s="79">
        <f>IF($O604=0,0,R604/$O604)*100</f>
        <v>0</v>
      </c>
      <c r="T604" s="29">
        <f>P604+R604</f>
        <v>-34871.61</v>
      </c>
      <c r="U604" s="79">
        <f>IF($O604=0,0,T604/$O604)*100</f>
        <v>-15.02778244516287</v>
      </c>
      <c r="V604" s="80">
        <f>IFERROR(VLOOKUP($B604,'Depr Rate % NS'!$A:$B,2,FALSE),0)</f>
        <v>-1</v>
      </c>
      <c r="W604" s="81">
        <f>IFERROR(VLOOKUP($B604,'Depr Rate % NS'!D:E,2,FALSE),0)</f>
        <v>26971966.289999995</v>
      </c>
      <c r="X604" s="82">
        <f>IFERROR(VLOOKUP($B604,'Depr Rate % NS'!$L:$O,4,FALSE),0)</f>
        <v>2.0000000000000001E-4</v>
      </c>
      <c r="Y604" s="81">
        <f>W604*X604</f>
        <v>5394.3932579999992</v>
      </c>
    </row>
    <row r="605" spans="1:25" x14ac:dyDescent="0.25">
      <c r="A605" s="13" t="s">
        <v>11</v>
      </c>
      <c r="B605" s="14">
        <v>34133</v>
      </c>
      <c r="C605" s="14" t="s">
        <v>94</v>
      </c>
      <c r="D605" s="14" t="s">
        <v>34</v>
      </c>
      <c r="E605" s="14" t="s">
        <v>142</v>
      </c>
      <c r="F605" s="27" t="s">
        <v>120</v>
      </c>
      <c r="G605" s="14">
        <v>2011</v>
      </c>
      <c r="H605" s="10">
        <v>0</v>
      </c>
      <c r="I605" s="10">
        <v>0</v>
      </c>
      <c r="J605" s="20">
        <f t="shared" si="36"/>
        <v>0</v>
      </c>
      <c r="K605" s="10">
        <v>0</v>
      </c>
      <c r="L605" s="20">
        <f t="shared" si="37"/>
        <v>0</v>
      </c>
      <c r="M605" s="10">
        <f t="shared" si="38"/>
        <v>0</v>
      </c>
      <c r="N605" s="20">
        <f t="shared" si="39"/>
        <v>0</v>
      </c>
      <c r="O605" s="10"/>
      <c r="P605" s="10"/>
      <c r="Q605" s="20"/>
      <c r="R605" s="10"/>
      <c r="S605" s="20"/>
      <c r="T605" s="10"/>
      <c r="U605" s="20"/>
      <c r="V605" s="20"/>
      <c r="W605" s="43"/>
      <c r="X605" s="40"/>
      <c r="Y605" s="43"/>
    </row>
    <row r="606" spans="1:25" x14ac:dyDescent="0.25">
      <c r="A606" s="13" t="s">
        <v>11</v>
      </c>
      <c r="B606" s="14">
        <v>34133</v>
      </c>
      <c r="C606" s="14" t="s">
        <v>94</v>
      </c>
      <c r="D606" s="14" t="s">
        <v>34</v>
      </c>
      <c r="E606" s="14" t="s">
        <v>142</v>
      </c>
      <c r="F606" s="27" t="s">
        <v>120</v>
      </c>
      <c r="G606" s="14">
        <v>2012</v>
      </c>
      <c r="H606" s="10">
        <v>0</v>
      </c>
      <c r="I606" s="10">
        <v>0</v>
      </c>
      <c r="J606" s="20">
        <f t="shared" si="36"/>
        <v>0</v>
      </c>
      <c r="K606" s="10">
        <v>0</v>
      </c>
      <c r="L606" s="20">
        <f t="shared" si="37"/>
        <v>0</v>
      </c>
      <c r="M606" s="10">
        <f t="shared" si="38"/>
        <v>0</v>
      </c>
      <c r="N606" s="20">
        <f t="shared" si="39"/>
        <v>0</v>
      </c>
      <c r="O606" s="10"/>
      <c r="P606" s="10"/>
      <c r="Q606" s="20"/>
      <c r="R606" s="10"/>
      <c r="S606" s="20"/>
      <c r="T606" s="10"/>
      <c r="U606" s="20"/>
      <c r="V606" s="20"/>
      <c r="W606" s="43"/>
      <c r="X606" s="40"/>
      <c r="Y606" s="43"/>
    </row>
    <row r="607" spans="1:25" x14ac:dyDescent="0.25">
      <c r="A607" s="13" t="s">
        <v>11</v>
      </c>
      <c r="B607" s="14">
        <v>34133</v>
      </c>
      <c r="C607" s="14" t="s">
        <v>94</v>
      </c>
      <c r="D607" s="14" t="s">
        <v>34</v>
      </c>
      <c r="E607" s="14" t="s">
        <v>142</v>
      </c>
      <c r="F607" s="27" t="s">
        <v>120</v>
      </c>
      <c r="G607" s="14">
        <v>2013</v>
      </c>
      <c r="H607" s="10">
        <v>0</v>
      </c>
      <c r="I607" s="10">
        <v>0</v>
      </c>
      <c r="J607" s="20">
        <f t="shared" si="36"/>
        <v>0</v>
      </c>
      <c r="K607" s="10">
        <v>0</v>
      </c>
      <c r="L607" s="20">
        <f t="shared" si="37"/>
        <v>0</v>
      </c>
      <c r="M607" s="10">
        <f t="shared" si="38"/>
        <v>0</v>
      </c>
      <c r="N607" s="20">
        <f t="shared" si="39"/>
        <v>0</v>
      </c>
      <c r="O607" s="10"/>
      <c r="P607" s="10"/>
      <c r="Q607" s="20"/>
      <c r="R607" s="10"/>
      <c r="S607" s="20"/>
      <c r="T607" s="10"/>
      <c r="U607" s="20"/>
      <c r="V607" s="20"/>
      <c r="W607" s="43"/>
      <c r="X607" s="40"/>
      <c r="Y607" s="43"/>
    </row>
    <row r="608" spans="1:25" x14ac:dyDescent="0.25">
      <c r="A608" s="13" t="s">
        <v>11</v>
      </c>
      <c r="B608" s="14">
        <v>34133</v>
      </c>
      <c r="C608" s="14" t="s">
        <v>94</v>
      </c>
      <c r="D608" s="14" t="s">
        <v>34</v>
      </c>
      <c r="E608" s="14" t="s">
        <v>142</v>
      </c>
      <c r="F608" s="27" t="s">
        <v>120</v>
      </c>
      <c r="G608" s="14">
        <v>2014</v>
      </c>
      <c r="H608" s="10">
        <v>0</v>
      </c>
      <c r="I608" s="10">
        <v>0</v>
      </c>
      <c r="J608" s="20">
        <f t="shared" si="36"/>
        <v>0</v>
      </c>
      <c r="K608" s="10">
        <v>0</v>
      </c>
      <c r="L608" s="20">
        <f t="shared" si="37"/>
        <v>0</v>
      </c>
      <c r="M608" s="10">
        <f t="shared" si="38"/>
        <v>0</v>
      </c>
      <c r="N608" s="20">
        <f t="shared" si="39"/>
        <v>0</v>
      </c>
      <c r="O608" s="10"/>
      <c r="P608" s="10"/>
      <c r="Q608" s="20"/>
      <c r="R608" s="10"/>
      <c r="S608" s="20"/>
      <c r="T608" s="10"/>
      <c r="U608" s="20"/>
      <c r="V608" s="20"/>
      <c r="W608" s="43"/>
      <c r="X608" s="40"/>
      <c r="Y608" s="43"/>
    </row>
    <row r="609" spans="1:25" x14ac:dyDescent="0.25">
      <c r="A609" s="13" t="s">
        <v>11</v>
      </c>
      <c r="B609" s="14">
        <v>34133</v>
      </c>
      <c r="C609" s="14" t="s">
        <v>94</v>
      </c>
      <c r="D609" s="14" t="s">
        <v>34</v>
      </c>
      <c r="E609" s="14" t="s">
        <v>142</v>
      </c>
      <c r="F609" s="27" t="s">
        <v>120</v>
      </c>
      <c r="G609" s="14">
        <v>2015</v>
      </c>
      <c r="H609" s="10">
        <v>0</v>
      </c>
      <c r="I609" s="10">
        <v>0</v>
      </c>
      <c r="J609" s="20">
        <f t="shared" si="36"/>
        <v>0</v>
      </c>
      <c r="K609" s="10">
        <v>0</v>
      </c>
      <c r="L609" s="20">
        <f t="shared" si="37"/>
        <v>0</v>
      </c>
      <c r="M609" s="10">
        <f t="shared" si="38"/>
        <v>0</v>
      </c>
      <c r="N609" s="20">
        <f t="shared" si="39"/>
        <v>0</v>
      </c>
      <c r="O609" s="29">
        <v>0</v>
      </c>
      <c r="P609" s="29">
        <v>0</v>
      </c>
      <c r="Q609" s="79">
        <f>IF($O609=0,0,P609/$O609)*100</f>
        <v>0</v>
      </c>
      <c r="R609" s="29">
        <v>0</v>
      </c>
      <c r="S609" s="79">
        <f>IF($O609=0,0,R609/$O609)*100</f>
        <v>0</v>
      </c>
      <c r="T609" s="29">
        <f>P609+R609</f>
        <v>0</v>
      </c>
      <c r="U609" s="79">
        <f>IF($O609=0,0,T609/$O609)*100</f>
        <v>0</v>
      </c>
      <c r="V609" s="80">
        <f>IFERROR(VLOOKUP($B609,'Depr Rate % NS'!$A:$B,2,FALSE),0)</f>
        <v>-1</v>
      </c>
      <c r="W609" s="81">
        <f>IFERROR(VLOOKUP($B609,'Depr Rate % NS'!D:E,2,FALSE),0)</f>
        <v>656349.29</v>
      </c>
      <c r="X609" s="82">
        <f>IFERROR(VLOOKUP($B609,'Depr Rate % NS'!$L:$O,4,FALSE),0)</f>
        <v>2.9999999999999997E-4</v>
      </c>
      <c r="Y609" s="81">
        <f>W609*X609</f>
        <v>196.904787</v>
      </c>
    </row>
    <row r="610" spans="1:25" x14ac:dyDescent="0.25">
      <c r="A610" s="13" t="s">
        <v>11</v>
      </c>
      <c r="B610" s="14">
        <v>34133</v>
      </c>
      <c r="C610" s="14" t="s">
        <v>94</v>
      </c>
      <c r="D610" s="14" t="s">
        <v>34</v>
      </c>
      <c r="E610" s="14" t="s">
        <v>142</v>
      </c>
      <c r="F610" s="27" t="s">
        <v>120</v>
      </c>
      <c r="G610" s="14">
        <v>2016</v>
      </c>
      <c r="H610" s="10">
        <v>0</v>
      </c>
      <c r="I610" s="10">
        <v>0</v>
      </c>
      <c r="J610" s="20">
        <f t="shared" si="36"/>
        <v>0</v>
      </c>
      <c r="K610" s="10">
        <v>0</v>
      </c>
      <c r="L610" s="20">
        <f t="shared" si="37"/>
        <v>0</v>
      </c>
      <c r="M610" s="10">
        <f t="shared" si="38"/>
        <v>0</v>
      </c>
      <c r="N610" s="20">
        <f t="shared" si="39"/>
        <v>0</v>
      </c>
      <c r="O610" s="29">
        <v>0</v>
      </c>
      <c r="P610" s="29">
        <v>0</v>
      </c>
      <c r="Q610" s="79">
        <f>IF($O610=0,0,P610/$O610)*100</f>
        <v>0</v>
      </c>
      <c r="R610" s="29">
        <v>0</v>
      </c>
      <c r="S610" s="79">
        <f>IF($O610=0,0,R610/$O610)*100</f>
        <v>0</v>
      </c>
      <c r="T610" s="29">
        <f>P610+R610</f>
        <v>0</v>
      </c>
      <c r="U610" s="79">
        <f>IF($O610=0,0,T610/$O610)*100</f>
        <v>0</v>
      </c>
      <c r="V610" s="80">
        <f>IFERROR(VLOOKUP($B610,'Depr Rate % NS'!$A:$B,2,FALSE),0)</f>
        <v>-1</v>
      </c>
      <c r="W610" s="81">
        <f>IFERROR(VLOOKUP($B610,'Depr Rate % NS'!D:E,2,FALSE),0)</f>
        <v>656349.29</v>
      </c>
      <c r="X610" s="82">
        <f>IFERROR(VLOOKUP($B610,'Depr Rate % NS'!$L:$O,4,FALSE),0)</f>
        <v>2.9999999999999997E-4</v>
      </c>
      <c r="Y610" s="81">
        <f>W610*X610</f>
        <v>196.904787</v>
      </c>
    </row>
    <row r="611" spans="1:25" x14ac:dyDescent="0.25">
      <c r="A611" s="13" t="s">
        <v>11</v>
      </c>
      <c r="B611" s="14">
        <v>34133</v>
      </c>
      <c r="C611" s="14" t="s">
        <v>94</v>
      </c>
      <c r="D611" s="14" t="s">
        <v>34</v>
      </c>
      <c r="E611" s="14" t="s">
        <v>142</v>
      </c>
      <c r="F611" s="27" t="s">
        <v>120</v>
      </c>
      <c r="G611" s="14">
        <v>2017</v>
      </c>
      <c r="H611" s="10">
        <v>0</v>
      </c>
      <c r="I611" s="10">
        <v>0</v>
      </c>
      <c r="J611" s="20">
        <f t="shared" si="36"/>
        <v>0</v>
      </c>
      <c r="K611" s="10">
        <v>0</v>
      </c>
      <c r="L611" s="20">
        <f t="shared" si="37"/>
        <v>0</v>
      </c>
      <c r="M611" s="10">
        <f t="shared" si="38"/>
        <v>0</v>
      </c>
      <c r="N611" s="20">
        <f t="shared" si="39"/>
        <v>0</v>
      </c>
      <c r="O611" s="29">
        <v>0</v>
      </c>
      <c r="P611" s="29">
        <v>0</v>
      </c>
      <c r="Q611" s="79">
        <f>IF($O611=0,0,P611/$O611)*100</f>
        <v>0</v>
      </c>
      <c r="R611" s="29">
        <v>0</v>
      </c>
      <c r="S611" s="79">
        <f>IF($O611=0,0,R611/$O611)*100</f>
        <v>0</v>
      </c>
      <c r="T611" s="29">
        <f>P611+R611</f>
        <v>0</v>
      </c>
      <c r="U611" s="79">
        <f>IF($O611=0,0,T611/$O611)*100</f>
        <v>0</v>
      </c>
      <c r="V611" s="80">
        <f>IFERROR(VLOOKUP($B611,'Depr Rate % NS'!$A:$B,2,FALSE),0)</f>
        <v>-1</v>
      </c>
      <c r="W611" s="81">
        <f>IFERROR(VLOOKUP($B611,'Depr Rate % NS'!D:E,2,FALSE),0)</f>
        <v>656349.29</v>
      </c>
      <c r="X611" s="82">
        <f>IFERROR(VLOOKUP($B611,'Depr Rate % NS'!$L:$O,4,FALSE),0)</f>
        <v>2.9999999999999997E-4</v>
      </c>
      <c r="Y611" s="81">
        <f>W611*X611</f>
        <v>196.904787</v>
      </c>
    </row>
    <row r="612" spans="1:25" x14ac:dyDescent="0.25">
      <c r="A612" s="13" t="s">
        <v>11</v>
      </c>
      <c r="B612" s="14">
        <v>34133</v>
      </c>
      <c r="C612" s="14" t="s">
        <v>94</v>
      </c>
      <c r="D612" s="14" t="s">
        <v>34</v>
      </c>
      <c r="E612" s="14" t="s">
        <v>142</v>
      </c>
      <c r="F612" s="27" t="s">
        <v>120</v>
      </c>
      <c r="G612" s="14">
        <v>2018</v>
      </c>
      <c r="H612" s="10">
        <v>0</v>
      </c>
      <c r="I612" s="10">
        <v>0</v>
      </c>
      <c r="J612" s="20">
        <f t="shared" si="36"/>
        <v>0</v>
      </c>
      <c r="K612" s="10">
        <v>0</v>
      </c>
      <c r="L612" s="20">
        <f t="shared" si="37"/>
        <v>0</v>
      </c>
      <c r="M612" s="10">
        <f t="shared" si="38"/>
        <v>0</v>
      </c>
      <c r="N612" s="20">
        <f t="shared" si="39"/>
        <v>0</v>
      </c>
      <c r="O612" s="29">
        <v>0</v>
      </c>
      <c r="P612" s="29">
        <v>0</v>
      </c>
      <c r="Q612" s="79">
        <f>IF($O612=0,0,P612/$O612)*100</f>
        <v>0</v>
      </c>
      <c r="R612" s="29">
        <v>0</v>
      </c>
      <c r="S612" s="79">
        <f>IF($O612=0,0,R612/$O612)*100</f>
        <v>0</v>
      </c>
      <c r="T612" s="29">
        <f>P612+R612</f>
        <v>0</v>
      </c>
      <c r="U612" s="79">
        <f>IF($O612=0,0,T612/$O612)*100</f>
        <v>0</v>
      </c>
      <c r="V612" s="80">
        <f>IFERROR(VLOOKUP($B612,'Depr Rate % NS'!$A:$B,2,FALSE),0)</f>
        <v>-1</v>
      </c>
      <c r="W612" s="81">
        <f>IFERROR(VLOOKUP($B612,'Depr Rate % NS'!D:E,2,FALSE),0)</f>
        <v>656349.29</v>
      </c>
      <c r="X612" s="82">
        <f>IFERROR(VLOOKUP($B612,'Depr Rate % NS'!$L:$O,4,FALSE),0)</f>
        <v>2.9999999999999997E-4</v>
      </c>
      <c r="Y612" s="81">
        <f>W612*X612</f>
        <v>196.904787</v>
      </c>
    </row>
    <row r="613" spans="1:25" x14ac:dyDescent="0.25">
      <c r="A613" s="13" t="s">
        <v>11</v>
      </c>
      <c r="B613" s="14">
        <v>34133</v>
      </c>
      <c r="C613" s="14" t="s">
        <v>94</v>
      </c>
      <c r="D613" s="14" t="s">
        <v>34</v>
      </c>
      <c r="E613" s="14" t="s">
        <v>142</v>
      </c>
      <c r="F613" s="27" t="s">
        <v>120</v>
      </c>
      <c r="G613" s="14">
        <v>2019</v>
      </c>
      <c r="H613" s="10">
        <v>0</v>
      </c>
      <c r="I613" s="10">
        <v>0</v>
      </c>
      <c r="J613" s="20">
        <f t="shared" si="36"/>
        <v>0</v>
      </c>
      <c r="K613" s="10">
        <v>0</v>
      </c>
      <c r="L613" s="20">
        <f t="shared" si="37"/>
        <v>0</v>
      </c>
      <c r="M613" s="10">
        <f t="shared" si="38"/>
        <v>0</v>
      </c>
      <c r="N613" s="20">
        <f t="shared" si="39"/>
        <v>0</v>
      </c>
      <c r="O613" s="29">
        <v>0</v>
      </c>
      <c r="P613" s="29">
        <v>0</v>
      </c>
      <c r="Q613" s="79">
        <f>IF($O613=0,0,P613/$O613)*100</f>
        <v>0</v>
      </c>
      <c r="R613" s="29">
        <v>0</v>
      </c>
      <c r="S613" s="79">
        <f>IF($O613=0,0,R613/$O613)*100</f>
        <v>0</v>
      </c>
      <c r="T613" s="29">
        <f>P613+R613</f>
        <v>0</v>
      </c>
      <c r="U613" s="79">
        <f>IF($O613=0,0,T613/$O613)*100</f>
        <v>0</v>
      </c>
      <c r="V613" s="80">
        <f>IFERROR(VLOOKUP($B613,'Depr Rate % NS'!$A:$B,2,FALSE),0)</f>
        <v>-1</v>
      </c>
      <c r="W613" s="81">
        <f>IFERROR(VLOOKUP($B613,'Depr Rate % NS'!D:E,2,FALSE),0)</f>
        <v>656349.29</v>
      </c>
      <c r="X613" s="82">
        <f>IFERROR(VLOOKUP($B613,'Depr Rate % NS'!$L:$O,4,FALSE),0)</f>
        <v>2.9999999999999997E-4</v>
      </c>
      <c r="Y613" s="81">
        <f>W613*X613</f>
        <v>196.904787</v>
      </c>
    </row>
    <row r="614" spans="1:25" x14ac:dyDescent="0.25">
      <c r="A614" s="13" t="s">
        <v>11</v>
      </c>
      <c r="B614" s="14">
        <v>34134</v>
      </c>
      <c r="C614" s="14" t="s">
        <v>94</v>
      </c>
      <c r="D614" s="14" t="s">
        <v>35</v>
      </c>
      <c r="E614" s="14" t="s">
        <v>142</v>
      </c>
      <c r="F614" s="27" t="s">
        <v>121</v>
      </c>
      <c r="G614" s="14">
        <v>2011</v>
      </c>
      <c r="H614" s="10">
        <v>0</v>
      </c>
      <c r="I614" s="10">
        <v>0</v>
      </c>
      <c r="J614" s="20">
        <f t="shared" si="36"/>
        <v>0</v>
      </c>
      <c r="K614" s="10">
        <v>0</v>
      </c>
      <c r="L614" s="20">
        <f t="shared" si="37"/>
        <v>0</v>
      </c>
      <c r="M614" s="10">
        <f t="shared" si="38"/>
        <v>0</v>
      </c>
      <c r="N614" s="20">
        <f t="shared" si="39"/>
        <v>0</v>
      </c>
      <c r="O614" s="10"/>
      <c r="P614" s="10"/>
      <c r="Q614" s="20"/>
      <c r="R614" s="10"/>
      <c r="S614" s="20"/>
      <c r="T614" s="10"/>
      <c r="U614" s="20"/>
      <c r="V614" s="20"/>
      <c r="W614" s="43"/>
      <c r="X614" s="40"/>
      <c r="Y614" s="43"/>
    </row>
    <row r="615" spans="1:25" x14ac:dyDescent="0.25">
      <c r="A615" s="24" t="s">
        <v>11</v>
      </c>
      <c r="B615" s="14">
        <v>34134</v>
      </c>
      <c r="C615" s="14" t="s">
        <v>94</v>
      </c>
      <c r="D615" s="14" t="s">
        <v>35</v>
      </c>
      <c r="E615" s="14" t="s">
        <v>142</v>
      </c>
      <c r="F615" s="27" t="s">
        <v>121</v>
      </c>
      <c r="G615" s="14">
        <v>2012</v>
      </c>
      <c r="H615" s="10">
        <v>0</v>
      </c>
      <c r="I615" s="10">
        <v>0</v>
      </c>
      <c r="J615" s="20">
        <f t="shared" si="36"/>
        <v>0</v>
      </c>
      <c r="K615" s="10">
        <v>0</v>
      </c>
      <c r="L615" s="20">
        <f t="shared" si="37"/>
        <v>0</v>
      </c>
      <c r="M615" s="10">
        <f t="shared" si="38"/>
        <v>0</v>
      </c>
      <c r="N615" s="20">
        <f t="shared" si="39"/>
        <v>0</v>
      </c>
      <c r="O615" s="10"/>
      <c r="P615" s="10"/>
      <c r="Q615" s="20"/>
      <c r="R615" s="10"/>
      <c r="S615" s="20"/>
      <c r="T615" s="10"/>
      <c r="U615" s="20"/>
      <c r="V615" s="20"/>
      <c r="W615" s="43"/>
      <c r="X615" s="40"/>
      <c r="Y615" s="43"/>
    </row>
    <row r="616" spans="1:25" x14ac:dyDescent="0.25">
      <c r="A616" s="13" t="s">
        <v>11</v>
      </c>
      <c r="B616" s="14">
        <v>34134</v>
      </c>
      <c r="C616" s="14" t="s">
        <v>94</v>
      </c>
      <c r="D616" s="14" t="s">
        <v>35</v>
      </c>
      <c r="E616" s="14" t="s">
        <v>142</v>
      </c>
      <c r="F616" s="27" t="s">
        <v>121</v>
      </c>
      <c r="G616" s="14">
        <v>2013</v>
      </c>
      <c r="H616" s="10">
        <v>0</v>
      </c>
      <c r="I616" s="10">
        <v>0</v>
      </c>
      <c r="J616" s="20">
        <f t="shared" si="36"/>
        <v>0</v>
      </c>
      <c r="K616" s="10">
        <v>0</v>
      </c>
      <c r="L616" s="20">
        <f t="shared" si="37"/>
        <v>0</v>
      </c>
      <c r="M616" s="10">
        <f t="shared" si="38"/>
        <v>0</v>
      </c>
      <c r="N616" s="20">
        <f t="shared" si="39"/>
        <v>0</v>
      </c>
      <c r="O616" s="10"/>
      <c r="P616" s="10"/>
      <c r="Q616" s="20"/>
      <c r="R616" s="10"/>
      <c r="S616" s="20"/>
      <c r="T616" s="10"/>
      <c r="U616" s="20"/>
      <c r="V616" s="20"/>
      <c r="W616" s="43"/>
      <c r="X616" s="40"/>
      <c r="Y616" s="43"/>
    </row>
    <row r="617" spans="1:25" x14ac:dyDescent="0.25">
      <c r="A617" s="13" t="s">
        <v>11</v>
      </c>
      <c r="B617" s="14">
        <v>34134</v>
      </c>
      <c r="C617" s="14" t="s">
        <v>94</v>
      </c>
      <c r="D617" s="14" t="s">
        <v>35</v>
      </c>
      <c r="E617" s="14" t="s">
        <v>142</v>
      </c>
      <c r="F617" s="27" t="s">
        <v>121</v>
      </c>
      <c r="G617" s="14">
        <v>2014</v>
      </c>
      <c r="H617" s="10">
        <v>0</v>
      </c>
      <c r="I617" s="10">
        <v>0</v>
      </c>
      <c r="J617" s="20">
        <f t="shared" si="36"/>
        <v>0</v>
      </c>
      <c r="K617" s="10">
        <v>0</v>
      </c>
      <c r="L617" s="20">
        <f t="shared" si="37"/>
        <v>0</v>
      </c>
      <c r="M617" s="10">
        <f t="shared" si="38"/>
        <v>0</v>
      </c>
      <c r="N617" s="20">
        <f t="shared" si="39"/>
        <v>0</v>
      </c>
      <c r="O617" s="10"/>
      <c r="P617" s="10"/>
      <c r="Q617" s="20"/>
      <c r="R617" s="10"/>
      <c r="S617" s="20"/>
      <c r="T617" s="10"/>
      <c r="U617" s="20"/>
      <c r="V617" s="20"/>
      <c r="W617" s="43"/>
      <c r="X617" s="40"/>
      <c r="Y617" s="43"/>
    </row>
    <row r="618" spans="1:25" x14ac:dyDescent="0.25">
      <c r="A618" s="13" t="s">
        <v>11</v>
      </c>
      <c r="B618" s="14">
        <v>34134</v>
      </c>
      <c r="C618" s="14" t="s">
        <v>94</v>
      </c>
      <c r="D618" s="14" t="s">
        <v>35</v>
      </c>
      <c r="E618" s="14" t="s">
        <v>142</v>
      </c>
      <c r="F618" s="27" t="s">
        <v>121</v>
      </c>
      <c r="G618" s="14">
        <v>2015</v>
      </c>
      <c r="H618" s="10">
        <v>0</v>
      </c>
      <c r="I618" s="10">
        <v>0</v>
      </c>
      <c r="J618" s="20">
        <f t="shared" si="36"/>
        <v>0</v>
      </c>
      <c r="K618" s="10">
        <v>0</v>
      </c>
      <c r="L618" s="20">
        <f t="shared" si="37"/>
        <v>0</v>
      </c>
      <c r="M618" s="10">
        <f t="shared" si="38"/>
        <v>0</v>
      </c>
      <c r="N618" s="20">
        <f t="shared" si="39"/>
        <v>0</v>
      </c>
      <c r="O618" s="29">
        <v>0</v>
      </c>
      <c r="P618" s="29">
        <v>0</v>
      </c>
      <c r="Q618" s="79">
        <f>IF($O618=0,0,P618/$O618)*100</f>
        <v>0</v>
      </c>
      <c r="R618" s="29">
        <v>0</v>
      </c>
      <c r="S618" s="79">
        <f>IF($O618=0,0,R618/$O618)*100</f>
        <v>0</v>
      </c>
      <c r="T618" s="29">
        <f>P618+R618</f>
        <v>0</v>
      </c>
      <c r="U618" s="79">
        <f>IF($O618=0,0,T618/$O618)*100</f>
        <v>0</v>
      </c>
      <c r="V618" s="80">
        <f>IFERROR(VLOOKUP($B618,'Depr Rate % NS'!$A:$B,2,FALSE),0)</f>
        <v>-1</v>
      </c>
      <c r="W618" s="81">
        <f>IFERROR(VLOOKUP($B618,'Depr Rate % NS'!D:E,2,FALSE),0)</f>
        <v>242333.96</v>
      </c>
      <c r="X618" s="82">
        <f>IFERROR(VLOOKUP($B618,'Depr Rate % NS'!$L:$O,4,FALSE),0)</f>
        <v>2.9999999999999997E-4</v>
      </c>
      <c r="Y618" s="81">
        <f>W618*X618</f>
        <v>72.700187999999997</v>
      </c>
    </row>
    <row r="619" spans="1:25" x14ac:dyDescent="0.25">
      <c r="A619" s="13" t="s">
        <v>11</v>
      </c>
      <c r="B619" s="14">
        <v>34134</v>
      </c>
      <c r="C619" s="14" t="s">
        <v>94</v>
      </c>
      <c r="D619" s="14" t="s">
        <v>35</v>
      </c>
      <c r="E619" s="14" t="s">
        <v>142</v>
      </c>
      <c r="F619" s="27" t="s">
        <v>121</v>
      </c>
      <c r="G619" s="14">
        <v>2016</v>
      </c>
      <c r="H619" s="10">
        <v>0</v>
      </c>
      <c r="I619" s="10">
        <v>0</v>
      </c>
      <c r="J619" s="20">
        <f t="shared" si="36"/>
        <v>0</v>
      </c>
      <c r="K619" s="10">
        <v>0</v>
      </c>
      <c r="L619" s="20">
        <f t="shared" si="37"/>
        <v>0</v>
      </c>
      <c r="M619" s="10">
        <f t="shared" si="38"/>
        <v>0</v>
      </c>
      <c r="N619" s="20">
        <f t="shared" si="39"/>
        <v>0</v>
      </c>
      <c r="O619" s="29">
        <v>0</v>
      </c>
      <c r="P619" s="29">
        <v>0</v>
      </c>
      <c r="Q619" s="79">
        <f>IF($O619=0,0,P619/$O619)*100</f>
        <v>0</v>
      </c>
      <c r="R619" s="29">
        <v>0</v>
      </c>
      <c r="S619" s="79">
        <f>IF($O619=0,0,R619/$O619)*100</f>
        <v>0</v>
      </c>
      <c r="T619" s="29">
        <f>P619+R619</f>
        <v>0</v>
      </c>
      <c r="U619" s="79">
        <f>IF($O619=0,0,T619/$O619)*100</f>
        <v>0</v>
      </c>
      <c r="V619" s="80">
        <f>IFERROR(VLOOKUP($B619,'Depr Rate % NS'!$A:$B,2,FALSE),0)</f>
        <v>-1</v>
      </c>
      <c r="W619" s="81">
        <f>IFERROR(VLOOKUP($B619,'Depr Rate % NS'!D:E,2,FALSE),0)</f>
        <v>242333.96</v>
      </c>
      <c r="X619" s="82">
        <f>IFERROR(VLOOKUP($B619,'Depr Rate % NS'!$L:$O,4,FALSE),0)</f>
        <v>2.9999999999999997E-4</v>
      </c>
      <c r="Y619" s="81">
        <f>W619*X619</f>
        <v>72.700187999999997</v>
      </c>
    </row>
    <row r="620" spans="1:25" x14ac:dyDescent="0.25">
      <c r="A620" s="13" t="s">
        <v>11</v>
      </c>
      <c r="B620" s="14">
        <v>34134</v>
      </c>
      <c r="C620" s="14" t="s">
        <v>94</v>
      </c>
      <c r="D620" s="14" t="s">
        <v>35</v>
      </c>
      <c r="E620" s="14" t="s">
        <v>142</v>
      </c>
      <c r="F620" s="27" t="s">
        <v>121</v>
      </c>
      <c r="G620" s="14">
        <v>2017</v>
      </c>
      <c r="H620" s="10">
        <v>0</v>
      </c>
      <c r="I620" s="10">
        <v>0</v>
      </c>
      <c r="J620" s="20">
        <f t="shared" si="36"/>
        <v>0</v>
      </c>
      <c r="K620" s="10">
        <v>0</v>
      </c>
      <c r="L620" s="20">
        <f t="shared" si="37"/>
        <v>0</v>
      </c>
      <c r="M620" s="10">
        <f t="shared" si="38"/>
        <v>0</v>
      </c>
      <c r="N620" s="20">
        <f t="shared" si="39"/>
        <v>0</v>
      </c>
      <c r="O620" s="29">
        <v>0</v>
      </c>
      <c r="P620" s="29">
        <v>0</v>
      </c>
      <c r="Q620" s="79">
        <f>IF($O620=0,0,P620/$O620)*100</f>
        <v>0</v>
      </c>
      <c r="R620" s="29">
        <v>0</v>
      </c>
      <c r="S620" s="79">
        <f>IF($O620=0,0,R620/$O620)*100</f>
        <v>0</v>
      </c>
      <c r="T620" s="29">
        <f>P620+R620</f>
        <v>0</v>
      </c>
      <c r="U620" s="79">
        <f>IF($O620=0,0,T620/$O620)*100</f>
        <v>0</v>
      </c>
      <c r="V620" s="80">
        <f>IFERROR(VLOOKUP($B620,'Depr Rate % NS'!$A:$B,2,FALSE),0)</f>
        <v>-1</v>
      </c>
      <c r="W620" s="81">
        <f>IFERROR(VLOOKUP($B620,'Depr Rate % NS'!D:E,2,FALSE),0)</f>
        <v>242333.96</v>
      </c>
      <c r="X620" s="82">
        <f>IFERROR(VLOOKUP($B620,'Depr Rate % NS'!$L:$O,4,FALSE),0)</f>
        <v>2.9999999999999997E-4</v>
      </c>
      <c r="Y620" s="81">
        <f>W620*X620</f>
        <v>72.700187999999997</v>
      </c>
    </row>
    <row r="621" spans="1:25" x14ac:dyDescent="0.25">
      <c r="A621" s="13" t="s">
        <v>11</v>
      </c>
      <c r="B621" s="14">
        <v>34134</v>
      </c>
      <c r="C621" s="14" t="s">
        <v>94</v>
      </c>
      <c r="D621" s="14" t="s">
        <v>35</v>
      </c>
      <c r="E621" s="14" t="s">
        <v>142</v>
      </c>
      <c r="F621" s="27" t="s">
        <v>121</v>
      </c>
      <c r="G621" s="14">
        <v>2018</v>
      </c>
      <c r="H621" s="10">
        <v>0</v>
      </c>
      <c r="I621" s="10">
        <v>0</v>
      </c>
      <c r="J621" s="20">
        <f t="shared" si="36"/>
        <v>0</v>
      </c>
      <c r="K621" s="10">
        <v>0</v>
      </c>
      <c r="L621" s="20">
        <f t="shared" si="37"/>
        <v>0</v>
      </c>
      <c r="M621" s="10">
        <f t="shared" si="38"/>
        <v>0</v>
      </c>
      <c r="N621" s="20">
        <f t="shared" si="39"/>
        <v>0</v>
      </c>
      <c r="O621" s="29">
        <v>0</v>
      </c>
      <c r="P621" s="29">
        <v>0</v>
      </c>
      <c r="Q621" s="79">
        <f>IF($O621=0,0,P621/$O621)*100</f>
        <v>0</v>
      </c>
      <c r="R621" s="29">
        <v>0</v>
      </c>
      <c r="S621" s="79">
        <f>IF($O621=0,0,R621/$O621)*100</f>
        <v>0</v>
      </c>
      <c r="T621" s="29">
        <f>P621+R621</f>
        <v>0</v>
      </c>
      <c r="U621" s="79">
        <f>IF($O621=0,0,T621/$O621)*100</f>
        <v>0</v>
      </c>
      <c r="V621" s="80">
        <f>IFERROR(VLOOKUP($B621,'Depr Rate % NS'!$A:$B,2,FALSE),0)</f>
        <v>-1</v>
      </c>
      <c r="W621" s="81">
        <f>IFERROR(VLOOKUP($B621,'Depr Rate % NS'!D:E,2,FALSE),0)</f>
        <v>242333.96</v>
      </c>
      <c r="X621" s="82">
        <f>IFERROR(VLOOKUP($B621,'Depr Rate % NS'!$L:$O,4,FALSE),0)</f>
        <v>2.9999999999999997E-4</v>
      </c>
      <c r="Y621" s="81">
        <f>W621*X621</f>
        <v>72.700187999999997</v>
      </c>
    </row>
    <row r="622" spans="1:25" x14ac:dyDescent="0.25">
      <c r="A622" s="13" t="s">
        <v>11</v>
      </c>
      <c r="B622" s="14">
        <v>34134</v>
      </c>
      <c r="C622" s="14" t="s">
        <v>94</v>
      </c>
      <c r="D622" s="14" t="s">
        <v>35</v>
      </c>
      <c r="E622" s="14" t="s">
        <v>142</v>
      </c>
      <c r="F622" s="27" t="s">
        <v>121</v>
      </c>
      <c r="G622" s="14">
        <v>2019</v>
      </c>
      <c r="H622" s="10">
        <v>0</v>
      </c>
      <c r="I622" s="10">
        <v>0</v>
      </c>
      <c r="J622" s="20">
        <f t="shared" si="36"/>
        <v>0</v>
      </c>
      <c r="K622" s="10">
        <v>0</v>
      </c>
      <c r="L622" s="20">
        <f t="shared" si="37"/>
        <v>0</v>
      </c>
      <c r="M622" s="10">
        <f t="shared" si="38"/>
        <v>0</v>
      </c>
      <c r="N622" s="20">
        <f t="shared" si="39"/>
        <v>0</v>
      </c>
      <c r="O622" s="29">
        <v>0</v>
      </c>
      <c r="P622" s="29">
        <v>0</v>
      </c>
      <c r="Q622" s="79">
        <f>IF($O622=0,0,P622/$O622)*100</f>
        <v>0</v>
      </c>
      <c r="R622" s="29">
        <v>0</v>
      </c>
      <c r="S622" s="79">
        <f>IF($O622=0,0,R622/$O622)*100</f>
        <v>0</v>
      </c>
      <c r="T622" s="29">
        <f>P622+R622</f>
        <v>0</v>
      </c>
      <c r="U622" s="79">
        <f>IF($O622=0,0,T622/$O622)*100</f>
        <v>0</v>
      </c>
      <c r="V622" s="80">
        <f>IFERROR(VLOOKUP($B622,'Depr Rate % NS'!$A:$B,2,FALSE),0)</f>
        <v>-1</v>
      </c>
      <c r="W622" s="81">
        <f>IFERROR(VLOOKUP($B622,'Depr Rate % NS'!D:E,2,FALSE),0)</f>
        <v>242333.96</v>
      </c>
      <c r="X622" s="82">
        <f>IFERROR(VLOOKUP($B622,'Depr Rate % NS'!$L:$O,4,FALSE),0)</f>
        <v>2.9999999999999997E-4</v>
      </c>
      <c r="Y622" s="81">
        <f>W622*X622</f>
        <v>72.700187999999997</v>
      </c>
    </row>
    <row r="623" spans="1:25" x14ac:dyDescent="0.25">
      <c r="A623" s="13" t="s">
        <v>11</v>
      </c>
      <c r="B623" s="14">
        <v>34135</v>
      </c>
      <c r="C623" s="14" t="s">
        <v>94</v>
      </c>
      <c r="D623" s="14" t="s">
        <v>36</v>
      </c>
      <c r="E623" s="14" t="s">
        <v>142</v>
      </c>
      <c r="F623" s="27" t="s">
        <v>122</v>
      </c>
      <c r="G623" s="14">
        <v>2011</v>
      </c>
      <c r="H623" s="10">
        <v>0</v>
      </c>
      <c r="I623" s="10">
        <v>0</v>
      </c>
      <c r="J623" s="20">
        <f t="shared" si="36"/>
        <v>0</v>
      </c>
      <c r="K623" s="10">
        <v>0</v>
      </c>
      <c r="L623" s="20">
        <f t="shared" si="37"/>
        <v>0</v>
      </c>
      <c r="M623" s="10">
        <f t="shared" si="38"/>
        <v>0</v>
      </c>
      <c r="N623" s="20">
        <f t="shared" si="39"/>
        <v>0</v>
      </c>
      <c r="O623" s="10"/>
      <c r="P623" s="10"/>
      <c r="Q623" s="20"/>
      <c r="R623" s="10"/>
      <c r="S623" s="20"/>
      <c r="T623" s="10"/>
      <c r="U623" s="20"/>
      <c r="V623" s="20"/>
      <c r="W623" s="43"/>
      <c r="X623" s="40"/>
      <c r="Y623" s="43"/>
    </row>
    <row r="624" spans="1:25" x14ac:dyDescent="0.25">
      <c r="A624" s="13" t="s">
        <v>11</v>
      </c>
      <c r="B624" s="14">
        <v>34135</v>
      </c>
      <c r="C624" s="14" t="s">
        <v>94</v>
      </c>
      <c r="D624" s="14" t="s">
        <v>36</v>
      </c>
      <c r="E624" s="14" t="s">
        <v>142</v>
      </c>
      <c r="F624" s="27" t="s">
        <v>122</v>
      </c>
      <c r="G624" s="14">
        <v>2012</v>
      </c>
      <c r="H624" s="10">
        <v>0</v>
      </c>
      <c r="I624" s="10">
        <v>0</v>
      </c>
      <c r="J624" s="20">
        <f t="shared" si="36"/>
        <v>0</v>
      </c>
      <c r="K624" s="10">
        <v>0</v>
      </c>
      <c r="L624" s="20">
        <f t="shared" si="37"/>
        <v>0</v>
      </c>
      <c r="M624" s="10">
        <f t="shared" si="38"/>
        <v>0</v>
      </c>
      <c r="N624" s="20">
        <f t="shared" si="39"/>
        <v>0</v>
      </c>
      <c r="O624" s="10"/>
      <c r="P624" s="10"/>
      <c r="Q624" s="20"/>
      <c r="R624" s="10"/>
      <c r="S624" s="20"/>
      <c r="T624" s="10"/>
      <c r="U624" s="20"/>
      <c r="V624" s="20"/>
      <c r="W624" s="43"/>
      <c r="X624" s="40"/>
      <c r="Y624" s="43"/>
    </row>
    <row r="625" spans="1:25" x14ac:dyDescent="0.25">
      <c r="A625" s="13" t="s">
        <v>11</v>
      </c>
      <c r="B625" s="14">
        <v>34135</v>
      </c>
      <c r="C625" s="14" t="s">
        <v>94</v>
      </c>
      <c r="D625" s="14" t="s">
        <v>36</v>
      </c>
      <c r="E625" s="14" t="s">
        <v>142</v>
      </c>
      <c r="F625" s="27" t="s">
        <v>122</v>
      </c>
      <c r="G625" s="14">
        <v>2013</v>
      </c>
      <c r="H625" s="10">
        <v>0</v>
      </c>
      <c r="I625" s="10">
        <v>0</v>
      </c>
      <c r="J625" s="20">
        <f t="shared" si="36"/>
        <v>0</v>
      </c>
      <c r="K625" s="10">
        <v>0</v>
      </c>
      <c r="L625" s="20">
        <f t="shared" si="37"/>
        <v>0</v>
      </c>
      <c r="M625" s="10">
        <f t="shared" si="38"/>
        <v>0</v>
      </c>
      <c r="N625" s="20">
        <f t="shared" si="39"/>
        <v>0</v>
      </c>
      <c r="O625" s="10"/>
      <c r="P625" s="10"/>
      <c r="Q625" s="20"/>
      <c r="R625" s="10"/>
      <c r="S625" s="20"/>
      <c r="T625" s="10"/>
      <c r="U625" s="20"/>
      <c r="V625" s="20"/>
      <c r="W625" s="43"/>
      <c r="X625" s="40"/>
      <c r="Y625" s="43"/>
    </row>
    <row r="626" spans="1:25" x14ac:dyDescent="0.25">
      <c r="A626" s="13" t="s">
        <v>11</v>
      </c>
      <c r="B626" s="14">
        <v>34135</v>
      </c>
      <c r="C626" s="14" t="s">
        <v>94</v>
      </c>
      <c r="D626" s="14" t="s">
        <v>36</v>
      </c>
      <c r="E626" s="14" t="s">
        <v>142</v>
      </c>
      <c r="F626" s="27" t="s">
        <v>122</v>
      </c>
      <c r="G626" s="14">
        <v>2014</v>
      </c>
      <c r="H626" s="10">
        <v>0</v>
      </c>
      <c r="I626" s="10">
        <v>0</v>
      </c>
      <c r="J626" s="20">
        <f t="shared" si="36"/>
        <v>0</v>
      </c>
      <c r="K626" s="10">
        <v>0</v>
      </c>
      <c r="L626" s="20">
        <f t="shared" si="37"/>
        <v>0</v>
      </c>
      <c r="M626" s="10">
        <f t="shared" si="38"/>
        <v>0</v>
      </c>
      <c r="N626" s="20">
        <f t="shared" si="39"/>
        <v>0</v>
      </c>
      <c r="O626" s="10"/>
      <c r="P626" s="10"/>
      <c r="Q626" s="20"/>
      <c r="R626" s="10"/>
      <c r="S626" s="20"/>
      <c r="T626" s="10"/>
      <c r="U626" s="20"/>
      <c r="V626" s="20"/>
      <c r="W626" s="43"/>
      <c r="X626" s="40"/>
      <c r="Y626" s="43"/>
    </row>
    <row r="627" spans="1:25" x14ac:dyDescent="0.25">
      <c r="A627" s="13" t="s">
        <v>11</v>
      </c>
      <c r="B627" s="14">
        <v>34135</v>
      </c>
      <c r="C627" s="14" t="s">
        <v>94</v>
      </c>
      <c r="D627" s="14" t="s">
        <v>36</v>
      </c>
      <c r="E627" s="14" t="s">
        <v>142</v>
      </c>
      <c r="F627" s="27" t="s">
        <v>122</v>
      </c>
      <c r="G627" s="14">
        <v>2015</v>
      </c>
      <c r="H627" s="10">
        <v>0</v>
      </c>
      <c r="I627" s="10">
        <v>0</v>
      </c>
      <c r="J627" s="20">
        <f t="shared" si="36"/>
        <v>0</v>
      </c>
      <c r="K627" s="10">
        <v>0</v>
      </c>
      <c r="L627" s="20">
        <f t="shared" si="37"/>
        <v>0</v>
      </c>
      <c r="M627" s="10">
        <f t="shared" si="38"/>
        <v>0</v>
      </c>
      <c r="N627" s="20">
        <f t="shared" si="39"/>
        <v>0</v>
      </c>
      <c r="O627" s="29">
        <v>0</v>
      </c>
      <c r="P627" s="29">
        <v>0</v>
      </c>
      <c r="Q627" s="79">
        <f>IF($O627=0,0,P627/$O627)*100</f>
        <v>0</v>
      </c>
      <c r="R627" s="29">
        <v>0</v>
      </c>
      <c r="S627" s="79">
        <f>IF($O627=0,0,R627/$O627)*100</f>
        <v>0</v>
      </c>
      <c r="T627" s="29">
        <f>P627+R627</f>
        <v>0</v>
      </c>
      <c r="U627" s="79">
        <f>IF($O627=0,0,T627/$O627)*100</f>
        <v>0</v>
      </c>
      <c r="V627" s="80">
        <f>IFERROR(VLOOKUP($B627,'Depr Rate % NS'!$A:$B,2,FALSE),0)</f>
        <v>-1</v>
      </c>
      <c r="W627" s="81">
        <f>IFERROR(VLOOKUP($B627,'Depr Rate % NS'!D:E,2,FALSE),0)</f>
        <v>793114.26</v>
      </c>
      <c r="X627" s="82">
        <f>IFERROR(VLOOKUP($B627,'Depr Rate % NS'!$L:$O,4,FALSE),0)</f>
        <v>2.9999999999999997E-4</v>
      </c>
      <c r="Y627" s="81">
        <f>W627*X627</f>
        <v>237.93427799999998</v>
      </c>
    </row>
    <row r="628" spans="1:25" x14ac:dyDescent="0.25">
      <c r="A628" s="13" t="s">
        <v>11</v>
      </c>
      <c r="B628" s="14">
        <v>34135</v>
      </c>
      <c r="C628" s="14" t="s">
        <v>94</v>
      </c>
      <c r="D628" s="14" t="s">
        <v>36</v>
      </c>
      <c r="E628" s="14" t="s">
        <v>142</v>
      </c>
      <c r="F628" s="27" t="s">
        <v>122</v>
      </c>
      <c r="G628" s="14">
        <v>2016</v>
      </c>
      <c r="H628" s="10">
        <v>0</v>
      </c>
      <c r="I628" s="10">
        <v>0</v>
      </c>
      <c r="J628" s="20">
        <f t="shared" si="36"/>
        <v>0</v>
      </c>
      <c r="K628" s="10">
        <v>0</v>
      </c>
      <c r="L628" s="20">
        <f t="shared" si="37"/>
        <v>0</v>
      </c>
      <c r="M628" s="10">
        <f t="shared" si="38"/>
        <v>0</v>
      </c>
      <c r="N628" s="20">
        <f t="shared" si="39"/>
        <v>0</v>
      </c>
      <c r="O628" s="29">
        <v>0</v>
      </c>
      <c r="P628" s="29">
        <v>0</v>
      </c>
      <c r="Q628" s="79">
        <f>IF($O628=0,0,P628/$O628)*100</f>
        <v>0</v>
      </c>
      <c r="R628" s="29">
        <v>0</v>
      </c>
      <c r="S628" s="79">
        <f>IF($O628=0,0,R628/$O628)*100</f>
        <v>0</v>
      </c>
      <c r="T628" s="29">
        <f>P628+R628</f>
        <v>0</v>
      </c>
      <c r="U628" s="79">
        <f>IF($O628=0,0,T628/$O628)*100</f>
        <v>0</v>
      </c>
      <c r="V628" s="80">
        <f>IFERROR(VLOOKUP($B628,'Depr Rate % NS'!$A:$B,2,FALSE),0)</f>
        <v>-1</v>
      </c>
      <c r="W628" s="81">
        <f>IFERROR(VLOOKUP($B628,'Depr Rate % NS'!D:E,2,FALSE),0)</f>
        <v>793114.26</v>
      </c>
      <c r="X628" s="82">
        <f>IFERROR(VLOOKUP($B628,'Depr Rate % NS'!$L:$O,4,FALSE),0)</f>
        <v>2.9999999999999997E-4</v>
      </c>
      <c r="Y628" s="81">
        <f>W628*X628</f>
        <v>237.93427799999998</v>
      </c>
    </row>
    <row r="629" spans="1:25" x14ac:dyDescent="0.25">
      <c r="A629" s="13" t="s">
        <v>11</v>
      </c>
      <c r="B629" s="14">
        <v>34135</v>
      </c>
      <c r="C629" s="14" t="s">
        <v>94</v>
      </c>
      <c r="D629" s="14" t="s">
        <v>36</v>
      </c>
      <c r="E629" s="14" t="s">
        <v>142</v>
      </c>
      <c r="F629" s="27" t="s">
        <v>122</v>
      </c>
      <c r="G629" s="14">
        <v>2017</v>
      </c>
      <c r="H629" s="10">
        <v>0</v>
      </c>
      <c r="I629" s="10">
        <v>0</v>
      </c>
      <c r="J629" s="20">
        <f t="shared" si="36"/>
        <v>0</v>
      </c>
      <c r="K629" s="10">
        <v>0</v>
      </c>
      <c r="L629" s="20">
        <f t="shared" si="37"/>
        <v>0</v>
      </c>
      <c r="M629" s="10">
        <f t="shared" si="38"/>
        <v>0</v>
      </c>
      <c r="N629" s="20">
        <f t="shared" si="39"/>
        <v>0</v>
      </c>
      <c r="O629" s="29">
        <v>0</v>
      </c>
      <c r="P629" s="29">
        <v>0</v>
      </c>
      <c r="Q629" s="79">
        <f>IF($O629=0,0,P629/$O629)*100</f>
        <v>0</v>
      </c>
      <c r="R629" s="29">
        <v>0</v>
      </c>
      <c r="S629" s="79">
        <f>IF($O629=0,0,R629/$O629)*100</f>
        <v>0</v>
      </c>
      <c r="T629" s="29">
        <f>P629+R629</f>
        <v>0</v>
      </c>
      <c r="U629" s="79">
        <f>IF($O629=0,0,T629/$O629)*100</f>
        <v>0</v>
      </c>
      <c r="V629" s="80">
        <f>IFERROR(VLOOKUP($B629,'Depr Rate % NS'!$A:$B,2,FALSE),0)</f>
        <v>-1</v>
      </c>
      <c r="W629" s="81">
        <f>IFERROR(VLOOKUP($B629,'Depr Rate % NS'!D:E,2,FALSE),0)</f>
        <v>793114.26</v>
      </c>
      <c r="X629" s="82">
        <f>IFERROR(VLOOKUP($B629,'Depr Rate % NS'!$L:$O,4,FALSE),0)</f>
        <v>2.9999999999999997E-4</v>
      </c>
      <c r="Y629" s="81">
        <f>W629*X629</f>
        <v>237.93427799999998</v>
      </c>
    </row>
    <row r="630" spans="1:25" x14ac:dyDescent="0.25">
      <c r="A630" s="13" t="s">
        <v>11</v>
      </c>
      <c r="B630" s="14">
        <v>34135</v>
      </c>
      <c r="C630" s="14" t="s">
        <v>94</v>
      </c>
      <c r="D630" s="14" t="s">
        <v>36</v>
      </c>
      <c r="E630" s="14" t="s">
        <v>142</v>
      </c>
      <c r="F630" s="27" t="s">
        <v>122</v>
      </c>
      <c r="G630" s="14">
        <v>2018</v>
      </c>
      <c r="H630" s="10">
        <v>0</v>
      </c>
      <c r="I630" s="10">
        <v>0</v>
      </c>
      <c r="J630" s="20">
        <f t="shared" si="36"/>
        <v>0</v>
      </c>
      <c r="K630" s="10">
        <v>0</v>
      </c>
      <c r="L630" s="20">
        <f t="shared" si="37"/>
        <v>0</v>
      </c>
      <c r="M630" s="10">
        <f t="shared" si="38"/>
        <v>0</v>
      </c>
      <c r="N630" s="20">
        <f t="shared" si="39"/>
        <v>0</v>
      </c>
      <c r="O630" s="29">
        <v>0</v>
      </c>
      <c r="P630" s="29">
        <v>0</v>
      </c>
      <c r="Q630" s="79">
        <f>IF($O630=0,0,P630/$O630)*100</f>
        <v>0</v>
      </c>
      <c r="R630" s="29">
        <v>0</v>
      </c>
      <c r="S630" s="79">
        <f>IF($O630=0,0,R630/$O630)*100</f>
        <v>0</v>
      </c>
      <c r="T630" s="29">
        <f>P630+R630</f>
        <v>0</v>
      </c>
      <c r="U630" s="79">
        <f>IF($O630=0,0,T630/$O630)*100</f>
        <v>0</v>
      </c>
      <c r="V630" s="80">
        <f>IFERROR(VLOOKUP($B630,'Depr Rate % NS'!$A:$B,2,FALSE),0)</f>
        <v>-1</v>
      </c>
      <c r="W630" s="81">
        <f>IFERROR(VLOOKUP($B630,'Depr Rate % NS'!D:E,2,FALSE),0)</f>
        <v>793114.26</v>
      </c>
      <c r="X630" s="82">
        <f>IFERROR(VLOOKUP($B630,'Depr Rate % NS'!$L:$O,4,FALSE),0)</f>
        <v>2.9999999999999997E-4</v>
      </c>
      <c r="Y630" s="81">
        <f>W630*X630</f>
        <v>237.93427799999998</v>
      </c>
    </row>
    <row r="631" spans="1:25" x14ac:dyDescent="0.25">
      <c r="A631" s="13" t="s">
        <v>11</v>
      </c>
      <c r="B631" s="14">
        <v>34135</v>
      </c>
      <c r="C631" s="14" t="s">
        <v>94</v>
      </c>
      <c r="D631" s="14" t="s">
        <v>36</v>
      </c>
      <c r="E631" s="14" t="s">
        <v>142</v>
      </c>
      <c r="F631" s="27" t="s">
        <v>122</v>
      </c>
      <c r="G631" s="14">
        <v>2019</v>
      </c>
      <c r="H631" s="10">
        <v>0</v>
      </c>
      <c r="I631" s="10">
        <v>0</v>
      </c>
      <c r="J631" s="20">
        <f t="shared" si="36"/>
        <v>0</v>
      </c>
      <c r="K631" s="10">
        <v>0</v>
      </c>
      <c r="L631" s="20">
        <f t="shared" si="37"/>
        <v>0</v>
      </c>
      <c r="M631" s="10">
        <f t="shared" si="38"/>
        <v>0</v>
      </c>
      <c r="N631" s="20">
        <f t="shared" si="39"/>
        <v>0</v>
      </c>
      <c r="O631" s="29">
        <v>0</v>
      </c>
      <c r="P631" s="29">
        <v>0</v>
      </c>
      <c r="Q631" s="79">
        <f>IF($O631=0,0,P631/$O631)*100</f>
        <v>0</v>
      </c>
      <c r="R631" s="29">
        <v>0</v>
      </c>
      <c r="S631" s="79">
        <f>IF($O631=0,0,R631/$O631)*100</f>
        <v>0</v>
      </c>
      <c r="T631" s="29">
        <f>P631+R631</f>
        <v>0</v>
      </c>
      <c r="U631" s="79">
        <f>IF($O631=0,0,T631/$O631)*100</f>
        <v>0</v>
      </c>
      <c r="V631" s="80">
        <f>IFERROR(VLOOKUP($B631,'Depr Rate % NS'!$A:$B,2,FALSE),0)</f>
        <v>-1</v>
      </c>
      <c r="W631" s="81">
        <f>IFERROR(VLOOKUP($B631,'Depr Rate % NS'!D:E,2,FALSE),0)</f>
        <v>793114.26</v>
      </c>
      <c r="X631" s="82">
        <f>IFERROR(VLOOKUP($B631,'Depr Rate % NS'!$L:$O,4,FALSE),0)</f>
        <v>2.9999999999999997E-4</v>
      </c>
      <c r="Y631" s="81">
        <f>W631*X631</f>
        <v>237.93427799999998</v>
      </c>
    </row>
    <row r="632" spans="1:25" x14ac:dyDescent="0.25">
      <c r="A632" s="13" t="s">
        <v>11</v>
      </c>
      <c r="B632" s="14">
        <v>34136</v>
      </c>
      <c r="C632" s="14" t="s">
        <v>94</v>
      </c>
      <c r="D632" s="14" t="s">
        <v>37</v>
      </c>
      <c r="E632" s="14" t="s">
        <v>142</v>
      </c>
      <c r="F632" s="27" t="s">
        <v>123</v>
      </c>
      <c r="G632" s="14">
        <v>2011</v>
      </c>
      <c r="H632" s="10">
        <v>0</v>
      </c>
      <c r="I632" s="10">
        <v>0</v>
      </c>
      <c r="J632" s="20">
        <f t="shared" si="36"/>
        <v>0</v>
      </c>
      <c r="K632" s="10">
        <v>0</v>
      </c>
      <c r="L632" s="20">
        <f t="shared" si="37"/>
        <v>0</v>
      </c>
      <c r="M632" s="10">
        <f t="shared" si="38"/>
        <v>0</v>
      </c>
      <c r="N632" s="20">
        <f t="shared" si="39"/>
        <v>0</v>
      </c>
      <c r="O632" s="10"/>
      <c r="P632" s="10"/>
      <c r="Q632" s="20"/>
      <c r="R632" s="10"/>
      <c r="S632" s="20"/>
      <c r="T632" s="10"/>
      <c r="U632" s="20"/>
      <c r="V632" s="20"/>
      <c r="W632" s="43"/>
      <c r="X632" s="40"/>
      <c r="Y632" s="43"/>
    </row>
    <row r="633" spans="1:25" x14ac:dyDescent="0.25">
      <c r="A633" s="13" t="s">
        <v>11</v>
      </c>
      <c r="B633" s="14">
        <v>34136</v>
      </c>
      <c r="C633" s="14" t="s">
        <v>94</v>
      </c>
      <c r="D633" s="14" t="s">
        <v>37</v>
      </c>
      <c r="E633" s="14" t="s">
        <v>142</v>
      </c>
      <c r="F633" s="27" t="s">
        <v>123</v>
      </c>
      <c r="G633" s="14">
        <v>2012</v>
      </c>
      <c r="H633" s="10">
        <v>0</v>
      </c>
      <c r="I633" s="10">
        <v>0</v>
      </c>
      <c r="J633" s="20">
        <f t="shared" si="36"/>
        <v>0</v>
      </c>
      <c r="K633" s="10">
        <v>0</v>
      </c>
      <c r="L633" s="20">
        <f t="shared" si="37"/>
        <v>0</v>
      </c>
      <c r="M633" s="10">
        <f t="shared" si="38"/>
        <v>0</v>
      </c>
      <c r="N633" s="20">
        <f t="shared" si="39"/>
        <v>0</v>
      </c>
      <c r="O633" s="10"/>
      <c r="P633" s="10"/>
      <c r="Q633" s="20"/>
      <c r="R633" s="10"/>
      <c r="S633" s="20"/>
      <c r="T633" s="10"/>
      <c r="U633" s="20"/>
      <c r="V633" s="20"/>
      <c r="W633" s="43"/>
      <c r="X633" s="40"/>
      <c r="Y633" s="43"/>
    </row>
    <row r="634" spans="1:25" x14ac:dyDescent="0.25">
      <c r="A634" s="13" t="s">
        <v>11</v>
      </c>
      <c r="B634" s="14">
        <v>34136</v>
      </c>
      <c r="C634" s="14" t="s">
        <v>94</v>
      </c>
      <c r="D634" s="14" t="s">
        <v>37</v>
      </c>
      <c r="E634" s="14" t="s">
        <v>142</v>
      </c>
      <c r="F634" s="27" t="s">
        <v>123</v>
      </c>
      <c r="G634" s="14">
        <v>2013</v>
      </c>
      <c r="H634" s="10">
        <v>0</v>
      </c>
      <c r="I634" s="10">
        <v>0</v>
      </c>
      <c r="J634" s="20">
        <f t="shared" si="36"/>
        <v>0</v>
      </c>
      <c r="K634" s="10">
        <v>0</v>
      </c>
      <c r="L634" s="20">
        <f t="shared" si="37"/>
        <v>0</v>
      </c>
      <c r="M634" s="10">
        <f t="shared" si="38"/>
        <v>0</v>
      </c>
      <c r="N634" s="20">
        <f t="shared" si="39"/>
        <v>0</v>
      </c>
      <c r="O634" s="10"/>
      <c r="P634" s="10"/>
      <c r="Q634" s="20"/>
      <c r="R634" s="10"/>
      <c r="S634" s="20"/>
      <c r="T634" s="10"/>
      <c r="U634" s="20"/>
      <c r="V634" s="20"/>
      <c r="W634" s="43"/>
      <c r="X634" s="40"/>
      <c r="Y634" s="43"/>
    </row>
    <row r="635" spans="1:25" x14ac:dyDescent="0.25">
      <c r="A635" s="13" t="s">
        <v>11</v>
      </c>
      <c r="B635" s="14">
        <v>34136</v>
      </c>
      <c r="C635" s="14" t="s">
        <v>94</v>
      </c>
      <c r="D635" s="14" t="s">
        <v>37</v>
      </c>
      <c r="E635" s="14" t="s">
        <v>142</v>
      </c>
      <c r="F635" s="27" t="s">
        <v>123</v>
      </c>
      <c r="G635" s="14">
        <v>2014</v>
      </c>
      <c r="H635" s="10">
        <v>0</v>
      </c>
      <c r="I635" s="10">
        <v>0</v>
      </c>
      <c r="J635" s="20">
        <f t="shared" si="36"/>
        <v>0</v>
      </c>
      <c r="K635" s="10">
        <v>0</v>
      </c>
      <c r="L635" s="20">
        <f t="shared" si="37"/>
        <v>0</v>
      </c>
      <c r="M635" s="10">
        <f t="shared" si="38"/>
        <v>0</v>
      </c>
      <c r="N635" s="20">
        <f t="shared" si="39"/>
        <v>0</v>
      </c>
      <c r="O635" s="10"/>
      <c r="P635" s="10"/>
      <c r="Q635" s="20"/>
      <c r="R635" s="10"/>
      <c r="S635" s="20"/>
      <c r="T635" s="10"/>
      <c r="U635" s="20"/>
      <c r="V635" s="20"/>
      <c r="W635" s="43"/>
      <c r="X635" s="40"/>
      <c r="Y635" s="43"/>
    </row>
    <row r="636" spans="1:25" x14ac:dyDescent="0.25">
      <c r="A636" s="13" t="s">
        <v>11</v>
      </c>
      <c r="B636" s="14">
        <v>34136</v>
      </c>
      <c r="C636" s="14" t="s">
        <v>94</v>
      </c>
      <c r="D636" s="14" t="s">
        <v>37</v>
      </c>
      <c r="E636" s="14" t="s">
        <v>142</v>
      </c>
      <c r="F636" s="27" t="s">
        <v>123</v>
      </c>
      <c r="G636" s="14">
        <v>2015</v>
      </c>
      <c r="H636" s="10">
        <v>0</v>
      </c>
      <c r="I636" s="10">
        <v>0</v>
      </c>
      <c r="J636" s="20">
        <f t="shared" si="36"/>
        <v>0</v>
      </c>
      <c r="K636" s="10">
        <v>0</v>
      </c>
      <c r="L636" s="20">
        <f t="shared" si="37"/>
        <v>0</v>
      </c>
      <c r="M636" s="10">
        <f t="shared" si="38"/>
        <v>0</v>
      </c>
      <c r="N636" s="20">
        <f t="shared" si="39"/>
        <v>0</v>
      </c>
      <c r="O636" s="29">
        <v>0</v>
      </c>
      <c r="P636" s="29">
        <v>0</v>
      </c>
      <c r="Q636" s="79">
        <f>IF($O636=0,0,P636/$O636)*100</f>
        <v>0</v>
      </c>
      <c r="R636" s="29">
        <v>0</v>
      </c>
      <c r="S636" s="79">
        <f>IF($O636=0,0,R636/$O636)*100</f>
        <v>0</v>
      </c>
      <c r="T636" s="29">
        <f>P636+R636</f>
        <v>0</v>
      </c>
      <c r="U636" s="79">
        <f>IF($O636=0,0,T636/$O636)*100</f>
        <v>0</v>
      </c>
      <c r="V636" s="80">
        <f>IFERROR(VLOOKUP($B636,'Depr Rate % NS'!$A:$B,2,FALSE),0)</f>
        <v>-1</v>
      </c>
      <c r="W636" s="81">
        <f>IFERROR(VLOOKUP($B636,'Depr Rate % NS'!D:E,2,FALSE),0)</f>
        <v>2656231.54</v>
      </c>
      <c r="X636" s="82">
        <f>IFERROR(VLOOKUP($B636,'Depr Rate % NS'!$L:$O,4,FALSE),0)</f>
        <v>2.9999999999999997E-4</v>
      </c>
      <c r="Y636" s="81">
        <f>W636*X636</f>
        <v>796.86946199999988</v>
      </c>
    </row>
    <row r="637" spans="1:25" x14ac:dyDescent="0.25">
      <c r="A637" s="13" t="s">
        <v>11</v>
      </c>
      <c r="B637" s="14">
        <v>34136</v>
      </c>
      <c r="C637" s="14" t="s">
        <v>94</v>
      </c>
      <c r="D637" s="14" t="s">
        <v>37</v>
      </c>
      <c r="E637" s="14" t="s">
        <v>142</v>
      </c>
      <c r="F637" s="27" t="s">
        <v>123</v>
      </c>
      <c r="G637" s="14">
        <v>2016</v>
      </c>
      <c r="H637" s="10">
        <v>0</v>
      </c>
      <c r="I637" s="10">
        <v>0</v>
      </c>
      <c r="J637" s="20">
        <f t="shared" si="36"/>
        <v>0</v>
      </c>
      <c r="K637" s="10">
        <v>0</v>
      </c>
      <c r="L637" s="20">
        <f t="shared" si="37"/>
        <v>0</v>
      </c>
      <c r="M637" s="10">
        <f t="shared" si="38"/>
        <v>0</v>
      </c>
      <c r="N637" s="20">
        <f t="shared" si="39"/>
        <v>0</v>
      </c>
      <c r="O637" s="29">
        <v>0</v>
      </c>
      <c r="P637" s="29">
        <v>0</v>
      </c>
      <c r="Q637" s="79">
        <f>IF($O637=0,0,P637/$O637)*100</f>
        <v>0</v>
      </c>
      <c r="R637" s="29">
        <v>0</v>
      </c>
      <c r="S637" s="79">
        <f>IF($O637=0,0,R637/$O637)*100</f>
        <v>0</v>
      </c>
      <c r="T637" s="29">
        <f>P637+R637</f>
        <v>0</v>
      </c>
      <c r="U637" s="79">
        <f>IF($O637=0,0,T637/$O637)*100</f>
        <v>0</v>
      </c>
      <c r="V637" s="80">
        <f>IFERROR(VLOOKUP($B637,'Depr Rate % NS'!$A:$B,2,FALSE),0)</f>
        <v>-1</v>
      </c>
      <c r="W637" s="81">
        <f>IFERROR(VLOOKUP($B637,'Depr Rate % NS'!D:E,2,FALSE),0)</f>
        <v>2656231.54</v>
      </c>
      <c r="X637" s="82">
        <f>IFERROR(VLOOKUP($B637,'Depr Rate % NS'!$L:$O,4,FALSE),0)</f>
        <v>2.9999999999999997E-4</v>
      </c>
      <c r="Y637" s="81">
        <f>W637*X637</f>
        <v>796.86946199999988</v>
      </c>
    </row>
    <row r="638" spans="1:25" x14ac:dyDescent="0.25">
      <c r="A638" s="13" t="s">
        <v>11</v>
      </c>
      <c r="B638" s="14">
        <v>34136</v>
      </c>
      <c r="C638" s="14" t="s">
        <v>94</v>
      </c>
      <c r="D638" s="14" t="s">
        <v>37</v>
      </c>
      <c r="E638" s="14" t="s">
        <v>142</v>
      </c>
      <c r="F638" s="27" t="s">
        <v>123</v>
      </c>
      <c r="G638" s="14">
        <v>2017</v>
      </c>
      <c r="H638" s="10">
        <v>0</v>
      </c>
      <c r="I638" s="10">
        <v>0</v>
      </c>
      <c r="J638" s="20">
        <f t="shared" si="36"/>
        <v>0</v>
      </c>
      <c r="K638" s="10">
        <v>0</v>
      </c>
      <c r="L638" s="20">
        <f t="shared" si="37"/>
        <v>0</v>
      </c>
      <c r="M638" s="10">
        <f t="shared" si="38"/>
        <v>0</v>
      </c>
      <c r="N638" s="20">
        <f t="shared" si="39"/>
        <v>0</v>
      </c>
      <c r="O638" s="29">
        <v>0</v>
      </c>
      <c r="P638" s="29">
        <v>0</v>
      </c>
      <c r="Q638" s="79">
        <f>IF($O638=0,0,P638/$O638)*100</f>
        <v>0</v>
      </c>
      <c r="R638" s="29">
        <v>0</v>
      </c>
      <c r="S638" s="79">
        <f>IF($O638=0,0,R638/$O638)*100</f>
        <v>0</v>
      </c>
      <c r="T638" s="29">
        <f>P638+R638</f>
        <v>0</v>
      </c>
      <c r="U638" s="79">
        <f>IF($O638=0,0,T638/$O638)*100</f>
        <v>0</v>
      </c>
      <c r="V638" s="80">
        <f>IFERROR(VLOOKUP($B638,'Depr Rate % NS'!$A:$B,2,FALSE),0)</f>
        <v>-1</v>
      </c>
      <c r="W638" s="81">
        <f>IFERROR(VLOOKUP($B638,'Depr Rate % NS'!D:E,2,FALSE),0)</f>
        <v>2656231.54</v>
      </c>
      <c r="X638" s="82">
        <f>IFERROR(VLOOKUP($B638,'Depr Rate % NS'!$L:$O,4,FALSE),0)</f>
        <v>2.9999999999999997E-4</v>
      </c>
      <c r="Y638" s="81">
        <f>W638*X638</f>
        <v>796.86946199999988</v>
      </c>
    </row>
    <row r="639" spans="1:25" x14ac:dyDescent="0.25">
      <c r="A639" s="13" t="s">
        <v>11</v>
      </c>
      <c r="B639" s="14">
        <v>34136</v>
      </c>
      <c r="C639" s="14" t="s">
        <v>94</v>
      </c>
      <c r="D639" s="14" t="s">
        <v>37</v>
      </c>
      <c r="E639" s="14" t="s">
        <v>142</v>
      </c>
      <c r="F639" s="27" t="s">
        <v>123</v>
      </c>
      <c r="G639" s="14">
        <v>2018</v>
      </c>
      <c r="H639" s="10">
        <v>0</v>
      </c>
      <c r="I639" s="10">
        <v>0</v>
      </c>
      <c r="J639" s="20">
        <f t="shared" si="36"/>
        <v>0</v>
      </c>
      <c r="K639" s="10">
        <v>0</v>
      </c>
      <c r="L639" s="20">
        <f t="shared" si="37"/>
        <v>0</v>
      </c>
      <c r="M639" s="10">
        <f t="shared" si="38"/>
        <v>0</v>
      </c>
      <c r="N639" s="20">
        <f t="shared" si="39"/>
        <v>0</v>
      </c>
      <c r="O639" s="29">
        <v>0</v>
      </c>
      <c r="P639" s="29">
        <v>0</v>
      </c>
      <c r="Q639" s="79">
        <f>IF($O639=0,0,P639/$O639)*100</f>
        <v>0</v>
      </c>
      <c r="R639" s="29">
        <v>0</v>
      </c>
      <c r="S639" s="79">
        <f>IF($O639=0,0,R639/$O639)*100</f>
        <v>0</v>
      </c>
      <c r="T639" s="29">
        <f>P639+R639</f>
        <v>0</v>
      </c>
      <c r="U639" s="79">
        <f>IF($O639=0,0,T639/$O639)*100</f>
        <v>0</v>
      </c>
      <c r="V639" s="80">
        <f>IFERROR(VLOOKUP($B639,'Depr Rate % NS'!$A:$B,2,FALSE),0)</f>
        <v>-1</v>
      </c>
      <c r="W639" s="81">
        <f>IFERROR(VLOOKUP($B639,'Depr Rate % NS'!D:E,2,FALSE),0)</f>
        <v>2656231.54</v>
      </c>
      <c r="X639" s="82">
        <f>IFERROR(VLOOKUP($B639,'Depr Rate % NS'!$L:$O,4,FALSE),0)</f>
        <v>2.9999999999999997E-4</v>
      </c>
      <c r="Y639" s="81">
        <f>W639*X639</f>
        <v>796.86946199999988</v>
      </c>
    </row>
    <row r="640" spans="1:25" x14ac:dyDescent="0.25">
      <c r="A640" s="13" t="s">
        <v>11</v>
      </c>
      <c r="B640" s="14">
        <v>34136</v>
      </c>
      <c r="C640" s="14" t="s">
        <v>94</v>
      </c>
      <c r="D640" s="14" t="s">
        <v>37</v>
      </c>
      <c r="E640" s="14" t="s">
        <v>142</v>
      </c>
      <c r="F640" s="27" t="s">
        <v>123</v>
      </c>
      <c r="G640" s="14">
        <v>2019</v>
      </c>
      <c r="H640" s="10">
        <v>0</v>
      </c>
      <c r="I640" s="10">
        <v>0</v>
      </c>
      <c r="J640" s="20">
        <f t="shared" si="36"/>
        <v>0</v>
      </c>
      <c r="K640" s="10">
        <v>0</v>
      </c>
      <c r="L640" s="20">
        <f t="shared" si="37"/>
        <v>0</v>
      </c>
      <c r="M640" s="10">
        <f t="shared" si="38"/>
        <v>0</v>
      </c>
      <c r="N640" s="20">
        <f t="shared" si="39"/>
        <v>0</v>
      </c>
      <c r="O640" s="29">
        <v>0</v>
      </c>
      <c r="P640" s="29">
        <v>0</v>
      </c>
      <c r="Q640" s="79">
        <f>IF($O640=0,0,P640/$O640)*100</f>
        <v>0</v>
      </c>
      <c r="R640" s="29">
        <v>0</v>
      </c>
      <c r="S640" s="79">
        <f>IF($O640=0,0,R640/$O640)*100</f>
        <v>0</v>
      </c>
      <c r="T640" s="29">
        <f>P640+R640</f>
        <v>0</v>
      </c>
      <c r="U640" s="79">
        <f>IF($O640=0,0,T640/$O640)*100</f>
        <v>0</v>
      </c>
      <c r="V640" s="80">
        <f>IFERROR(VLOOKUP($B640,'Depr Rate % NS'!$A:$B,2,FALSE),0)</f>
        <v>-1</v>
      </c>
      <c r="W640" s="81">
        <f>IFERROR(VLOOKUP($B640,'Depr Rate % NS'!D:E,2,FALSE),0)</f>
        <v>2656231.54</v>
      </c>
      <c r="X640" s="82">
        <f>IFERROR(VLOOKUP($B640,'Depr Rate % NS'!$L:$O,4,FALSE),0)</f>
        <v>2.9999999999999997E-4</v>
      </c>
      <c r="Y640" s="81">
        <f>W640*X640</f>
        <v>796.86946199999988</v>
      </c>
    </row>
    <row r="641" spans="1:25" x14ac:dyDescent="0.25">
      <c r="A641" s="13" t="s">
        <v>11</v>
      </c>
      <c r="B641" s="14">
        <v>34141</v>
      </c>
      <c r="C641" s="14" t="s">
        <v>94</v>
      </c>
      <c r="D641" s="14" t="s">
        <v>40</v>
      </c>
      <c r="E641" s="14"/>
      <c r="F641" s="14"/>
      <c r="G641" s="14">
        <v>2011</v>
      </c>
      <c r="H641" s="10">
        <v>0</v>
      </c>
      <c r="I641" s="10">
        <v>0</v>
      </c>
      <c r="J641" s="20">
        <f t="shared" si="36"/>
        <v>0</v>
      </c>
      <c r="K641" s="10">
        <v>0</v>
      </c>
      <c r="L641" s="20">
        <f t="shared" si="37"/>
        <v>0</v>
      </c>
      <c r="M641" s="10">
        <f t="shared" si="38"/>
        <v>0</v>
      </c>
      <c r="N641" s="20">
        <f t="shared" si="39"/>
        <v>0</v>
      </c>
      <c r="O641" s="10"/>
      <c r="P641" s="10"/>
      <c r="Q641" s="20"/>
      <c r="R641" s="10"/>
      <c r="S641" s="20"/>
      <c r="T641" s="10"/>
      <c r="U641" s="20"/>
      <c r="V641" s="20"/>
      <c r="W641" s="43"/>
      <c r="X641" s="40"/>
      <c r="Y641" s="43"/>
    </row>
    <row r="642" spans="1:25" x14ac:dyDescent="0.25">
      <c r="A642" s="13" t="s">
        <v>11</v>
      </c>
      <c r="B642" s="14">
        <v>34141</v>
      </c>
      <c r="C642" s="14" t="s">
        <v>94</v>
      </c>
      <c r="D642" s="14" t="s">
        <v>40</v>
      </c>
      <c r="E642" s="14"/>
      <c r="F642" s="14"/>
      <c r="G642" s="14">
        <v>2012</v>
      </c>
      <c r="H642" s="10">
        <v>0</v>
      </c>
      <c r="I642" s="10">
        <v>0</v>
      </c>
      <c r="J642" s="20">
        <f t="shared" ref="J642:J705" si="40">IF($H642=0,0,I642/$H642)*100</f>
        <v>0</v>
      </c>
      <c r="K642" s="10">
        <v>0</v>
      </c>
      <c r="L642" s="20">
        <f t="shared" ref="L642:L705" si="41">IF($H642=0,0,K642/$H642)*100</f>
        <v>0</v>
      </c>
      <c r="M642" s="10">
        <f t="shared" ref="M642:M705" si="42">I642+K642</f>
        <v>0</v>
      </c>
      <c r="N642" s="20">
        <f t="shared" ref="N642:N705" si="43">IF($H642=0,0,M642/$H642)*100</f>
        <v>0</v>
      </c>
      <c r="O642" s="10"/>
      <c r="P642" s="10"/>
      <c r="Q642" s="20"/>
      <c r="R642" s="10"/>
      <c r="S642" s="20"/>
      <c r="T642" s="10"/>
      <c r="U642" s="20"/>
      <c r="V642" s="20"/>
      <c r="W642" s="43"/>
      <c r="X642" s="40"/>
      <c r="Y642" s="43"/>
    </row>
    <row r="643" spans="1:25" x14ac:dyDescent="0.25">
      <c r="A643" s="13" t="s">
        <v>11</v>
      </c>
      <c r="B643" s="14">
        <v>34141</v>
      </c>
      <c r="C643" s="14" t="s">
        <v>94</v>
      </c>
      <c r="D643" s="14" t="s">
        <v>40</v>
      </c>
      <c r="E643" s="14"/>
      <c r="F643" s="14"/>
      <c r="G643" s="14">
        <v>2013</v>
      </c>
      <c r="H643" s="10">
        <v>0</v>
      </c>
      <c r="I643" s="10">
        <v>0</v>
      </c>
      <c r="J643" s="20">
        <f t="shared" si="40"/>
        <v>0</v>
      </c>
      <c r="K643" s="10">
        <v>0</v>
      </c>
      <c r="L643" s="20">
        <f t="shared" si="41"/>
        <v>0</v>
      </c>
      <c r="M643" s="10">
        <f t="shared" si="42"/>
        <v>0</v>
      </c>
      <c r="N643" s="20">
        <f t="shared" si="43"/>
        <v>0</v>
      </c>
      <c r="O643" s="10"/>
      <c r="P643" s="10"/>
      <c r="Q643" s="20"/>
      <c r="R643" s="10"/>
      <c r="S643" s="20"/>
      <c r="T643" s="10"/>
      <c r="U643" s="20"/>
      <c r="V643" s="20"/>
      <c r="W643" s="43"/>
      <c r="X643" s="40"/>
      <c r="Y643" s="43"/>
    </row>
    <row r="644" spans="1:25" x14ac:dyDescent="0.25">
      <c r="A644" s="13" t="s">
        <v>11</v>
      </c>
      <c r="B644" s="14">
        <v>34141</v>
      </c>
      <c r="C644" s="14" t="s">
        <v>94</v>
      </c>
      <c r="D644" s="14" t="s">
        <v>40</v>
      </c>
      <c r="E644" s="14"/>
      <c r="F644" s="14"/>
      <c r="G644" s="14">
        <v>2014</v>
      </c>
      <c r="H644" s="10">
        <v>0</v>
      </c>
      <c r="I644" s="10">
        <v>0</v>
      </c>
      <c r="J644" s="20">
        <f t="shared" si="40"/>
        <v>0</v>
      </c>
      <c r="K644" s="10">
        <v>0</v>
      </c>
      <c r="L644" s="20">
        <f t="shared" si="41"/>
        <v>0</v>
      </c>
      <c r="M644" s="10">
        <f t="shared" si="42"/>
        <v>0</v>
      </c>
      <c r="N644" s="20">
        <f t="shared" si="43"/>
        <v>0</v>
      </c>
      <c r="O644" s="10"/>
      <c r="P644" s="10"/>
      <c r="Q644" s="20"/>
      <c r="R644" s="10"/>
      <c r="S644" s="20"/>
      <c r="T644" s="10"/>
      <c r="U644" s="20"/>
      <c r="V644" s="20"/>
      <c r="W644" s="43"/>
      <c r="X644" s="40"/>
      <c r="Y644" s="43"/>
    </row>
    <row r="645" spans="1:25" x14ac:dyDescent="0.25">
      <c r="A645" s="13" t="s">
        <v>11</v>
      </c>
      <c r="B645" s="14">
        <v>34141</v>
      </c>
      <c r="C645" s="14" t="s">
        <v>94</v>
      </c>
      <c r="D645" s="14" t="s">
        <v>40</v>
      </c>
      <c r="E645" s="14"/>
      <c r="F645" s="14"/>
      <c r="G645" s="14">
        <v>2015</v>
      </c>
      <c r="H645" s="10">
        <v>0</v>
      </c>
      <c r="I645" s="10">
        <v>0</v>
      </c>
      <c r="J645" s="20">
        <f t="shared" si="40"/>
        <v>0</v>
      </c>
      <c r="K645" s="10">
        <v>0</v>
      </c>
      <c r="L645" s="20">
        <f t="shared" si="41"/>
        <v>0</v>
      </c>
      <c r="M645" s="10">
        <f t="shared" si="42"/>
        <v>0</v>
      </c>
      <c r="N645" s="20">
        <f t="shared" si="43"/>
        <v>0</v>
      </c>
      <c r="O645" s="29">
        <v>0</v>
      </c>
      <c r="P645" s="29">
        <v>0</v>
      </c>
      <c r="Q645" s="79">
        <f>IF($O645=0,0,P645/$O645)*100</f>
        <v>0</v>
      </c>
      <c r="R645" s="29">
        <v>0</v>
      </c>
      <c r="S645" s="79">
        <f>IF($O645=0,0,R645/$O645)*100</f>
        <v>0</v>
      </c>
      <c r="T645" s="29">
        <f>P645+R645</f>
        <v>0</v>
      </c>
      <c r="U645" s="79">
        <f>IF($O645=0,0,T645/$O645)*100</f>
        <v>0</v>
      </c>
      <c r="V645" s="80">
        <f>IFERROR(VLOOKUP($B645,'Depr Rate % NS'!$A:$B,2,FALSE),0)</f>
        <v>0</v>
      </c>
      <c r="W645" s="81">
        <f>IFERROR(VLOOKUP($B645,'Depr Rate % NS'!D:E,2,FALSE),0)</f>
        <v>0</v>
      </c>
      <c r="X645" s="82">
        <f>IFERROR(VLOOKUP($B645,'Depr Rate % NS'!$L:$O,4,FALSE),0)</f>
        <v>0</v>
      </c>
      <c r="Y645" s="81">
        <f>W645*X645</f>
        <v>0</v>
      </c>
    </row>
    <row r="646" spans="1:25" x14ac:dyDescent="0.25">
      <c r="A646" s="13" t="s">
        <v>11</v>
      </c>
      <c r="B646" s="14">
        <v>34141</v>
      </c>
      <c r="C646" s="14" t="s">
        <v>94</v>
      </c>
      <c r="D646" s="14" t="s">
        <v>40</v>
      </c>
      <c r="E646" s="14"/>
      <c r="F646" s="14"/>
      <c r="G646" s="14">
        <v>2016</v>
      </c>
      <c r="H646" s="10">
        <v>0</v>
      </c>
      <c r="I646" s="10">
        <v>0</v>
      </c>
      <c r="J646" s="20">
        <f t="shared" si="40"/>
        <v>0</v>
      </c>
      <c r="K646" s="10">
        <v>0</v>
      </c>
      <c r="L646" s="20">
        <f t="shared" si="41"/>
        <v>0</v>
      </c>
      <c r="M646" s="10">
        <f t="shared" si="42"/>
        <v>0</v>
      </c>
      <c r="N646" s="20">
        <f t="shared" si="43"/>
        <v>0</v>
      </c>
      <c r="O646" s="29">
        <v>0</v>
      </c>
      <c r="P646" s="29">
        <v>0</v>
      </c>
      <c r="Q646" s="79">
        <f>IF($O646=0,0,P646/$O646)*100</f>
        <v>0</v>
      </c>
      <c r="R646" s="29">
        <v>0</v>
      </c>
      <c r="S646" s="79">
        <f>IF($O646=0,0,R646/$O646)*100</f>
        <v>0</v>
      </c>
      <c r="T646" s="29">
        <f>P646+R646</f>
        <v>0</v>
      </c>
      <c r="U646" s="79">
        <f>IF($O646=0,0,T646/$O646)*100</f>
        <v>0</v>
      </c>
      <c r="V646" s="80">
        <f>IFERROR(VLOOKUP($B646,'Depr Rate % NS'!$A:$B,2,FALSE),0)</f>
        <v>0</v>
      </c>
      <c r="W646" s="81">
        <f>IFERROR(VLOOKUP($B646,'Depr Rate % NS'!D:E,2,FALSE),0)</f>
        <v>0</v>
      </c>
      <c r="X646" s="82">
        <f>IFERROR(VLOOKUP($B646,'Depr Rate % NS'!$L:$O,4,FALSE),0)</f>
        <v>0</v>
      </c>
      <c r="Y646" s="81">
        <f>W646*X646</f>
        <v>0</v>
      </c>
    </row>
    <row r="647" spans="1:25" x14ac:dyDescent="0.25">
      <c r="A647" s="13" t="s">
        <v>11</v>
      </c>
      <c r="B647" s="14">
        <v>34141</v>
      </c>
      <c r="C647" s="14" t="s">
        <v>94</v>
      </c>
      <c r="D647" s="14" t="s">
        <v>40</v>
      </c>
      <c r="E647" s="14"/>
      <c r="F647" s="14"/>
      <c r="G647" s="14">
        <v>2017</v>
      </c>
      <c r="H647" s="10">
        <v>0</v>
      </c>
      <c r="I647" s="10">
        <v>0</v>
      </c>
      <c r="J647" s="20">
        <f t="shared" si="40"/>
        <v>0</v>
      </c>
      <c r="K647" s="10">
        <v>0</v>
      </c>
      <c r="L647" s="20">
        <f t="shared" si="41"/>
        <v>0</v>
      </c>
      <c r="M647" s="10">
        <f t="shared" si="42"/>
        <v>0</v>
      </c>
      <c r="N647" s="20">
        <f t="shared" si="43"/>
        <v>0</v>
      </c>
      <c r="O647" s="29">
        <v>0</v>
      </c>
      <c r="P647" s="29">
        <v>0</v>
      </c>
      <c r="Q647" s="79">
        <f>IF($O647=0,0,P647/$O647)*100</f>
        <v>0</v>
      </c>
      <c r="R647" s="29">
        <v>0</v>
      </c>
      <c r="S647" s="79">
        <f>IF($O647=0,0,R647/$O647)*100</f>
        <v>0</v>
      </c>
      <c r="T647" s="29">
        <f>P647+R647</f>
        <v>0</v>
      </c>
      <c r="U647" s="79">
        <f>IF($O647=0,0,T647/$O647)*100</f>
        <v>0</v>
      </c>
      <c r="V647" s="80">
        <f>IFERROR(VLOOKUP($B647,'Depr Rate % NS'!$A:$B,2,FALSE),0)</f>
        <v>0</v>
      </c>
      <c r="W647" s="81">
        <f>IFERROR(VLOOKUP($B647,'Depr Rate % NS'!D:E,2,FALSE),0)</f>
        <v>0</v>
      </c>
      <c r="X647" s="82">
        <f>IFERROR(VLOOKUP($B647,'Depr Rate % NS'!$L:$O,4,FALSE),0)</f>
        <v>0</v>
      </c>
      <c r="Y647" s="81">
        <f>W647*X647</f>
        <v>0</v>
      </c>
    </row>
    <row r="648" spans="1:25" x14ac:dyDescent="0.25">
      <c r="A648" s="13" t="s">
        <v>11</v>
      </c>
      <c r="B648" s="14">
        <v>34141</v>
      </c>
      <c r="C648" s="14" t="s">
        <v>94</v>
      </c>
      <c r="D648" s="14" t="s">
        <v>40</v>
      </c>
      <c r="E648" s="14"/>
      <c r="F648" s="14"/>
      <c r="G648" s="14">
        <v>2018</v>
      </c>
      <c r="H648" s="10">
        <v>0</v>
      </c>
      <c r="I648" s="10">
        <v>0</v>
      </c>
      <c r="J648" s="20">
        <f t="shared" si="40"/>
        <v>0</v>
      </c>
      <c r="K648" s="10">
        <v>0</v>
      </c>
      <c r="L648" s="20">
        <f t="shared" si="41"/>
        <v>0</v>
      </c>
      <c r="M648" s="10">
        <f t="shared" si="42"/>
        <v>0</v>
      </c>
      <c r="N648" s="20">
        <f t="shared" si="43"/>
        <v>0</v>
      </c>
      <c r="O648" s="29">
        <v>0</v>
      </c>
      <c r="P648" s="29">
        <v>0</v>
      </c>
      <c r="Q648" s="79">
        <f>IF($O648=0,0,P648/$O648)*100</f>
        <v>0</v>
      </c>
      <c r="R648" s="29">
        <v>0</v>
      </c>
      <c r="S648" s="79">
        <f>IF($O648=0,0,R648/$O648)*100</f>
        <v>0</v>
      </c>
      <c r="T648" s="29">
        <f>P648+R648</f>
        <v>0</v>
      </c>
      <c r="U648" s="79">
        <f>IF($O648=0,0,T648/$O648)*100</f>
        <v>0</v>
      </c>
      <c r="V648" s="80">
        <f>IFERROR(VLOOKUP($B648,'Depr Rate % NS'!$A:$B,2,FALSE),0)</f>
        <v>0</v>
      </c>
      <c r="W648" s="81">
        <f>IFERROR(VLOOKUP($B648,'Depr Rate % NS'!D:E,2,FALSE),0)</f>
        <v>0</v>
      </c>
      <c r="X648" s="82">
        <f>IFERROR(VLOOKUP($B648,'Depr Rate % NS'!$L:$O,4,FALSE),0)</f>
        <v>0</v>
      </c>
      <c r="Y648" s="81">
        <f>W648*X648</f>
        <v>0</v>
      </c>
    </row>
    <row r="649" spans="1:25" x14ac:dyDescent="0.25">
      <c r="A649" s="13" t="s">
        <v>11</v>
      </c>
      <c r="B649" s="14">
        <v>34141</v>
      </c>
      <c r="C649" s="14" t="s">
        <v>94</v>
      </c>
      <c r="D649" s="14" t="s">
        <v>40</v>
      </c>
      <c r="E649" s="14"/>
      <c r="F649" s="14"/>
      <c r="G649" s="14">
        <v>2019</v>
      </c>
      <c r="H649" s="10">
        <v>0</v>
      </c>
      <c r="I649" s="10">
        <v>0</v>
      </c>
      <c r="J649" s="20">
        <f t="shared" si="40"/>
        <v>0</v>
      </c>
      <c r="K649" s="10">
        <v>0</v>
      </c>
      <c r="L649" s="20">
        <f t="shared" si="41"/>
        <v>0</v>
      </c>
      <c r="M649" s="10">
        <f t="shared" si="42"/>
        <v>0</v>
      </c>
      <c r="N649" s="20">
        <f t="shared" si="43"/>
        <v>0</v>
      </c>
      <c r="O649" s="29">
        <v>0</v>
      </c>
      <c r="P649" s="29">
        <v>0</v>
      </c>
      <c r="Q649" s="79">
        <f>IF($O649=0,0,P649/$O649)*100</f>
        <v>0</v>
      </c>
      <c r="R649" s="29">
        <v>0</v>
      </c>
      <c r="S649" s="79">
        <f>IF($O649=0,0,R649/$O649)*100</f>
        <v>0</v>
      </c>
      <c r="T649" s="29">
        <f>P649+R649</f>
        <v>0</v>
      </c>
      <c r="U649" s="79">
        <f>IF($O649=0,0,T649/$O649)*100</f>
        <v>0</v>
      </c>
      <c r="V649" s="80">
        <f>IFERROR(VLOOKUP($B649,'Depr Rate % NS'!$A:$B,2,FALSE),0)</f>
        <v>0</v>
      </c>
      <c r="W649" s="81">
        <f>IFERROR(VLOOKUP($B649,'Depr Rate % NS'!D:E,2,FALSE),0)</f>
        <v>0</v>
      </c>
      <c r="X649" s="82">
        <f>IFERROR(VLOOKUP($B649,'Depr Rate % NS'!$L:$O,4,FALSE),0)</f>
        <v>0</v>
      </c>
      <c r="Y649" s="81">
        <f>W649*X649</f>
        <v>0</v>
      </c>
    </row>
    <row r="650" spans="1:25" x14ac:dyDescent="0.25">
      <c r="A650" s="13" t="s">
        <v>11</v>
      </c>
      <c r="B650" s="14">
        <v>34142</v>
      </c>
      <c r="C650" s="14" t="s">
        <v>94</v>
      </c>
      <c r="D650" s="14" t="s">
        <v>41</v>
      </c>
      <c r="E650" s="14"/>
      <c r="F650" s="14"/>
      <c r="G650" s="14">
        <v>2011</v>
      </c>
      <c r="H650" s="10">
        <v>0</v>
      </c>
      <c r="I650" s="10">
        <v>0</v>
      </c>
      <c r="J650" s="20">
        <f t="shared" si="40"/>
        <v>0</v>
      </c>
      <c r="K650" s="10">
        <v>0</v>
      </c>
      <c r="L650" s="20">
        <f t="shared" si="41"/>
        <v>0</v>
      </c>
      <c r="M650" s="10">
        <f t="shared" si="42"/>
        <v>0</v>
      </c>
      <c r="N650" s="20">
        <f t="shared" si="43"/>
        <v>0</v>
      </c>
      <c r="O650" s="10"/>
      <c r="P650" s="10"/>
      <c r="Q650" s="20"/>
      <c r="R650" s="10"/>
      <c r="S650" s="20"/>
      <c r="T650" s="10"/>
      <c r="U650" s="20"/>
      <c r="V650" s="20"/>
      <c r="W650" s="43"/>
      <c r="X650" s="40"/>
      <c r="Y650" s="43"/>
    </row>
    <row r="651" spans="1:25" x14ac:dyDescent="0.25">
      <c r="A651" s="13" t="s">
        <v>11</v>
      </c>
      <c r="B651" s="14">
        <v>34142</v>
      </c>
      <c r="C651" s="14" t="s">
        <v>94</v>
      </c>
      <c r="D651" s="14" t="s">
        <v>41</v>
      </c>
      <c r="E651" s="14"/>
      <c r="F651" s="14"/>
      <c r="G651" s="14">
        <v>2012</v>
      </c>
      <c r="H651" s="10">
        <v>0</v>
      </c>
      <c r="I651" s="10">
        <v>0</v>
      </c>
      <c r="J651" s="20">
        <f t="shared" si="40"/>
        <v>0</v>
      </c>
      <c r="K651" s="10">
        <v>0</v>
      </c>
      <c r="L651" s="20">
        <f t="shared" si="41"/>
        <v>0</v>
      </c>
      <c r="M651" s="10">
        <f t="shared" si="42"/>
        <v>0</v>
      </c>
      <c r="N651" s="20">
        <f t="shared" si="43"/>
        <v>0</v>
      </c>
      <c r="O651" s="10"/>
      <c r="P651" s="10"/>
      <c r="Q651" s="20"/>
      <c r="R651" s="10"/>
      <c r="S651" s="20"/>
      <c r="T651" s="10"/>
      <c r="U651" s="20"/>
      <c r="V651" s="20"/>
      <c r="W651" s="43"/>
      <c r="X651" s="40"/>
      <c r="Y651" s="43"/>
    </row>
    <row r="652" spans="1:25" x14ac:dyDescent="0.25">
      <c r="A652" s="13" t="s">
        <v>11</v>
      </c>
      <c r="B652" s="14">
        <v>34142</v>
      </c>
      <c r="C652" s="14" t="s">
        <v>94</v>
      </c>
      <c r="D652" s="14" t="s">
        <v>41</v>
      </c>
      <c r="E652" s="14"/>
      <c r="F652" s="14"/>
      <c r="G652" s="14">
        <v>2013</v>
      </c>
      <c r="H652" s="10">
        <v>0</v>
      </c>
      <c r="I652" s="10">
        <v>0</v>
      </c>
      <c r="J652" s="20">
        <f t="shared" si="40"/>
        <v>0</v>
      </c>
      <c r="K652" s="10">
        <v>0</v>
      </c>
      <c r="L652" s="20">
        <f t="shared" si="41"/>
        <v>0</v>
      </c>
      <c r="M652" s="10">
        <f t="shared" si="42"/>
        <v>0</v>
      </c>
      <c r="N652" s="20">
        <f t="shared" si="43"/>
        <v>0</v>
      </c>
      <c r="O652" s="10"/>
      <c r="P652" s="10"/>
      <c r="Q652" s="20"/>
      <c r="R652" s="10"/>
      <c r="S652" s="20"/>
      <c r="T652" s="10"/>
      <c r="U652" s="20"/>
      <c r="V652" s="20"/>
      <c r="W652" s="43"/>
      <c r="X652" s="40"/>
      <c r="Y652" s="43"/>
    </row>
    <row r="653" spans="1:25" x14ac:dyDescent="0.25">
      <c r="A653" s="13" t="s">
        <v>11</v>
      </c>
      <c r="B653" s="14">
        <v>34142</v>
      </c>
      <c r="C653" s="14" t="s">
        <v>94</v>
      </c>
      <c r="D653" s="14" t="s">
        <v>41</v>
      </c>
      <c r="E653" s="14"/>
      <c r="F653" s="14"/>
      <c r="G653" s="14">
        <v>2014</v>
      </c>
      <c r="H653" s="10">
        <v>0</v>
      </c>
      <c r="I653" s="10">
        <v>0</v>
      </c>
      <c r="J653" s="20">
        <f t="shared" si="40"/>
        <v>0</v>
      </c>
      <c r="K653" s="10">
        <v>0</v>
      </c>
      <c r="L653" s="20">
        <f t="shared" si="41"/>
        <v>0</v>
      </c>
      <c r="M653" s="10">
        <f t="shared" si="42"/>
        <v>0</v>
      </c>
      <c r="N653" s="20">
        <f t="shared" si="43"/>
        <v>0</v>
      </c>
      <c r="O653" s="10"/>
      <c r="P653" s="10"/>
      <c r="Q653" s="20"/>
      <c r="R653" s="10"/>
      <c r="S653" s="20"/>
      <c r="T653" s="10"/>
      <c r="U653" s="20"/>
      <c r="V653" s="20"/>
      <c r="W653" s="43"/>
      <c r="X653" s="40"/>
      <c r="Y653" s="43"/>
    </row>
    <row r="654" spans="1:25" x14ac:dyDescent="0.25">
      <c r="A654" s="13" t="s">
        <v>11</v>
      </c>
      <c r="B654" s="14">
        <v>34142</v>
      </c>
      <c r="C654" s="14" t="s">
        <v>94</v>
      </c>
      <c r="D654" s="14" t="s">
        <v>41</v>
      </c>
      <c r="E654" s="14"/>
      <c r="F654" s="14"/>
      <c r="G654" s="14">
        <v>2015</v>
      </c>
      <c r="H654" s="10">
        <v>0</v>
      </c>
      <c r="I654" s="10">
        <v>0</v>
      </c>
      <c r="J654" s="20">
        <f t="shared" si="40"/>
        <v>0</v>
      </c>
      <c r="K654" s="10">
        <v>0</v>
      </c>
      <c r="L654" s="20">
        <f t="shared" si="41"/>
        <v>0</v>
      </c>
      <c r="M654" s="10">
        <f t="shared" si="42"/>
        <v>0</v>
      </c>
      <c r="N654" s="20">
        <f t="shared" si="43"/>
        <v>0</v>
      </c>
      <c r="O654" s="29">
        <v>0</v>
      </c>
      <c r="P654" s="29">
        <v>0</v>
      </c>
      <c r="Q654" s="79">
        <f>IF($O654=0,0,P654/$O654)*100</f>
        <v>0</v>
      </c>
      <c r="R654" s="29">
        <v>0</v>
      </c>
      <c r="S654" s="79">
        <f>IF($O654=0,0,R654/$O654)*100</f>
        <v>0</v>
      </c>
      <c r="T654" s="29">
        <f>P654+R654</f>
        <v>0</v>
      </c>
      <c r="U654" s="79">
        <f>IF($O654=0,0,T654/$O654)*100</f>
        <v>0</v>
      </c>
      <c r="V654" s="80">
        <f>IFERROR(VLOOKUP($B654,'Depr Rate % NS'!$A:$B,2,FALSE),0)</f>
        <v>0</v>
      </c>
      <c r="W654" s="81">
        <f>IFERROR(VLOOKUP($B654,'Depr Rate % NS'!D:E,2,FALSE),0)</f>
        <v>0</v>
      </c>
      <c r="X654" s="82">
        <f>IFERROR(VLOOKUP($B654,'Depr Rate % NS'!$L:$O,4,FALSE),0)</f>
        <v>0</v>
      </c>
      <c r="Y654" s="81">
        <f>W654*X654</f>
        <v>0</v>
      </c>
    </row>
    <row r="655" spans="1:25" x14ac:dyDescent="0.25">
      <c r="A655" s="13" t="s">
        <v>11</v>
      </c>
      <c r="B655" s="14">
        <v>34142</v>
      </c>
      <c r="C655" s="14" t="s">
        <v>94</v>
      </c>
      <c r="D655" s="14" t="s">
        <v>41</v>
      </c>
      <c r="E655" s="14"/>
      <c r="F655" s="14"/>
      <c r="G655" s="14">
        <v>2016</v>
      </c>
      <c r="H655" s="10">
        <v>0</v>
      </c>
      <c r="I655" s="10">
        <v>0</v>
      </c>
      <c r="J655" s="20">
        <f t="shared" si="40"/>
        <v>0</v>
      </c>
      <c r="K655" s="10">
        <v>0</v>
      </c>
      <c r="L655" s="20">
        <f t="shared" si="41"/>
        <v>0</v>
      </c>
      <c r="M655" s="10">
        <f t="shared" si="42"/>
        <v>0</v>
      </c>
      <c r="N655" s="20">
        <f t="shared" si="43"/>
        <v>0</v>
      </c>
      <c r="O655" s="29">
        <v>0</v>
      </c>
      <c r="P655" s="29">
        <v>0</v>
      </c>
      <c r="Q655" s="79">
        <f>IF($O655=0,0,P655/$O655)*100</f>
        <v>0</v>
      </c>
      <c r="R655" s="29">
        <v>0</v>
      </c>
      <c r="S655" s="79">
        <f>IF($O655=0,0,R655/$O655)*100</f>
        <v>0</v>
      </c>
      <c r="T655" s="29">
        <f>P655+R655</f>
        <v>0</v>
      </c>
      <c r="U655" s="79">
        <f>IF($O655=0,0,T655/$O655)*100</f>
        <v>0</v>
      </c>
      <c r="V655" s="80">
        <f>IFERROR(VLOOKUP($B655,'Depr Rate % NS'!$A:$B,2,FALSE),0)</f>
        <v>0</v>
      </c>
      <c r="W655" s="81">
        <f>IFERROR(VLOOKUP($B655,'Depr Rate % NS'!D:E,2,FALSE),0)</f>
        <v>0</v>
      </c>
      <c r="X655" s="82">
        <f>IFERROR(VLOOKUP($B655,'Depr Rate % NS'!$L:$O,4,FALSE),0)</f>
        <v>0</v>
      </c>
      <c r="Y655" s="81">
        <f>W655*X655</f>
        <v>0</v>
      </c>
    </row>
    <row r="656" spans="1:25" x14ac:dyDescent="0.25">
      <c r="A656" s="13" t="s">
        <v>11</v>
      </c>
      <c r="B656" s="14">
        <v>34142</v>
      </c>
      <c r="C656" s="14" t="s">
        <v>94</v>
      </c>
      <c r="D656" s="14" t="s">
        <v>41</v>
      </c>
      <c r="E656" s="14"/>
      <c r="F656" s="14"/>
      <c r="G656" s="14">
        <v>2017</v>
      </c>
      <c r="H656" s="10">
        <v>0</v>
      </c>
      <c r="I656" s="10">
        <v>0</v>
      </c>
      <c r="J656" s="20">
        <f t="shared" si="40"/>
        <v>0</v>
      </c>
      <c r="K656" s="10">
        <v>0</v>
      </c>
      <c r="L656" s="20">
        <f t="shared" si="41"/>
        <v>0</v>
      </c>
      <c r="M656" s="10">
        <f t="shared" si="42"/>
        <v>0</v>
      </c>
      <c r="N656" s="20">
        <f t="shared" si="43"/>
        <v>0</v>
      </c>
      <c r="O656" s="29">
        <v>0</v>
      </c>
      <c r="P656" s="29">
        <v>0</v>
      </c>
      <c r="Q656" s="79">
        <f>IF($O656=0,0,P656/$O656)*100</f>
        <v>0</v>
      </c>
      <c r="R656" s="29">
        <v>0</v>
      </c>
      <c r="S656" s="79">
        <f>IF($O656=0,0,R656/$O656)*100</f>
        <v>0</v>
      </c>
      <c r="T656" s="29">
        <f>P656+R656</f>
        <v>0</v>
      </c>
      <c r="U656" s="79">
        <f>IF($O656=0,0,T656/$O656)*100</f>
        <v>0</v>
      </c>
      <c r="V656" s="80">
        <f>IFERROR(VLOOKUP($B656,'Depr Rate % NS'!$A:$B,2,FALSE),0)</f>
        <v>0</v>
      </c>
      <c r="W656" s="81">
        <f>IFERROR(VLOOKUP($B656,'Depr Rate % NS'!D:E,2,FALSE),0)</f>
        <v>0</v>
      </c>
      <c r="X656" s="82">
        <f>IFERROR(VLOOKUP($B656,'Depr Rate % NS'!$L:$O,4,FALSE),0)</f>
        <v>0</v>
      </c>
      <c r="Y656" s="81">
        <f>W656*X656</f>
        <v>0</v>
      </c>
    </row>
    <row r="657" spans="1:25" x14ac:dyDescent="0.25">
      <c r="A657" s="13" t="s">
        <v>11</v>
      </c>
      <c r="B657" s="14">
        <v>34142</v>
      </c>
      <c r="C657" s="14" t="s">
        <v>94</v>
      </c>
      <c r="D657" s="14" t="s">
        <v>41</v>
      </c>
      <c r="E657" s="14"/>
      <c r="F657" s="14"/>
      <c r="G657" s="14">
        <v>2018</v>
      </c>
      <c r="H657" s="10">
        <v>0</v>
      </c>
      <c r="I657" s="10">
        <v>0</v>
      </c>
      <c r="J657" s="20">
        <f t="shared" si="40"/>
        <v>0</v>
      </c>
      <c r="K657" s="10">
        <v>0</v>
      </c>
      <c r="L657" s="20">
        <f t="shared" si="41"/>
        <v>0</v>
      </c>
      <c r="M657" s="10">
        <f t="shared" si="42"/>
        <v>0</v>
      </c>
      <c r="N657" s="20">
        <f t="shared" si="43"/>
        <v>0</v>
      </c>
      <c r="O657" s="29">
        <v>0</v>
      </c>
      <c r="P657" s="29">
        <v>0</v>
      </c>
      <c r="Q657" s="79">
        <f>IF($O657=0,0,P657/$O657)*100</f>
        <v>0</v>
      </c>
      <c r="R657" s="29">
        <v>0</v>
      </c>
      <c r="S657" s="79">
        <f>IF($O657=0,0,R657/$O657)*100</f>
        <v>0</v>
      </c>
      <c r="T657" s="29">
        <f>P657+R657</f>
        <v>0</v>
      </c>
      <c r="U657" s="79">
        <f>IF($O657=0,0,T657/$O657)*100</f>
        <v>0</v>
      </c>
      <c r="V657" s="80">
        <f>IFERROR(VLOOKUP($B657,'Depr Rate % NS'!$A:$B,2,FALSE),0)</f>
        <v>0</v>
      </c>
      <c r="W657" s="81">
        <f>IFERROR(VLOOKUP($B657,'Depr Rate % NS'!D:E,2,FALSE),0)</f>
        <v>0</v>
      </c>
      <c r="X657" s="82">
        <f>IFERROR(VLOOKUP($B657,'Depr Rate % NS'!$L:$O,4,FALSE),0)</f>
        <v>0</v>
      </c>
      <c r="Y657" s="81">
        <f>W657*X657</f>
        <v>0</v>
      </c>
    </row>
    <row r="658" spans="1:25" x14ac:dyDescent="0.25">
      <c r="A658" s="13" t="s">
        <v>11</v>
      </c>
      <c r="B658" s="14">
        <v>34142</v>
      </c>
      <c r="C658" s="14" t="s">
        <v>94</v>
      </c>
      <c r="D658" s="14" t="s">
        <v>41</v>
      </c>
      <c r="E658" s="14"/>
      <c r="F658" s="14"/>
      <c r="G658" s="14">
        <v>2019</v>
      </c>
      <c r="H658" s="10">
        <v>0</v>
      </c>
      <c r="I658" s="10">
        <v>0</v>
      </c>
      <c r="J658" s="20">
        <f t="shared" si="40"/>
        <v>0</v>
      </c>
      <c r="K658" s="10">
        <v>0</v>
      </c>
      <c r="L658" s="20">
        <f t="shared" si="41"/>
        <v>0</v>
      </c>
      <c r="M658" s="10">
        <f t="shared" si="42"/>
        <v>0</v>
      </c>
      <c r="N658" s="20">
        <f t="shared" si="43"/>
        <v>0</v>
      </c>
      <c r="O658" s="29">
        <v>0</v>
      </c>
      <c r="P658" s="29">
        <v>0</v>
      </c>
      <c r="Q658" s="79">
        <f>IF($O658=0,0,P658/$O658)*100</f>
        <v>0</v>
      </c>
      <c r="R658" s="29">
        <v>0</v>
      </c>
      <c r="S658" s="79">
        <f>IF($O658=0,0,R658/$O658)*100</f>
        <v>0</v>
      </c>
      <c r="T658" s="29">
        <f>P658+R658</f>
        <v>0</v>
      </c>
      <c r="U658" s="79">
        <f>IF($O658=0,0,T658/$O658)*100</f>
        <v>0</v>
      </c>
      <c r="V658" s="80">
        <f>IFERROR(VLOOKUP($B658,'Depr Rate % NS'!$A:$B,2,FALSE),0)</f>
        <v>0</v>
      </c>
      <c r="W658" s="81">
        <f>IFERROR(VLOOKUP($B658,'Depr Rate % NS'!D:E,2,FALSE),0)</f>
        <v>0</v>
      </c>
      <c r="X658" s="82">
        <f>IFERROR(VLOOKUP($B658,'Depr Rate % NS'!$L:$O,4,FALSE),0)</f>
        <v>0</v>
      </c>
      <c r="Y658" s="81">
        <f>W658*X658</f>
        <v>0</v>
      </c>
    </row>
    <row r="659" spans="1:25" x14ac:dyDescent="0.25">
      <c r="A659" s="13" t="s">
        <v>11</v>
      </c>
      <c r="B659" s="14">
        <v>34144</v>
      </c>
      <c r="C659" s="14" t="s">
        <v>94</v>
      </c>
      <c r="D659" s="14" t="s">
        <v>43</v>
      </c>
      <c r="E659" s="14" t="s">
        <v>141</v>
      </c>
      <c r="F659" s="14" t="s">
        <v>124</v>
      </c>
      <c r="G659" s="14">
        <v>2011</v>
      </c>
      <c r="H659" s="10">
        <v>0</v>
      </c>
      <c r="I659" s="10">
        <v>0</v>
      </c>
      <c r="J659" s="20">
        <f t="shared" si="40"/>
        <v>0</v>
      </c>
      <c r="K659" s="10">
        <v>0</v>
      </c>
      <c r="L659" s="20">
        <f t="shared" si="41"/>
        <v>0</v>
      </c>
      <c r="M659" s="10">
        <f t="shared" si="42"/>
        <v>0</v>
      </c>
      <c r="N659" s="20">
        <f t="shared" si="43"/>
        <v>0</v>
      </c>
      <c r="O659" s="10"/>
      <c r="P659" s="10"/>
      <c r="Q659" s="20"/>
      <c r="R659" s="10"/>
      <c r="S659" s="20"/>
      <c r="T659" s="10"/>
      <c r="U659" s="20"/>
      <c r="V659" s="20"/>
      <c r="W659" s="43"/>
      <c r="X659" s="40"/>
      <c r="Y659" s="43"/>
    </row>
    <row r="660" spans="1:25" x14ac:dyDescent="0.25">
      <c r="A660" s="13" t="s">
        <v>11</v>
      </c>
      <c r="B660" s="14">
        <v>34144</v>
      </c>
      <c r="C660" s="14" t="s">
        <v>94</v>
      </c>
      <c r="D660" s="14" t="s">
        <v>43</v>
      </c>
      <c r="E660" s="14" t="s">
        <v>141</v>
      </c>
      <c r="F660" s="14" t="s">
        <v>124</v>
      </c>
      <c r="G660" s="14">
        <v>2012</v>
      </c>
      <c r="H660" s="10">
        <v>0</v>
      </c>
      <c r="I660" s="10">
        <v>0</v>
      </c>
      <c r="J660" s="20">
        <f t="shared" si="40"/>
        <v>0</v>
      </c>
      <c r="K660" s="10">
        <v>0</v>
      </c>
      <c r="L660" s="20">
        <f t="shared" si="41"/>
        <v>0</v>
      </c>
      <c r="M660" s="10">
        <f t="shared" si="42"/>
        <v>0</v>
      </c>
      <c r="N660" s="20">
        <f t="shared" si="43"/>
        <v>0</v>
      </c>
      <c r="O660" s="10"/>
      <c r="P660" s="10"/>
      <c r="Q660" s="20"/>
      <c r="R660" s="10"/>
      <c r="S660" s="20"/>
      <c r="T660" s="10"/>
      <c r="U660" s="20"/>
      <c r="V660" s="20"/>
      <c r="W660" s="43"/>
      <c r="X660" s="40"/>
      <c r="Y660" s="43"/>
    </row>
    <row r="661" spans="1:25" x14ac:dyDescent="0.25">
      <c r="A661" s="13" t="s">
        <v>11</v>
      </c>
      <c r="B661" s="14">
        <v>34144</v>
      </c>
      <c r="C661" s="14" t="s">
        <v>94</v>
      </c>
      <c r="D661" s="14" t="s">
        <v>43</v>
      </c>
      <c r="E661" s="14" t="s">
        <v>141</v>
      </c>
      <c r="F661" s="14" t="s">
        <v>124</v>
      </c>
      <c r="G661" s="14">
        <v>2013</v>
      </c>
      <c r="H661" s="10">
        <v>0</v>
      </c>
      <c r="I661" s="10">
        <v>0</v>
      </c>
      <c r="J661" s="20">
        <f t="shared" si="40"/>
        <v>0</v>
      </c>
      <c r="K661" s="10">
        <v>0</v>
      </c>
      <c r="L661" s="20">
        <f t="shared" si="41"/>
        <v>0</v>
      </c>
      <c r="M661" s="10">
        <f t="shared" si="42"/>
        <v>0</v>
      </c>
      <c r="N661" s="20">
        <f t="shared" si="43"/>
        <v>0</v>
      </c>
      <c r="O661" s="10"/>
      <c r="P661" s="10"/>
      <c r="Q661" s="20"/>
      <c r="R661" s="10"/>
      <c r="S661" s="20"/>
      <c r="T661" s="10"/>
      <c r="U661" s="20"/>
      <c r="V661" s="20"/>
      <c r="W661" s="43"/>
      <c r="X661" s="40"/>
      <c r="Y661" s="43"/>
    </row>
    <row r="662" spans="1:25" x14ac:dyDescent="0.25">
      <c r="A662" s="13" t="s">
        <v>11</v>
      </c>
      <c r="B662" s="14">
        <v>34144</v>
      </c>
      <c r="C662" s="14" t="s">
        <v>94</v>
      </c>
      <c r="D662" s="14" t="s">
        <v>43</v>
      </c>
      <c r="E662" s="14" t="s">
        <v>141</v>
      </c>
      <c r="F662" s="14" t="s">
        <v>124</v>
      </c>
      <c r="G662" s="14">
        <v>2014</v>
      </c>
      <c r="H662" s="10">
        <v>0</v>
      </c>
      <c r="I662" s="10">
        <v>0</v>
      </c>
      <c r="J662" s="20">
        <f t="shared" si="40"/>
        <v>0</v>
      </c>
      <c r="K662" s="10">
        <v>0</v>
      </c>
      <c r="L662" s="20">
        <f t="shared" si="41"/>
        <v>0</v>
      </c>
      <c r="M662" s="10">
        <f t="shared" si="42"/>
        <v>0</v>
      </c>
      <c r="N662" s="20">
        <f t="shared" si="43"/>
        <v>0</v>
      </c>
      <c r="O662" s="10"/>
      <c r="P662" s="10"/>
      <c r="Q662" s="20"/>
      <c r="R662" s="10"/>
      <c r="S662" s="20"/>
      <c r="T662" s="10"/>
      <c r="U662" s="20"/>
      <c r="V662" s="20"/>
      <c r="W662" s="43"/>
      <c r="X662" s="40"/>
      <c r="Y662" s="43"/>
    </row>
    <row r="663" spans="1:25" x14ac:dyDescent="0.25">
      <c r="A663" s="13" t="s">
        <v>11</v>
      </c>
      <c r="B663" s="14">
        <v>34144</v>
      </c>
      <c r="C663" s="14" t="s">
        <v>94</v>
      </c>
      <c r="D663" s="14" t="s">
        <v>43</v>
      </c>
      <c r="E663" s="14" t="s">
        <v>141</v>
      </c>
      <c r="F663" s="14" t="s">
        <v>124</v>
      </c>
      <c r="G663" s="14">
        <v>2015</v>
      </c>
      <c r="H663" s="10">
        <v>22120.45</v>
      </c>
      <c r="I663" s="10">
        <v>0</v>
      </c>
      <c r="J663" s="20">
        <f t="shared" si="40"/>
        <v>0</v>
      </c>
      <c r="K663" s="10">
        <v>0</v>
      </c>
      <c r="L663" s="20">
        <f t="shared" si="41"/>
        <v>0</v>
      </c>
      <c r="M663" s="10">
        <f t="shared" si="42"/>
        <v>0</v>
      </c>
      <c r="N663" s="20">
        <f t="shared" si="43"/>
        <v>0</v>
      </c>
      <c r="O663" s="29">
        <v>22120.45</v>
      </c>
      <c r="P663" s="29">
        <v>0</v>
      </c>
      <c r="Q663" s="79">
        <f>IF($O663=0,0,P663/$O663)*100</f>
        <v>0</v>
      </c>
      <c r="R663" s="29">
        <v>0</v>
      </c>
      <c r="S663" s="79">
        <f>IF($O663=0,0,R663/$O663)*100</f>
        <v>0</v>
      </c>
      <c r="T663" s="29">
        <f>P663+R663</f>
        <v>0</v>
      </c>
      <c r="U663" s="79">
        <f>IF($O663=0,0,T663/$O663)*100</f>
        <v>0</v>
      </c>
      <c r="V663" s="80">
        <f>IFERROR(VLOOKUP($B663,'Depr Rate % NS'!$A:$B,2,FALSE),0)</f>
        <v>-1</v>
      </c>
      <c r="W663" s="81">
        <f>IFERROR(VLOOKUP($B663,'Depr Rate % NS'!D:E,2,FALSE),0)</f>
        <v>3311083.09</v>
      </c>
      <c r="X663" s="82">
        <f>IFERROR(VLOOKUP($B663,'Depr Rate % NS'!$L:$O,4,FALSE),0)</f>
        <v>2.9999999999999997E-4</v>
      </c>
      <c r="Y663" s="81">
        <f>W663*X663</f>
        <v>993.32492699999989</v>
      </c>
    </row>
    <row r="664" spans="1:25" x14ac:dyDescent="0.25">
      <c r="A664" s="13" t="s">
        <v>11</v>
      </c>
      <c r="B664" s="14">
        <v>34144</v>
      </c>
      <c r="C664" s="14" t="s">
        <v>94</v>
      </c>
      <c r="D664" s="14" t="s">
        <v>43</v>
      </c>
      <c r="E664" s="14" t="s">
        <v>141</v>
      </c>
      <c r="F664" s="14" t="s">
        <v>124</v>
      </c>
      <c r="G664" s="14">
        <v>2016</v>
      </c>
      <c r="H664" s="10">
        <v>0</v>
      </c>
      <c r="I664" s="10">
        <v>0</v>
      </c>
      <c r="J664" s="20">
        <f t="shared" si="40"/>
        <v>0</v>
      </c>
      <c r="K664" s="10">
        <v>0</v>
      </c>
      <c r="L664" s="20">
        <f t="shared" si="41"/>
        <v>0</v>
      </c>
      <c r="M664" s="10">
        <f t="shared" si="42"/>
        <v>0</v>
      </c>
      <c r="N664" s="20">
        <f t="shared" si="43"/>
        <v>0</v>
      </c>
      <c r="O664" s="29">
        <v>22120.45</v>
      </c>
      <c r="P664" s="29">
        <v>0</v>
      </c>
      <c r="Q664" s="79">
        <f>IF($O664=0,0,P664/$O664)*100</f>
        <v>0</v>
      </c>
      <c r="R664" s="29">
        <v>0</v>
      </c>
      <c r="S664" s="79">
        <f>IF($O664=0,0,R664/$O664)*100</f>
        <v>0</v>
      </c>
      <c r="T664" s="29">
        <f>P664+R664</f>
        <v>0</v>
      </c>
      <c r="U664" s="79">
        <f>IF($O664=0,0,T664/$O664)*100</f>
        <v>0</v>
      </c>
      <c r="V664" s="80">
        <f>IFERROR(VLOOKUP($B664,'Depr Rate % NS'!$A:$B,2,FALSE),0)</f>
        <v>-1</v>
      </c>
      <c r="W664" s="81">
        <f>IFERROR(VLOOKUP($B664,'Depr Rate % NS'!D:E,2,FALSE),0)</f>
        <v>3311083.09</v>
      </c>
      <c r="X664" s="82">
        <f>IFERROR(VLOOKUP($B664,'Depr Rate % NS'!$L:$O,4,FALSE),0)</f>
        <v>2.9999999999999997E-4</v>
      </c>
      <c r="Y664" s="81">
        <f>W664*X664</f>
        <v>993.32492699999989</v>
      </c>
    </row>
    <row r="665" spans="1:25" x14ac:dyDescent="0.25">
      <c r="A665" s="13" t="s">
        <v>11</v>
      </c>
      <c r="B665" s="14">
        <v>34144</v>
      </c>
      <c r="C665" s="14" t="s">
        <v>94</v>
      </c>
      <c r="D665" s="14" t="s">
        <v>43</v>
      </c>
      <c r="E665" s="14" t="s">
        <v>141</v>
      </c>
      <c r="F665" s="14" t="s">
        <v>124</v>
      </c>
      <c r="G665" s="14">
        <v>2017</v>
      </c>
      <c r="H665" s="10">
        <v>0</v>
      </c>
      <c r="I665" s="10">
        <v>0</v>
      </c>
      <c r="J665" s="20">
        <f t="shared" si="40"/>
        <v>0</v>
      </c>
      <c r="K665" s="10">
        <v>0</v>
      </c>
      <c r="L665" s="20">
        <f t="shared" si="41"/>
        <v>0</v>
      </c>
      <c r="M665" s="10">
        <f t="shared" si="42"/>
        <v>0</v>
      </c>
      <c r="N665" s="20">
        <f t="shared" si="43"/>
        <v>0</v>
      </c>
      <c r="O665" s="29">
        <v>22120.45</v>
      </c>
      <c r="P665" s="29">
        <v>0</v>
      </c>
      <c r="Q665" s="79">
        <f>IF($O665=0,0,P665/$O665)*100</f>
        <v>0</v>
      </c>
      <c r="R665" s="29">
        <v>0</v>
      </c>
      <c r="S665" s="79">
        <f>IF($O665=0,0,R665/$O665)*100</f>
        <v>0</v>
      </c>
      <c r="T665" s="29">
        <f>P665+R665</f>
        <v>0</v>
      </c>
      <c r="U665" s="79">
        <f>IF($O665=0,0,T665/$O665)*100</f>
        <v>0</v>
      </c>
      <c r="V665" s="80">
        <f>IFERROR(VLOOKUP($B665,'Depr Rate % NS'!$A:$B,2,FALSE),0)</f>
        <v>-1</v>
      </c>
      <c r="W665" s="81">
        <f>IFERROR(VLOOKUP($B665,'Depr Rate % NS'!D:E,2,FALSE),0)</f>
        <v>3311083.09</v>
      </c>
      <c r="X665" s="82">
        <f>IFERROR(VLOOKUP($B665,'Depr Rate % NS'!$L:$O,4,FALSE),0)</f>
        <v>2.9999999999999997E-4</v>
      </c>
      <c r="Y665" s="81">
        <f>W665*X665</f>
        <v>993.32492699999989</v>
      </c>
    </row>
    <row r="666" spans="1:25" x14ac:dyDescent="0.25">
      <c r="A666" s="24" t="s">
        <v>11</v>
      </c>
      <c r="B666" s="14">
        <v>34144</v>
      </c>
      <c r="C666" s="14" t="s">
        <v>94</v>
      </c>
      <c r="D666" s="14" t="s">
        <v>43</v>
      </c>
      <c r="E666" s="14" t="s">
        <v>141</v>
      </c>
      <c r="F666" s="14" t="s">
        <v>124</v>
      </c>
      <c r="G666" s="14">
        <v>2018</v>
      </c>
      <c r="H666" s="10">
        <v>0</v>
      </c>
      <c r="I666" s="10">
        <v>0</v>
      </c>
      <c r="J666" s="20">
        <f t="shared" si="40"/>
        <v>0</v>
      </c>
      <c r="K666" s="10">
        <v>0</v>
      </c>
      <c r="L666" s="20">
        <f t="shared" si="41"/>
        <v>0</v>
      </c>
      <c r="M666" s="10">
        <f t="shared" si="42"/>
        <v>0</v>
      </c>
      <c r="N666" s="20">
        <f t="shared" si="43"/>
        <v>0</v>
      </c>
      <c r="O666" s="29">
        <v>22120.45</v>
      </c>
      <c r="P666" s="29">
        <v>0</v>
      </c>
      <c r="Q666" s="79">
        <f>IF($O666=0,0,P666/$O666)*100</f>
        <v>0</v>
      </c>
      <c r="R666" s="29">
        <v>0</v>
      </c>
      <c r="S666" s="79">
        <f>IF($O666=0,0,R666/$O666)*100</f>
        <v>0</v>
      </c>
      <c r="T666" s="29">
        <f>P666+R666</f>
        <v>0</v>
      </c>
      <c r="U666" s="79">
        <f>IF($O666=0,0,T666/$O666)*100</f>
        <v>0</v>
      </c>
      <c r="V666" s="80">
        <f>IFERROR(VLOOKUP($B666,'Depr Rate % NS'!$A:$B,2,FALSE),0)</f>
        <v>-1</v>
      </c>
      <c r="W666" s="81">
        <f>IFERROR(VLOOKUP($B666,'Depr Rate % NS'!D:E,2,FALSE),0)</f>
        <v>3311083.09</v>
      </c>
      <c r="X666" s="82">
        <f>IFERROR(VLOOKUP($B666,'Depr Rate % NS'!$L:$O,4,FALSE),0)</f>
        <v>2.9999999999999997E-4</v>
      </c>
      <c r="Y666" s="81">
        <f>W666*X666</f>
        <v>993.32492699999989</v>
      </c>
    </row>
    <row r="667" spans="1:25" x14ac:dyDescent="0.25">
      <c r="A667" s="13" t="s">
        <v>11</v>
      </c>
      <c r="B667" s="14">
        <v>34144</v>
      </c>
      <c r="C667" s="14" t="s">
        <v>94</v>
      </c>
      <c r="D667" s="14" t="s">
        <v>43</v>
      </c>
      <c r="E667" s="14" t="s">
        <v>141</v>
      </c>
      <c r="F667" s="14" t="s">
        <v>124</v>
      </c>
      <c r="G667" s="14">
        <v>2019</v>
      </c>
      <c r="H667" s="10">
        <v>0</v>
      </c>
      <c r="I667" s="10">
        <v>0</v>
      </c>
      <c r="J667" s="20">
        <f t="shared" si="40"/>
        <v>0</v>
      </c>
      <c r="K667" s="10">
        <v>0</v>
      </c>
      <c r="L667" s="20">
        <f t="shared" si="41"/>
        <v>0</v>
      </c>
      <c r="M667" s="10">
        <f t="shared" si="42"/>
        <v>0</v>
      </c>
      <c r="N667" s="20">
        <f t="shared" si="43"/>
        <v>0</v>
      </c>
      <c r="O667" s="29">
        <v>22120.45</v>
      </c>
      <c r="P667" s="29">
        <v>0</v>
      </c>
      <c r="Q667" s="79">
        <f>IF($O667=0,0,P667/$O667)*100</f>
        <v>0</v>
      </c>
      <c r="R667" s="29">
        <v>0</v>
      </c>
      <c r="S667" s="79">
        <f>IF($O667=0,0,R667/$O667)*100</f>
        <v>0</v>
      </c>
      <c r="T667" s="29">
        <f>P667+R667</f>
        <v>0</v>
      </c>
      <c r="U667" s="79">
        <f>IF($O667=0,0,T667/$O667)*100</f>
        <v>0</v>
      </c>
      <c r="V667" s="80">
        <f>IFERROR(VLOOKUP($B667,'Depr Rate % NS'!$A:$B,2,FALSE),0)</f>
        <v>-1</v>
      </c>
      <c r="W667" s="81">
        <f>IFERROR(VLOOKUP($B667,'Depr Rate % NS'!D:E,2,FALSE),0)</f>
        <v>3311083.09</v>
      </c>
      <c r="X667" s="82">
        <f>IFERROR(VLOOKUP($B667,'Depr Rate % NS'!$L:$O,4,FALSE),0)</f>
        <v>2.9999999999999997E-4</v>
      </c>
      <c r="Y667" s="81">
        <f>W667*X667</f>
        <v>993.32492699999989</v>
      </c>
    </row>
    <row r="668" spans="1:25" x14ac:dyDescent="0.25">
      <c r="A668" s="13" t="s">
        <v>11</v>
      </c>
      <c r="B668" s="14">
        <v>34180</v>
      </c>
      <c r="C668" s="14" t="s">
        <v>94</v>
      </c>
      <c r="D668" s="14" t="s">
        <v>51</v>
      </c>
      <c r="E668" s="14" t="s">
        <v>143</v>
      </c>
      <c r="F668" s="14" t="s">
        <v>125</v>
      </c>
      <c r="G668" s="14">
        <v>2011</v>
      </c>
      <c r="H668" s="10">
        <v>113313.89</v>
      </c>
      <c r="I668" s="10">
        <v>-55454.84</v>
      </c>
      <c r="J668" s="20">
        <f t="shared" si="40"/>
        <v>-48.939137117258966</v>
      </c>
      <c r="K668" s="10">
        <v>0</v>
      </c>
      <c r="L668" s="20">
        <f t="shared" si="41"/>
        <v>0</v>
      </c>
      <c r="M668" s="10">
        <f t="shared" si="42"/>
        <v>-55454.84</v>
      </c>
      <c r="N668" s="20">
        <f t="shared" si="43"/>
        <v>-48.939137117258966</v>
      </c>
      <c r="O668" s="10"/>
      <c r="P668" s="10"/>
      <c r="Q668" s="20"/>
      <c r="R668" s="10"/>
      <c r="S668" s="20"/>
      <c r="T668" s="10"/>
      <c r="U668" s="20"/>
      <c r="V668" s="20"/>
      <c r="W668" s="43"/>
      <c r="X668" s="40"/>
      <c r="Y668" s="43"/>
    </row>
    <row r="669" spans="1:25" x14ac:dyDescent="0.25">
      <c r="A669" s="13" t="s">
        <v>11</v>
      </c>
      <c r="B669" s="14">
        <v>34180</v>
      </c>
      <c r="C669" s="14" t="s">
        <v>94</v>
      </c>
      <c r="D669" s="14" t="s">
        <v>51</v>
      </c>
      <c r="E669" s="14" t="s">
        <v>143</v>
      </c>
      <c r="F669" s="14" t="s">
        <v>125</v>
      </c>
      <c r="G669" s="14">
        <v>2012</v>
      </c>
      <c r="H669" s="10">
        <v>0</v>
      </c>
      <c r="I669" s="10">
        <v>-34218.28</v>
      </c>
      <c r="J669" s="20">
        <f t="shared" si="40"/>
        <v>0</v>
      </c>
      <c r="K669" s="10">
        <v>0</v>
      </c>
      <c r="L669" s="20">
        <f t="shared" si="41"/>
        <v>0</v>
      </c>
      <c r="M669" s="10">
        <f t="shared" si="42"/>
        <v>-34218.28</v>
      </c>
      <c r="N669" s="20">
        <f t="shared" si="43"/>
        <v>0</v>
      </c>
      <c r="O669" s="10"/>
      <c r="P669" s="10"/>
      <c r="Q669" s="20"/>
      <c r="R669" s="10"/>
      <c r="S669" s="20"/>
      <c r="T669" s="10"/>
      <c r="U669" s="20"/>
      <c r="V669" s="20"/>
      <c r="W669" s="43"/>
      <c r="X669" s="40"/>
      <c r="Y669" s="43"/>
    </row>
    <row r="670" spans="1:25" x14ac:dyDescent="0.25">
      <c r="A670" s="13" t="s">
        <v>11</v>
      </c>
      <c r="B670" s="14">
        <v>34180</v>
      </c>
      <c r="C670" s="14" t="s">
        <v>94</v>
      </c>
      <c r="D670" s="14" t="s">
        <v>51</v>
      </c>
      <c r="E670" s="14" t="s">
        <v>143</v>
      </c>
      <c r="F670" s="14" t="s">
        <v>125</v>
      </c>
      <c r="G670" s="14">
        <v>2013</v>
      </c>
      <c r="H670" s="10">
        <v>9235.32</v>
      </c>
      <c r="I670" s="10">
        <v>0</v>
      </c>
      <c r="J670" s="20">
        <f t="shared" si="40"/>
        <v>0</v>
      </c>
      <c r="K670" s="10">
        <v>3344.43</v>
      </c>
      <c r="L670" s="20">
        <f t="shared" si="41"/>
        <v>36.213471758423097</v>
      </c>
      <c r="M670" s="10">
        <f t="shared" si="42"/>
        <v>3344.43</v>
      </c>
      <c r="N670" s="20">
        <f t="shared" si="43"/>
        <v>36.213471758423097</v>
      </c>
      <c r="O670" s="10"/>
      <c r="P670" s="10"/>
      <c r="Q670" s="20"/>
      <c r="R670" s="10"/>
      <c r="S670" s="20"/>
      <c r="T670" s="10"/>
      <c r="U670" s="20"/>
      <c r="V670" s="20"/>
      <c r="W670" s="43"/>
      <c r="X670" s="40"/>
      <c r="Y670" s="43"/>
    </row>
    <row r="671" spans="1:25" x14ac:dyDescent="0.25">
      <c r="A671" s="13" t="s">
        <v>11</v>
      </c>
      <c r="B671" s="14">
        <v>34180</v>
      </c>
      <c r="C671" s="14" t="s">
        <v>94</v>
      </c>
      <c r="D671" s="14" t="s">
        <v>51</v>
      </c>
      <c r="E671" s="14" t="s">
        <v>143</v>
      </c>
      <c r="F671" s="14" t="s">
        <v>125</v>
      </c>
      <c r="G671" s="14">
        <v>2014</v>
      </c>
      <c r="H671" s="10">
        <v>176497.33</v>
      </c>
      <c r="I671" s="10">
        <v>0</v>
      </c>
      <c r="J671" s="20">
        <f t="shared" si="40"/>
        <v>0</v>
      </c>
      <c r="K671" s="10">
        <v>0</v>
      </c>
      <c r="L671" s="20">
        <f t="shared" si="41"/>
        <v>0</v>
      </c>
      <c r="M671" s="10">
        <f t="shared" si="42"/>
        <v>0</v>
      </c>
      <c r="N671" s="20">
        <f t="shared" si="43"/>
        <v>0</v>
      </c>
      <c r="O671" s="10"/>
      <c r="P671" s="10"/>
      <c r="Q671" s="20"/>
      <c r="R671" s="10"/>
      <c r="S671" s="20"/>
      <c r="T671" s="10"/>
      <c r="U671" s="20"/>
      <c r="V671" s="20"/>
      <c r="W671" s="43"/>
      <c r="X671" s="40"/>
      <c r="Y671" s="43"/>
    </row>
    <row r="672" spans="1:25" x14ac:dyDescent="0.25">
      <c r="A672" s="13" t="s">
        <v>11</v>
      </c>
      <c r="B672" s="14">
        <v>34180</v>
      </c>
      <c r="C672" s="14" t="s">
        <v>94</v>
      </c>
      <c r="D672" s="14" t="s">
        <v>51</v>
      </c>
      <c r="E672" s="14" t="s">
        <v>143</v>
      </c>
      <c r="F672" s="14" t="s">
        <v>125</v>
      </c>
      <c r="G672" s="14">
        <v>2015</v>
      </c>
      <c r="H672" s="10">
        <v>987247.89</v>
      </c>
      <c r="I672" s="10">
        <v>-3333.39</v>
      </c>
      <c r="J672" s="20">
        <f t="shared" si="40"/>
        <v>-0.33764468212740367</v>
      </c>
      <c r="K672" s="10">
        <v>0</v>
      </c>
      <c r="L672" s="20">
        <f t="shared" si="41"/>
        <v>0</v>
      </c>
      <c r="M672" s="10">
        <f t="shared" si="42"/>
        <v>-3333.39</v>
      </c>
      <c r="N672" s="20">
        <f t="shared" si="43"/>
        <v>-0.33764468212740367</v>
      </c>
      <c r="O672" s="29">
        <v>1286294.43</v>
      </c>
      <c r="P672" s="29">
        <v>-93006.51</v>
      </c>
      <c r="Q672" s="79">
        <f>IF($O672=0,0,P672/$O672)*100</f>
        <v>-7.2305770615830154</v>
      </c>
      <c r="R672" s="29">
        <v>3344.43</v>
      </c>
      <c r="S672" s="79">
        <f>IF($O672=0,0,R672/$O672)*100</f>
        <v>0.26000501300468198</v>
      </c>
      <c r="T672" s="29">
        <f>P672+R672</f>
        <v>-89662.080000000002</v>
      </c>
      <c r="U672" s="79">
        <f>IF($O672=0,0,T672/$O672)*100</f>
        <v>-6.970572048578334</v>
      </c>
      <c r="V672" s="80">
        <f>IFERROR(VLOOKUP($B672,'Depr Rate % NS'!$A:$B,2,FALSE),0)</f>
        <v>-1</v>
      </c>
      <c r="W672" s="81">
        <f>IFERROR(VLOOKUP($B672,'Depr Rate % NS'!D:E,2,FALSE),0)</f>
        <v>190101667.59000006</v>
      </c>
      <c r="X672" s="82">
        <f>IFERROR(VLOOKUP($B672,'Depr Rate % NS'!$L:$O,4,FALSE),0)</f>
        <v>2.0000000000000001E-4</v>
      </c>
      <c r="Y672" s="81">
        <f>W672*X672</f>
        <v>38020.333518000014</v>
      </c>
    </row>
    <row r="673" spans="1:25" x14ac:dyDescent="0.25">
      <c r="A673" s="13" t="s">
        <v>11</v>
      </c>
      <c r="B673" s="14">
        <v>34180</v>
      </c>
      <c r="C673" s="14" t="s">
        <v>94</v>
      </c>
      <c r="D673" s="14" t="s">
        <v>51</v>
      </c>
      <c r="E673" s="14" t="s">
        <v>143</v>
      </c>
      <c r="F673" s="14" t="s">
        <v>125</v>
      </c>
      <c r="G673" s="14">
        <v>2016</v>
      </c>
      <c r="H673" s="10">
        <v>221001.97</v>
      </c>
      <c r="I673" s="10">
        <v>-5000</v>
      </c>
      <c r="J673" s="20">
        <f t="shared" si="40"/>
        <v>-2.2624232716115609</v>
      </c>
      <c r="K673" s="10">
        <v>0</v>
      </c>
      <c r="L673" s="20">
        <f t="shared" si="41"/>
        <v>0</v>
      </c>
      <c r="M673" s="10">
        <f t="shared" si="42"/>
        <v>-5000</v>
      </c>
      <c r="N673" s="20">
        <f t="shared" si="43"/>
        <v>-2.2624232716115609</v>
      </c>
      <c r="O673" s="29">
        <v>1393982.5100000002</v>
      </c>
      <c r="P673" s="29">
        <v>-42551.67</v>
      </c>
      <c r="Q673" s="79">
        <f>IF($O673=0,0,P673/$O673)*100</f>
        <v>-3.0525253864196613</v>
      </c>
      <c r="R673" s="29">
        <v>3344.43</v>
      </c>
      <c r="S673" s="79">
        <f>IF($O673=0,0,R673/$O673)*100</f>
        <v>0.23991907904210358</v>
      </c>
      <c r="T673" s="29">
        <f>P673+R673</f>
        <v>-39207.24</v>
      </c>
      <c r="U673" s="79">
        <f>IF($O673=0,0,T673/$O673)*100</f>
        <v>-2.8126063073775578</v>
      </c>
      <c r="V673" s="80">
        <f>IFERROR(VLOOKUP($B673,'Depr Rate % NS'!$A:$B,2,FALSE),0)</f>
        <v>-1</v>
      </c>
      <c r="W673" s="81">
        <f>IFERROR(VLOOKUP($B673,'Depr Rate % NS'!D:E,2,FALSE),0)</f>
        <v>190101667.59000006</v>
      </c>
      <c r="X673" s="82">
        <f>IFERROR(VLOOKUP($B673,'Depr Rate % NS'!$L:$O,4,FALSE),0)</f>
        <v>2.0000000000000001E-4</v>
      </c>
      <c r="Y673" s="81">
        <f>W673*X673</f>
        <v>38020.333518000014</v>
      </c>
    </row>
    <row r="674" spans="1:25" x14ac:dyDescent="0.25">
      <c r="A674" s="13" t="s">
        <v>11</v>
      </c>
      <c r="B674" s="14">
        <v>34180</v>
      </c>
      <c r="C674" s="14" t="s">
        <v>94</v>
      </c>
      <c r="D674" s="14" t="s">
        <v>51</v>
      </c>
      <c r="E674" s="14" t="s">
        <v>143</v>
      </c>
      <c r="F674" s="14" t="s">
        <v>125</v>
      </c>
      <c r="G674" s="14">
        <v>2017</v>
      </c>
      <c r="H674" s="10">
        <v>334544.21999999997</v>
      </c>
      <c r="I674" s="10">
        <v>-23633.42</v>
      </c>
      <c r="J674" s="20">
        <f t="shared" si="40"/>
        <v>-7.0643635690373001</v>
      </c>
      <c r="K674" s="10">
        <v>0</v>
      </c>
      <c r="L674" s="20">
        <f t="shared" si="41"/>
        <v>0</v>
      </c>
      <c r="M674" s="10">
        <f t="shared" si="42"/>
        <v>-23633.42</v>
      </c>
      <c r="N674" s="20">
        <f t="shared" si="43"/>
        <v>-7.0643635690373001</v>
      </c>
      <c r="O674" s="29">
        <v>1728526.7300000002</v>
      </c>
      <c r="P674" s="29">
        <v>-31966.809999999998</v>
      </c>
      <c r="Q674" s="79">
        <f>IF($O674=0,0,P674/$O674)*100</f>
        <v>-1.8493674089726106</v>
      </c>
      <c r="R674" s="29">
        <v>3344.43</v>
      </c>
      <c r="S674" s="79">
        <f>IF($O674=0,0,R674/$O674)*100</f>
        <v>0.19348442473897987</v>
      </c>
      <c r="T674" s="29">
        <f>P674+R674</f>
        <v>-28622.379999999997</v>
      </c>
      <c r="U674" s="79">
        <f>IF($O674=0,0,T674/$O674)*100</f>
        <v>-1.6558829842336309</v>
      </c>
      <c r="V674" s="80">
        <f>IFERROR(VLOOKUP($B674,'Depr Rate % NS'!$A:$B,2,FALSE),0)</f>
        <v>-1</v>
      </c>
      <c r="W674" s="81">
        <f>IFERROR(VLOOKUP($B674,'Depr Rate % NS'!D:E,2,FALSE),0)</f>
        <v>190101667.59000006</v>
      </c>
      <c r="X674" s="82">
        <f>IFERROR(VLOOKUP($B674,'Depr Rate % NS'!$L:$O,4,FALSE),0)</f>
        <v>2.0000000000000001E-4</v>
      </c>
      <c r="Y674" s="81">
        <f>W674*X674</f>
        <v>38020.333518000014</v>
      </c>
    </row>
    <row r="675" spans="1:25" x14ac:dyDescent="0.25">
      <c r="A675" s="13" t="s">
        <v>11</v>
      </c>
      <c r="B675" s="14">
        <v>34180</v>
      </c>
      <c r="C675" s="14" t="s">
        <v>94</v>
      </c>
      <c r="D675" s="14" t="s">
        <v>51</v>
      </c>
      <c r="E675" s="14" t="s">
        <v>143</v>
      </c>
      <c r="F675" s="14" t="s">
        <v>125</v>
      </c>
      <c r="G675" s="14">
        <v>2018</v>
      </c>
      <c r="H675" s="10">
        <v>49825.15</v>
      </c>
      <c r="I675" s="10">
        <v>-5627.8099999999995</v>
      </c>
      <c r="J675" s="20">
        <f t="shared" si="40"/>
        <v>-11.295119031252288</v>
      </c>
      <c r="K675" s="10">
        <v>0</v>
      </c>
      <c r="L675" s="20">
        <f t="shared" si="41"/>
        <v>0</v>
      </c>
      <c r="M675" s="10">
        <f t="shared" si="42"/>
        <v>-5627.8099999999995</v>
      </c>
      <c r="N675" s="20">
        <f t="shared" si="43"/>
        <v>-11.295119031252288</v>
      </c>
      <c r="O675" s="29">
        <v>1769116.56</v>
      </c>
      <c r="P675" s="29">
        <v>-37594.619999999995</v>
      </c>
      <c r="Q675" s="79">
        <f>IF($O675=0,0,P675/$O675)*100</f>
        <v>-2.1250504828240366</v>
      </c>
      <c r="R675" s="29">
        <v>0</v>
      </c>
      <c r="S675" s="79">
        <f>IF($O675=0,0,R675/$O675)*100</f>
        <v>0</v>
      </c>
      <c r="T675" s="29">
        <f>P675+R675</f>
        <v>-37594.619999999995</v>
      </c>
      <c r="U675" s="79">
        <f>IF($O675=0,0,T675/$O675)*100</f>
        <v>-2.1250504828240366</v>
      </c>
      <c r="V675" s="80">
        <f>IFERROR(VLOOKUP($B675,'Depr Rate % NS'!$A:$B,2,FALSE),0)</f>
        <v>-1</v>
      </c>
      <c r="W675" s="81">
        <f>IFERROR(VLOOKUP($B675,'Depr Rate % NS'!D:E,2,FALSE),0)</f>
        <v>190101667.59000006</v>
      </c>
      <c r="X675" s="82">
        <f>IFERROR(VLOOKUP($B675,'Depr Rate % NS'!$L:$O,4,FALSE),0)</f>
        <v>2.0000000000000001E-4</v>
      </c>
      <c r="Y675" s="81">
        <f>W675*X675</f>
        <v>38020.333518000014</v>
      </c>
    </row>
    <row r="676" spans="1:25" x14ac:dyDescent="0.25">
      <c r="A676" s="13" t="s">
        <v>11</v>
      </c>
      <c r="B676" s="14">
        <v>34180</v>
      </c>
      <c r="C676" s="14" t="s">
        <v>94</v>
      </c>
      <c r="D676" s="14" t="s">
        <v>51</v>
      </c>
      <c r="E676" s="14" t="s">
        <v>143</v>
      </c>
      <c r="F676" s="14" t="s">
        <v>125</v>
      </c>
      <c r="G676" s="14">
        <v>2019</v>
      </c>
      <c r="H676" s="10">
        <v>87289.549999999988</v>
      </c>
      <c r="I676" s="10">
        <v>-8030</v>
      </c>
      <c r="J676" s="20">
        <f t="shared" si="40"/>
        <v>-9.19926841185457</v>
      </c>
      <c r="K676" s="10">
        <v>0</v>
      </c>
      <c r="L676" s="20">
        <f t="shared" si="41"/>
        <v>0</v>
      </c>
      <c r="M676" s="10">
        <f t="shared" si="42"/>
        <v>-8030</v>
      </c>
      <c r="N676" s="20">
        <f t="shared" si="43"/>
        <v>-9.19926841185457</v>
      </c>
      <c r="O676" s="29">
        <v>1679908.7799999998</v>
      </c>
      <c r="P676" s="29">
        <v>-45624.619999999995</v>
      </c>
      <c r="Q676" s="79">
        <f>IF($O676=0,0,P676/$O676)*100</f>
        <v>-2.7158986573068566</v>
      </c>
      <c r="R676" s="29">
        <v>0</v>
      </c>
      <c r="S676" s="79">
        <f>IF($O676=0,0,R676/$O676)*100</f>
        <v>0</v>
      </c>
      <c r="T676" s="29">
        <f>P676+R676</f>
        <v>-45624.619999999995</v>
      </c>
      <c r="U676" s="79">
        <f>IF($O676=0,0,T676/$O676)*100</f>
        <v>-2.7158986573068566</v>
      </c>
      <c r="V676" s="80">
        <f>IFERROR(VLOOKUP($B676,'Depr Rate % NS'!$A:$B,2,FALSE),0)</f>
        <v>-1</v>
      </c>
      <c r="W676" s="81">
        <f>IFERROR(VLOOKUP($B676,'Depr Rate % NS'!D:E,2,FALSE),0)</f>
        <v>190101667.59000006</v>
      </c>
      <c r="X676" s="82">
        <f>IFERROR(VLOOKUP($B676,'Depr Rate % NS'!$L:$O,4,FALSE),0)</f>
        <v>2.0000000000000001E-4</v>
      </c>
      <c r="Y676" s="81">
        <f>W676*X676</f>
        <v>38020.333518000014</v>
      </c>
    </row>
    <row r="677" spans="1:25" x14ac:dyDescent="0.25">
      <c r="A677" s="13" t="s">
        <v>11</v>
      </c>
      <c r="B677" s="14">
        <v>34181</v>
      </c>
      <c r="C677" s="14" t="s">
        <v>94</v>
      </c>
      <c r="D677" s="14" t="s">
        <v>52</v>
      </c>
      <c r="E677" s="14" t="s">
        <v>143</v>
      </c>
      <c r="F677" s="14" t="s">
        <v>126</v>
      </c>
      <c r="G677" s="14">
        <v>2011</v>
      </c>
      <c r="H677" s="10">
        <v>18283.32</v>
      </c>
      <c r="I677" s="10">
        <v>0</v>
      </c>
      <c r="J677" s="20">
        <f t="shared" si="40"/>
        <v>0</v>
      </c>
      <c r="K677" s="10">
        <v>0</v>
      </c>
      <c r="L677" s="20">
        <f t="shared" si="41"/>
        <v>0</v>
      </c>
      <c r="M677" s="10">
        <f t="shared" si="42"/>
        <v>0</v>
      </c>
      <c r="N677" s="20">
        <f t="shared" si="43"/>
        <v>0</v>
      </c>
      <c r="O677" s="10"/>
      <c r="P677" s="10"/>
      <c r="Q677" s="20"/>
      <c r="R677" s="10"/>
      <c r="S677" s="20"/>
      <c r="T677" s="10"/>
      <c r="U677" s="20"/>
      <c r="V677" s="20"/>
      <c r="W677" s="43"/>
      <c r="X677" s="40"/>
      <c r="Y677" s="43"/>
    </row>
    <row r="678" spans="1:25" x14ac:dyDescent="0.25">
      <c r="A678" s="13" t="s">
        <v>11</v>
      </c>
      <c r="B678" s="14">
        <v>34181</v>
      </c>
      <c r="C678" s="14" t="s">
        <v>94</v>
      </c>
      <c r="D678" s="14" t="s">
        <v>52</v>
      </c>
      <c r="E678" s="14" t="s">
        <v>143</v>
      </c>
      <c r="F678" s="14" t="s">
        <v>126</v>
      </c>
      <c r="G678" s="14">
        <v>2012</v>
      </c>
      <c r="H678" s="10">
        <v>1170515.83</v>
      </c>
      <c r="I678" s="10">
        <v>0</v>
      </c>
      <c r="J678" s="20">
        <f t="shared" si="40"/>
        <v>0</v>
      </c>
      <c r="K678" s="10">
        <v>0</v>
      </c>
      <c r="L678" s="20">
        <f t="shared" si="41"/>
        <v>0</v>
      </c>
      <c r="M678" s="10">
        <f t="shared" si="42"/>
        <v>0</v>
      </c>
      <c r="N678" s="20">
        <f t="shared" si="43"/>
        <v>0</v>
      </c>
      <c r="O678" s="10"/>
      <c r="P678" s="10"/>
      <c r="Q678" s="20"/>
      <c r="R678" s="10"/>
      <c r="S678" s="20"/>
      <c r="T678" s="10"/>
      <c r="U678" s="20"/>
      <c r="V678" s="20"/>
      <c r="W678" s="43"/>
      <c r="X678" s="40"/>
      <c r="Y678" s="43"/>
    </row>
    <row r="679" spans="1:25" x14ac:dyDescent="0.25">
      <c r="A679" s="13" t="s">
        <v>11</v>
      </c>
      <c r="B679" s="14">
        <v>34181</v>
      </c>
      <c r="C679" s="14" t="s">
        <v>94</v>
      </c>
      <c r="D679" s="14" t="s">
        <v>52</v>
      </c>
      <c r="E679" s="14" t="s">
        <v>143</v>
      </c>
      <c r="F679" s="14" t="s">
        <v>126</v>
      </c>
      <c r="G679" s="14">
        <v>2013</v>
      </c>
      <c r="H679" s="10">
        <v>0</v>
      </c>
      <c r="I679" s="10">
        <v>-5539.23</v>
      </c>
      <c r="J679" s="20">
        <f t="shared" si="40"/>
        <v>0</v>
      </c>
      <c r="K679" s="10">
        <v>0</v>
      </c>
      <c r="L679" s="20">
        <f t="shared" si="41"/>
        <v>0</v>
      </c>
      <c r="M679" s="10">
        <f t="shared" si="42"/>
        <v>-5539.23</v>
      </c>
      <c r="N679" s="20">
        <f t="shared" si="43"/>
        <v>0</v>
      </c>
      <c r="O679" s="10"/>
      <c r="P679" s="10"/>
      <c r="Q679" s="20"/>
      <c r="R679" s="10"/>
      <c r="S679" s="20"/>
      <c r="T679" s="10"/>
      <c r="U679" s="20"/>
      <c r="V679" s="20"/>
      <c r="W679" s="43"/>
      <c r="X679" s="40"/>
      <c r="Y679" s="43"/>
    </row>
    <row r="680" spans="1:25" x14ac:dyDescent="0.25">
      <c r="A680" s="13" t="s">
        <v>11</v>
      </c>
      <c r="B680" s="14">
        <v>34181</v>
      </c>
      <c r="C680" s="14" t="s">
        <v>94</v>
      </c>
      <c r="D680" s="14" t="s">
        <v>52</v>
      </c>
      <c r="E680" s="14" t="s">
        <v>143</v>
      </c>
      <c r="F680" s="14" t="s">
        <v>126</v>
      </c>
      <c r="G680" s="14">
        <v>2014</v>
      </c>
      <c r="H680" s="10">
        <v>303269.38</v>
      </c>
      <c r="I680" s="10">
        <v>0</v>
      </c>
      <c r="J680" s="20">
        <f t="shared" si="40"/>
        <v>0</v>
      </c>
      <c r="K680" s="10">
        <v>0</v>
      </c>
      <c r="L680" s="20">
        <f t="shared" si="41"/>
        <v>0</v>
      </c>
      <c r="M680" s="10">
        <f t="shared" si="42"/>
        <v>0</v>
      </c>
      <c r="N680" s="20">
        <f t="shared" si="43"/>
        <v>0</v>
      </c>
      <c r="O680" s="10"/>
      <c r="P680" s="10"/>
      <c r="Q680" s="20"/>
      <c r="R680" s="10"/>
      <c r="S680" s="20"/>
      <c r="T680" s="10"/>
      <c r="U680" s="20"/>
      <c r="V680" s="20"/>
      <c r="W680" s="43"/>
      <c r="X680" s="40"/>
      <c r="Y680" s="43"/>
    </row>
    <row r="681" spans="1:25" x14ac:dyDescent="0.25">
      <c r="A681" s="13" t="s">
        <v>11</v>
      </c>
      <c r="B681" s="14">
        <v>34181</v>
      </c>
      <c r="C681" s="14" t="s">
        <v>94</v>
      </c>
      <c r="D681" s="14" t="s">
        <v>52</v>
      </c>
      <c r="E681" s="14" t="s">
        <v>143</v>
      </c>
      <c r="F681" s="14" t="s">
        <v>126</v>
      </c>
      <c r="G681" s="14">
        <v>2015</v>
      </c>
      <c r="H681" s="10">
        <v>350388.27999999997</v>
      </c>
      <c r="I681" s="10">
        <v>0</v>
      </c>
      <c r="J681" s="20">
        <f t="shared" si="40"/>
        <v>0</v>
      </c>
      <c r="K681" s="10">
        <v>0</v>
      </c>
      <c r="L681" s="20">
        <f t="shared" si="41"/>
        <v>0</v>
      </c>
      <c r="M681" s="10">
        <f t="shared" si="42"/>
        <v>0</v>
      </c>
      <c r="N681" s="20">
        <f t="shared" si="43"/>
        <v>0</v>
      </c>
      <c r="O681" s="29">
        <v>1842456.81</v>
      </c>
      <c r="P681" s="29">
        <v>-5539.23</v>
      </c>
      <c r="Q681" s="79">
        <f>IF($O681=0,0,P681/$O681)*100</f>
        <v>-0.30064368238840827</v>
      </c>
      <c r="R681" s="29">
        <v>0</v>
      </c>
      <c r="S681" s="79">
        <f>IF($O681=0,0,R681/$O681)*100</f>
        <v>0</v>
      </c>
      <c r="T681" s="29">
        <f>P681+R681</f>
        <v>-5539.23</v>
      </c>
      <c r="U681" s="79">
        <f>IF($O681=0,0,T681/$O681)*100</f>
        <v>-0.30064368238840827</v>
      </c>
      <c r="V681" s="80">
        <f>IFERROR(VLOOKUP($B681,'Depr Rate % NS'!$A:$B,2,FALSE),0)</f>
        <v>-1</v>
      </c>
      <c r="W681" s="81">
        <f>IFERROR(VLOOKUP($B681,'Depr Rate % NS'!D:E,2,FALSE),0)</f>
        <v>49619943.95000001</v>
      </c>
      <c r="X681" s="82">
        <f>IFERROR(VLOOKUP($B681,'Depr Rate % NS'!$L:$O,4,FALSE),0)</f>
        <v>2.9999999999999997E-4</v>
      </c>
      <c r="Y681" s="81">
        <f>W681*X681</f>
        <v>14885.983185000001</v>
      </c>
    </row>
    <row r="682" spans="1:25" x14ac:dyDescent="0.25">
      <c r="A682" s="13" t="s">
        <v>11</v>
      </c>
      <c r="B682" s="14">
        <v>34181</v>
      </c>
      <c r="C682" s="14" t="s">
        <v>94</v>
      </c>
      <c r="D682" s="14" t="s">
        <v>52</v>
      </c>
      <c r="E682" s="14" t="s">
        <v>143</v>
      </c>
      <c r="F682" s="14" t="s">
        <v>126</v>
      </c>
      <c r="G682" s="14">
        <v>2016</v>
      </c>
      <c r="H682" s="10">
        <v>757391.73</v>
      </c>
      <c r="I682" s="10">
        <v>-10776.89</v>
      </c>
      <c r="J682" s="20">
        <f t="shared" si="40"/>
        <v>-1.4228951245612358</v>
      </c>
      <c r="K682" s="10">
        <v>0</v>
      </c>
      <c r="L682" s="20">
        <f t="shared" si="41"/>
        <v>0</v>
      </c>
      <c r="M682" s="10">
        <f t="shared" si="42"/>
        <v>-10776.89</v>
      </c>
      <c r="N682" s="20">
        <f t="shared" si="43"/>
        <v>-1.4228951245612358</v>
      </c>
      <c r="O682" s="29">
        <v>2581565.2200000002</v>
      </c>
      <c r="P682" s="29">
        <v>-16316.119999999999</v>
      </c>
      <c r="Q682" s="79">
        <f>IF($O682=0,0,P682/$O682)*100</f>
        <v>-0.63202431895174027</v>
      </c>
      <c r="R682" s="29">
        <v>0</v>
      </c>
      <c r="S682" s="79">
        <f>IF($O682=0,0,R682/$O682)*100</f>
        <v>0</v>
      </c>
      <c r="T682" s="29">
        <f>P682+R682</f>
        <v>-16316.119999999999</v>
      </c>
      <c r="U682" s="79">
        <f>IF($O682=0,0,T682/$O682)*100</f>
        <v>-0.63202431895174027</v>
      </c>
      <c r="V682" s="80">
        <f>IFERROR(VLOOKUP($B682,'Depr Rate % NS'!$A:$B,2,FALSE),0)</f>
        <v>-1</v>
      </c>
      <c r="W682" s="81">
        <f>IFERROR(VLOOKUP($B682,'Depr Rate % NS'!D:E,2,FALSE),0)</f>
        <v>49619943.95000001</v>
      </c>
      <c r="X682" s="82">
        <f>IFERROR(VLOOKUP($B682,'Depr Rate % NS'!$L:$O,4,FALSE),0)</f>
        <v>2.9999999999999997E-4</v>
      </c>
      <c r="Y682" s="81">
        <f>W682*X682</f>
        <v>14885.983185000001</v>
      </c>
    </row>
    <row r="683" spans="1:25" x14ac:dyDescent="0.25">
      <c r="A683" s="13" t="s">
        <v>11</v>
      </c>
      <c r="B683" s="14">
        <v>34181</v>
      </c>
      <c r="C683" s="14" t="s">
        <v>94</v>
      </c>
      <c r="D683" s="14" t="s">
        <v>52</v>
      </c>
      <c r="E683" s="14" t="s">
        <v>143</v>
      </c>
      <c r="F683" s="14" t="s">
        <v>126</v>
      </c>
      <c r="G683" s="14">
        <v>2017</v>
      </c>
      <c r="H683" s="10">
        <v>841821.47999999986</v>
      </c>
      <c r="I683" s="10">
        <v>-240249.43</v>
      </c>
      <c r="J683" s="20">
        <f t="shared" si="40"/>
        <v>-28.539237321433049</v>
      </c>
      <c r="K683" s="10">
        <v>0</v>
      </c>
      <c r="L683" s="20">
        <f t="shared" si="41"/>
        <v>0</v>
      </c>
      <c r="M683" s="10">
        <f t="shared" si="42"/>
        <v>-240249.43</v>
      </c>
      <c r="N683" s="20">
        <f t="shared" si="43"/>
        <v>-28.539237321433049</v>
      </c>
      <c r="O683" s="29">
        <v>2252870.87</v>
      </c>
      <c r="P683" s="29">
        <v>-256565.55000000002</v>
      </c>
      <c r="Q683" s="79">
        <f>IF($O683=0,0,P683/$O683)*100</f>
        <v>-11.388382415366754</v>
      </c>
      <c r="R683" s="29">
        <v>0</v>
      </c>
      <c r="S683" s="79">
        <f>IF($O683=0,0,R683/$O683)*100</f>
        <v>0</v>
      </c>
      <c r="T683" s="29">
        <f>P683+R683</f>
        <v>-256565.55000000002</v>
      </c>
      <c r="U683" s="79">
        <f>IF($O683=0,0,T683/$O683)*100</f>
        <v>-11.388382415366754</v>
      </c>
      <c r="V683" s="80">
        <f>IFERROR(VLOOKUP($B683,'Depr Rate % NS'!$A:$B,2,FALSE),0)</f>
        <v>-1</v>
      </c>
      <c r="W683" s="81">
        <f>IFERROR(VLOOKUP($B683,'Depr Rate % NS'!D:E,2,FALSE),0)</f>
        <v>49619943.95000001</v>
      </c>
      <c r="X683" s="82">
        <f>IFERROR(VLOOKUP($B683,'Depr Rate % NS'!$L:$O,4,FALSE),0)</f>
        <v>2.9999999999999997E-4</v>
      </c>
      <c r="Y683" s="81">
        <f>W683*X683</f>
        <v>14885.983185000001</v>
      </c>
    </row>
    <row r="684" spans="1:25" x14ac:dyDescent="0.25">
      <c r="A684" s="13" t="s">
        <v>11</v>
      </c>
      <c r="B684" s="14">
        <v>34181</v>
      </c>
      <c r="C684" s="14" t="s">
        <v>94</v>
      </c>
      <c r="D684" s="14" t="s">
        <v>52</v>
      </c>
      <c r="E684" s="14" t="s">
        <v>143</v>
      </c>
      <c r="F684" s="14" t="s">
        <v>126</v>
      </c>
      <c r="G684" s="14">
        <v>2018</v>
      </c>
      <c r="H684" s="10">
        <v>61185.74</v>
      </c>
      <c r="I684" s="10">
        <v>-16273.599999999999</v>
      </c>
      <c r="J684" s="20">
        <f t="shared" si="40"/>
        <v>-26.597046958980965</v>
      </c>
      <c r="K684" s="10">
        <v>0</v>
      </c>
      <c r="L684" s="20">
        <f t="shared" si="41"/>
        <v>0</v>
      </c>
      <c r="M684" s="10">
        <f t="shared" si="42"/>
        <v>-16273.599999999999</v>
      </c>
      <c r="N684" s="20">
        <f t="shared" si="43"/>
        <v>-26.597046958980965</v>
      </c>
      <c r="O684" s="29">
        <v>2314056.61</v>
      </c>
      <c r="P684" s="29">
        <v>-267299.92</v>
      </c>
      <c r="Q684" s="79">
        <f>IF($O684=0,0,P684/$O684)*100</f>
        <v>-11.551140056163103</v>
      </c>
      <c r="R684" s="29">
        <v>0</v>
      </c>
      <c r="S684" s="79">
        <f>IF($O684=0,0,R684/$O684)*100</f>
        <v>0</v>
      </c>
      <c r="T684" s="29">
        <f>P684+R684</f>
        <v>-267299.92</v>
      </c>
      <c r="U684" s="79">
        <f>IF($O684=0,0,T684/$O684)*100</f>
        <v>-11.551140056163103</v>
      </c>
      <c r="V684" s="80">
        <f>IFERROR(VLOOKUP($B684,'Depr Rate % NS'!$A:$B,2,FALSE),0)</f>
        <v>-1</v>
      </c>
      <c r="W684" s="81">
        <f>IFERROR(VLOOKUP($B684,'Depr Rate % NS'!D:E,2,FALSE),0)</f>
        <v>49619943.95000001</v>
      </c>
      <c r="X684" s="82">
        <f>IFERROR(VLOOKUP($B684,'Depr Rate % NS'!$L:$O,4,FALSE),0)</f>
        <v>2.9999999999999997E-4</v>
      </c>
      <c r="Y684" s="81">
        <f>W684*X684</f>
        <v>14885.983185000001</v>
      </c>
    </row>
    <row r="685" spans="1:25" x14ac:dyDescent="0.25">
      <c r="A685" s="13" t="s">
        <v>11</v>
      </c>
      <c r="B685" s="14">
        <v>34181</v>
      </c>
      <c r="C685" s="14" t="s">
        <v>94</v>
      </c>
      <c r="D685" s="14" t="s">
        <v>52</v>
      </c>
      <c r="E685" s="14" t="s">
        <v>143</v>
      </c>
      <c r="F685" s="14" t="s">
        <v>126</v>
      </c>
      <c r="G685" s="14">
        <v>2019</v>
      </c>
      <c r="H685" s="10">
        <v>85403.040000000008</v>
      </c>
      <c r="I685" s="10">
        <v>-36912.639999999999</v>
      </c>
      <c r="J685" s="20">
        <f t="shared" si="40"/>
        <v>-43.221693279302464</v>
      </c>
      <c r="K685" s="10">
        <v>0</v>
      </c>
      <c r="L685" s="20">
        <f t="shared" si="41"/>
        <v>0</v>
      </c>
      <c r="M685" s="10">
        <f t="shared" si="42"/>
        <v>-36912.639999999999</v>
      </c>
      <c r="N685" s="20">
        <f t="shared" si="43"/>
        <v>-43.221693279302464</v>
      </c>
      <c r="O685" s="29">
        <v>2096190.2699999998</v>
      </c>
      <c r="P685" s="29">
        <v>-304212.56</v>
      </c>
      <c r="Q685" s="79">
        <f>IF($O685=0,0,P685/$O685)*100</f>
        <v>-14.512640591543249</v>
      </c>
      <c r="R685" s="29">
        <v>0</v>
      </c>
      <c r="S685" s="79">
        <f>IF($O685=0,0,R685/$O685)*100</f>
        <v>0</v>
      </c>
      <c r="T685" s="29">
        <f>P685+R685</f>
        <v>-304212.56</v>
      </c>
      <c r="U685" s="79">
        <f>IF($O685=0,0,T685/$O685)*100</f>
        <v>-14.512640591543249</v>
      </c>
      <c r="V685" s="80">
        <f>IFERROR(VLOOKUP($B685,'Depr Rate % NS'!$A:$B,2,FALSE),0)</f>
        <v>-1</v>
      </c>
      <c r="W685" s="81">
        <f>IFERROR(VLOOKUP($B685,'Depr Rate % NS'!D:E,2,FALSE),0)</f>
        <v>49619943.95000001</v>
      </c>
      <c r="X685" s="82">
        <f>IFERROR(VLOOKUP($B685,'Depr Rate % NS'!$L:$O,4,FALSE),0)</f>
        <v>2.9999999999999997E-4</v>
      </c>
      <c r="Y685" s="81">
        <f>W685*X685</f>
        <v>14885.983185000001</v>
      </c>
    </row>
    <row r="686" spans="1:25" x14ac:dyDescent="0.25">
      <c r="A686" s="13" t="s">
        <v>11</v>
      </c>
      <c r="B686" s="14">
        <v>34182</v>
      </c>
      <c r="C686" s="14" t="s">
        <v>94</v>
      </c>
      <c r="D686" s="14" t="s">
        <v>53</v>
      </c>
      <c r="E686" s="14" t="s">
        <v>143</v>
      </c>
      <c r="F686" s="14" t="s">
        <v>129</v>
      </c>
      <c r="G686" s="14">
        <v>2011</v>
      </c>
      <c r="H686" s="10">
        <v>0</v>
      </c>
      <c r="I686" s="10">
        <v>0</v>
      </c>
      <c r="J686" s="20">
        <f t="shared" si="40"/>
        <v>0</v>
      </c>
      <c r="K686" s="10">
        <v>0</v>
      </c>
      <c r="L686" s="20">
        <f t="shared" si="41"/>
        <v>0</v>
      </c>
      <c r="M686" s="10">
        <f t="shared" si="42"/>
        <v>0</v>
      </c>
      <c r="N686" s="20">
        <f t="shared" si="43"/>
        <v>0</v>
      </c>
      <c r="O686" s="10"/>
      <c r="P686" s="10"/>
      <c r="Q686" s="20"/>
      <c r="R686" s="10"/>
      <c r="S686" s="20"/>
      <c r="T686" s="10"/>
      <c r="U686" s="20"/>
      <c r="V686" s="20"/>
      <c r="W686" s="43"/>
      <c r="X686" s="40"/>
      <c r="Y686" s="43"/>
    </row>
    <row r="687" spans="1:25" x14ac:dyDescent="0.25">
      <c r="A687" s="13" t="s">
        <v>11</v>
      </c>
      <c r="B687" s="14">
        <v>34182</v>
      </c>
      <c r="C687" s="14" t="s">
        <v>94</v>
      </c>
      <c r="D687" s="14" t="s">
        <v>53</v>
      </c>
      <c r="E687" s="14" t="s">
        <v>143</v>
      </c>
      <c r="F687" s="14" t="s">
        <v>129</v>
      </c>
      <c r="G687" s="14">
        <v>2012</v>
      </c>
      <c r="H687" s="10">
        <v>0</v>
      </c>
      <c r="I687" s="10">
        <v>0</v>
      </c>
      <c r="J687" s="20">
        <f t="shared" si="40"/>
        <v>0</v>
      </c>
      <c r="K687" s="10">
        <v>0</v>
      </c>
      <c r="L687" s="20">
        <f t="shared" si="41"/>
        <v>0</v>
      </c>
      <c r="M687" s="10">
        <f t="shared" si="42"/>
        <v>0</v>
      </c>
      <c r="N687" s="20">
        <f t="shared" si="43"/>
        <v>0</v>
      </c>
      <c r="O687" s="10"/>
      <c r="P687" s="10"/>
      <c r="Q687" s="20"/>
      <c r="R687" s="10"/>
      <c r="S687" s="20"/>
      <c r="T687" s="10"/>
      <c r="U687" s="20"/>
      <c r="V687" s="20"/>
      <c r="W687" s="43"/>
      <c r="X687" s="40"/>
      <c r="Y687" s="43"/>
    </row>
    <row r="688" spans="1:25" x14ac:dyDescent="0.25">
      <c r="A688" s="13" t="s">
        <v>11</v>
      </c>
      <c r="B688" s="14">
        <v>34182</v>
      </c>
      <c r="C688" s="14" t="s">
        <v>94</v>
      </c>
      <c r="D688" s="14" t="s">
        <v>53</v>
      </c>
      <c r="E688" s="14" t="s">
        <v>143</v>
      </c>
      <c r="F688" s="14" t="s">
        <v>129</v>
      </c>
      <c r="G688" s="14">
        <v>2013</v>
      </c>
      <c r="H688" s="10">
        <v>4419.1499999999996</v>
      </c>
      <c r="I688" s="10">
        <v>0</v>
      </c>
      <c r="J688" s="20">
        <f t="shared" si="40"/>
        <v>0</v>
      </c>
      <c r="K688" s="10">
        <v>0</v>
      </c>
      <c r="L688" s="20">
        <f t="shared" si="41"/>
        <v>0</v>
      </c>
      <c r="M688" s="10">
        <f t="shared" si="42"/>
        <v>0</v>
      </c>
      <c r="N688" s="20">
        <f t="shared" si="43"/>
        <v>0</v>
      </c>
      <c r="O688" s="10"/>
      <c r="P688" s="10"/>
      <c r="Q688" s="20"/>
      <c r="R688" s="10"/>
      <c r="S688" s="20"/>
      <c r="T688" s="10"/>
      <c r="U688" s="20"/>
      <c r="V688" s="20"/>
      <c r="W688" s="43"/>
      <c r="X688" s="40"/>
      <c r="Y688" s="43"/>
    </row>
    <row r="689" spans="1:25" x14ac:dyDescent="0.25">
      <c r="A689" s="13" t="s">
        <v>11</v>
      </c>
      <c r="B689" s="14">
        <v>34182</v>
      </c>
      <c r="C689" s="14" t="s">
        <v>94</v>
      </c>
      <c r="D689" s="14" t="s">
        <v>53</v>
      </c>
      <c r="E689" s="14" t="s">
        <v>143</v>
      </c>
      <c r="F689" s="14" t="s">
        <v>129</v>
      </c>
      <c r="G689" s="14">
        <v>2014</v>
      </c>
      <c r="H689" s="10">
        <v>0</v>
      </c>
      <c r="I689" s="10">
        <v>0</v>
      </c>
      <c r="J689" s="20">
        <f t="shared" si="40"/>
        <v>0</v>
      </c>
      <c r="K689" s="10">
        <v>0</v>
      </c>
      <c r="L689" s="20">
        <f t="shared" si="41"/>
        <v>0</v>
      </c>
      <c r="M689" s="10">
        <f t="shared" si="42"/>
        <v>0</v>
      </c>
      <c r="N689" s="20">
        <f t="shared" si="43"/>
        <v>0</v>
      </c>
      <c r="O689" s="10"/>
      <c r="P689" s="10"/>
      <c r="Q689" s="20"/>
      <c r="R689" s="10"/>
      <c r="S689" s="20"/>
      <c r="T689" s="10"/>
      <c r="U689" s="20"/>
      <c r="V689" s="20"/>
      <c r="W689" s="43"/>
      <c r="X689" s="40"/>
      <c r="Y689" s="43"/>
    </row>
    <row r="690" spans="1:25" x14ac:dyDescent="0.25">
      <c r="A690" s="13" t="s">
        <v>11</v>
      </c>
      <c r="B690" s="14">
        <v>34182</v>
      </c>
      <c r="C690" s="14" t="s">
        <v>94</v>
      </c>
      <c r="D690" s="14" t="s">
        <v>53</v>
      </c>
      <c r="E690" s="14" t="s">
        <v>143</v>
      </c>
      <c r="F690" s="14" t="s">
        <v>129</v>
      </c>
      <c r="G690" s="14">
        <v>2015</v>
      </c>
      <c r="H690" s="10">
        <v>0</v>
      </c>
      <c r="I690" s="10">
        <v>0</v>
      </c>
      <c r="J690" s="20">
        <f t="shared" si="40"/>
        <v>0</v>
      </c>
      <c r="K690" s="10">
        <v>0</v>
      </c>
      <c r="L690" s="20">
        <f t="shared" si="41"/>
        <v>0</v>
      </c>
      <c r="M690" s="10">
        <f t="shared" si="42"/>
        <v>0</v>
      </c>
      <c r="N690" s="20">
        <f t="shared" si="43"/>
        <v>0</v>
      </c>
      <c r="O690" s="29">
        <v>4419.1499999999996</v>
      </c>
      <c r="P690" s="29">
        <v>0</v>
      </c>
      <c r="Q690" s="79">
        <f>IF($O690=0,0,P690/$O690)*100</f>
        <v>0</v>
      </c>
      <c r="R690" s="29">
        <v>0</v>
      </c>
      <c r="S690" s="79">
        <f>IF($O690=0,0,R690/$O690)*100</f>
        <v>0</v>
      </c>
      <c r="T690" s="29">
        <f>P690+R690</f>
        <v>0</v>
      </c>
      <c r="U690" s="79">
        <f>IF($O690=0,0,T690/$O690)*100</f>
        <v>0</v>
      </c>
      <c r="V690" s="80">
        <f>IFERROR(VLOOKUP($B690,'Depr Rate % NS'!$A:$B,2,FALSE),0)</f>
        <v>-1</v>
      </c>
      <c r="W690" s="81">
        <f>IFERROR(VLOOKUP($B690,'Depr Rate % NS'!D:E,2,FALSE),0)</f>
        <v>2154013.1900000004</v>
      </c>
      <c r="X690" s="82">
        <f>IFERROR(VLOOKUP($B690,'Depr Rate % NS'!$L:$O,4,FALSE),0)</f>
        <v>2.0000000000000001E-4</v>
      </c>
      <c r="Y690" s="81">
        <f>W690*X690</f>
        <v>430.80263800000012</v>
      </c>
    </row>
    <row r="691" spans="1:25" x14ac:dyDescent="0.25">
      <c r="A691" s="13" t="s">
        <v>11</v>
      </c>
      <c r="B691" s="14">
        <v>34182</v>
      </c>
      <c r="C691" s="14" t="s">
        <v>94</v>
      </c>
      <c r="D691" s="14" t="s">
        <v>53</v>
      </c>
      <c r="E691" s="14" t="s">
        <v>143</v>
      </c>
      <c r="F691" s="14" t="s">
        <v>129</v>
      </c>
      <c r="G691" s="14">
        <v>2016</v>
      </c>
      <c r="H691" s="10">
        <v>7101.12</v>
      </c>
      <c r="I691" s="10">
        <v>0</v>
      </c>
      <c r="J691" s="20">
        <f t="shared" si="40"/>
        <v>0</v>
      </c>
      <c r="K691" s="10">
        <v>0</v>
      </c>
      <c r="L691" s="20">
        <f t="shared" si="41"/>
        <v>0</v>
      </c>
      <c r="M691" s="10">
        <f t="shared" si="42"/>
        <v>0</v>
      </c>
      <c r="N691" s="20">
        <f t="shared" si="43"/>
        <v>0</v>
      </c>
      <c r="O691" s="29">
        <v>11520.27</v>
      </c>
      <c r="P691" s="29">
        <v>0</v>
      </c>
      <c r="Q691" s="79">
        <f>IF($O691=0,0,P691/$O691)*100</f>
        <v>0</v>
      </c>
      <c r="R691" s="29">
        <v>0</v>
      </c>
      <c r="S691" s="79">
        <f>IF($O691=0,0,R691/$O691)*100</f>
        <v>0</v>
      </c>
      <c r="T691" s="29">
        <f>P691+R691</f>
        <v>0</v>
      </c>
      <c r="U691" s="79">
        <f>IF($O691=0,0,T691/$O691)*100</f>
        <v>0</v>
      </c>
      <c r="V691" s="80">
        <f>IFERROR(VLOOKUP($B691,'Depr Rate % NS'!$A:$B,2,FALSE),0)</f>
        <v>-1</v>
      </c>
      <c r="W691" s="81">
        <f>IFERROR(VLOOKUP($B691,'Depr Rate % NS'!D:E,2,FALSE),0)</f>
        <v>2154013.1900000004</v>
      </c>
      <c r="X691" s="82">
        <f>IFERROR(VLOOKUP($B691,'Depr Rate % NS'!$L:$O,4,FALSE),0)</f>
        <v>2.0000000000000001E-4</v>
      </c>
      <c r="Y691" s="81">
        <f>W691*X691</f>
        <v>430.80263800000012</v>
      </c>
    </row>
    <row r="692" spans="1:25" x14ac:dyDescent="0.25">
      <c r="A692" s="13" t="s">
        <v>11</v>
      </c>
      <c r="B692" s="14">
        <v>34182</v>
      </c>
      <c r="C692" s="14" t="s">
        <v>94</v>
      </c>
      <c r="D692" s="14" t="s">
        <v>53</v>
      </c>
      <c r="E692" s="14" t="s">
        <v>143</v>
      </c>
      <c r="F692" s="14" t="s">
        <v>129</v>
      </c>
      <c r="G692" s="14">
        <v>2017</v>
      </c>
      <c r="H692" s="10">
        <v>0</v>
      </c>
      <c r="I692" s="10">
        <v>0</v>
      </c>
      <c r="J692" s="20">
        <f t="shared" si="40"/>
        <v>0</v>
      </c>
      <c r="K692" s="10">
        <v>0</v>
      </c>
      <c r="L692" s="20">
        <f t="shared" si="41"/>
        <v>0</v>
      </c>
      <c r="M692" s="10">
        <f t="shared" si="42"/>
        <v>0</v>
      </c>
      <c r="N692" s="20">
        <f t="shared" si="43"/>
        <v>0</v>
      </c>
      <c r="O692" s="29">
        <v>11520.27</v>
      </c>
      <c r="P692" s="29">
        <v>0</v>
      </c>
      <c r="Q692" s="79">
        <f>IF($O692=0,0,P692/$O692)*100</f>
        <v>0</v>
      </c>
      <c r="R692" s="29">
        <v>0</v>
      </c>
      <c r="S692" s="79">
        <f>IF($O692=0,0,R692/$O692)*100</f>
        <v>0</v>
      </c>
      <c r="T692" s="29">
        <f>P692+R692</f>
        <v>0</v>
      </c>
      <c r="U692" s="79">
        <f>IF($O692=0,0,T692/$O692)*100</f>
        <v>0</v>
      </c>
      <c r="V692" s="80">
        <f>IFERROR(VLOOKUP($B692,'Depr Rate % NS'!$A:$B,2,FALSE),0)</f>
        <v>-1</v>
      </c>
      <c r="W692" s="81">
        <f>IFERROR(VLOOKUP($B692,'Depr Rate % NS'!D:E,2,FALSE),0)</f>
        <v>2154013.1900000004</v>
      </c>
      <c r="X692" s="82">
        <f>IFERROR(VLOOKUP($B692,'Depr Rate % NS'!$L:$O,4,FALSE),0)</f>
        <v>2.0000000000000001E-4</v>
      </c>
      <c r="Y692" s="81">
        <f>W692*X692</f>
        <v>430.80263800000012</v>
      </c>
    </row>
    <row r="693" spans="1:25" x14ac:dyDescent="0.25">
      <c r="A693" s="13" t="s">
        <v>11</v>
      </c>
      <c r="B693" s="14">
        <v>34182</v>
      </c>
      <c r="C693" s="14" t="s">
        <v>94</v>
      </c>
      <c r="D693" s="14" t="s">
        <v>53</v>
      </c>
      <c r="E693" s="14" t="s">
        <v>143</v>
      </c>
      <c r="F693" s="14" t="s">
        <v>129</v>
      </c>
      <c r="G693" s="14">
        <v>2018</v>
      </c>
      <c r="H693" s="10">
        <v>0</v>
      </c>
      <c r="I693" s="10">
        <v>0</v>
      </c>
      <c r="J693" s="20">
        <f t="shared" si="40"/>
        <v>0</v>
      </c>
      <c r="K693" s="10">
        <v>0</v>
      </c>
      <c r="L693" s="20">
        <f t="shared" si="41"/>
        <v>0</v>
      </c>
      <c r="M693" s="10">
        <f t="shared" si="42"/>
        <v>0</v>
      </c>
      <c r="N693" s="20">
        <f t="shared" si="43"/>
        <v>0</v>
      </c>
      <c r="O693" s="29">
        <v>7101.12</v>
      </c>
      <c r="P693" s="29">
        <v>0</v>
      </c>
      <c r="Q693" s="79">
        <f>IF($O693=0,0,P693/$O693)*100</f>
        <v>0</v>
      </c>
      <c r="R693" s="29">
        <v>0</v>
      </c>
      <c r="S693" s="79">
        <f>IF($O693=0,0,R693/$O693)*100</f>
        <v>0</v>
      </c>
      <c r="T693" s="29">
        <f>P693+R693</f>
        <v>0</v>
      </c>
      <c r="U693" s="79">
        <f>IF($O693=0,0,T693/$O693)*100</f>
        <v>0</v>
      </c>
      <c r="V693" s="80">
        <f>IFERROR(VLOOKUP($B693,'Depr Rate % NS'!$A:$B,2,FALSE),0)</f>
        <v>-1</v>
      </c>
      <c r="W693" s="81">
        <f>IFERROR(VLOOKUP($B693,'Depr Rate % NS'!D:E,2,FALSE),0)</f>
        <v>2154013.1900000004</v>
      </c>
      <c r="X693" s="82">
        <f>IFERROR(VLOOKUP($B693,'Depr Rate % NS'!$L:$O,4,FALSE),0)</f>
        <v>2.0000000000000001E-4</v>
      </c>
      <c r="Y693" s="81">
        <f>W693*X693</f>
        <v>430.80263800000012</v>
      </c>
    </row>
    <row r="694" spans="1:25" x14ac:dyDescent="0.25">
      <c r="A694" s="13" t="s">
        <v>11</v>
      </c>
      <c r="B694" s="14">
        <v>34182</v>
      </c>
      <c r="C694" s="14" t="s">
        <v>94</v>
      </c>
      <c r="D694" s="14" t="s">
        <v>53</v>
      </c>
      <c r="E694" s="14" t="s">
        <v>143</v>
      </c>
      <c r="F694" s="14" t="s">
        <v>129</v>
      </c>
      <c r="G694" s="14">
        <v>2019</v>
      </c>
      <c r="H694" s="10">
        <v>0</v>
      </c>
      <c r="I694" s="10">
        <v>0</v>
      </c>
      <c r="J694" s="20">
        <f t="shared" si="40"/>
        <v>0</v>
      </c>
      <c r="K694" s="10">
        <v>0</v>
      </c>
      <c r="L694" s="20">
        <f t="shared" si="41"/>
        <v>0</v>
      </c>
      <c r="M694" s="10">
        <f t="shared" si="42"/>
        <v>0</v>
      </c>
      <c r="N694" s="20">
        <f t="shared" si="43"/>
        <v>0</v>
      </c>
      <c r="O694" s="29">
        <v>7101.12</v>
      </c>
      <c r="P694" s="29">
        <v>0</v>
      </c>
      <c r="Q694" s="79">
        <f>IF($O694=0,0,P694/$O694)*100</f>
        <v>0</v>
      </c>
      <c r="R694" s="29">
        <v>0</v>
      </c>
      <c r="S694" s="79">
        <f>IF($O694=0,0,R694/$O694)*100</f>
        <v>0</v>
      </c>
      <c r="T694" s="29">
        <f>P694+R694</f>
        <v>0</v>
      </c>
      <c r="U694" s="79">
        <f>IF($O694=0,0,T694/$O694)*100</f>
        <v>0</v>
      </c>
      <c r="V694" s="80">
        <f>IFERROR(VLOOKUP($B694,'Depr Rate % NS'!$A:$B,2,FALSE),0)</f>
        <v>-1</v>
      </c>
      <c r="W694" s="81">
        <f>IFERROR(VLOOKUP($B694,'Depr Rate % NS'!D:E,2,FALSE),0)</f>
        <v>2154013.1900000004</v>
      </c>
      <c r="X694" s="82">
        <f>IFERROR(VLOOKUP($B694,'Depr Rate % NS'!$L:$O,4,FALSE),0)</f>
        <v>2.0000000000000001E-4</v>
      </c>
      <c r="Y694" s="81">
        <f>W694*X694</f>
        <v>430.80263800000012</v>
      </c>
    </row>
    <row r="695" spans="1:25" x14ac:dyDescent="0.25">
      <c r="A695" s="13" t="s">
        <v>11</v>
      </c>
      <c r="B695" s="14">
        <v>34183</v>
      </c>
      <c r="C695" s="14" t="s">
        <v>94</v>
      </c>
      <c r="D695" s="14" t="s">
        <v>54</v>
      </c>
      <c r="E695" s="14" t="s">
        <v>143</v>
      </c>
      <c r="F695" s="27" t="s">
        <v>127</v>
      </c>
      <c r="G695" s="14">
        <v>2011</v>
      </c>
      <c r="H695" s="10">
        <v>0</v>
      </c>
      <c r="I695" s="10">
        <v>0</v>
      </c>
      <c r="J695" s="20">
        <f t="shared" si="40"/>
        <v>0</v>
      </c>
      <c r="K695" s="10">
        <v>0</v>
      </c>
      <c r="L695" s="20">
        <f t="shared" si="41"/>
        <v>0</v>
      </c>
      <c r="M695" s="10">
        <f t="shared" si="42"/>
        <v>0</v>
      </c>
      <c r="N695" s="20">
        <f t="shared" si="43"/>
        <v>0</v>
      </c>
      <c r="O695" s="10"/>
      <c r="P695" s="10"/>
      <c r="Q695" s="20"/>
      <c r="R695" s="10"/>
      <c r="S695" s="20"/>
      <c r="T695" s="10"/>
      <c r="U695" s="20"/>
      <c r="V695" s="20"/>
      <c r="W695" s="43"/>
      <c r="X695" s="40"/>
      <c r="Y695" s="43"/>
    </row>
    <row r="696" spans="1:25" x14ac:dyDescent="0.25">
      <c r="A696" s="13" t="s">
        <v>11</v>
      </c>
      <c r="B696" s="14">
        <v>34183</v>
      </c>
      <c r="C696" s="14" t="s">
        <v>94</v>
      </c>
      <c r="D696" s="14" t="s">
        <v>54</v>
      </c>
      <c r="E696" s="14" t="s">
        <v>143</v>
      </c>
      <c r="F696" s="27" t="s">
        <v>127</v>
      </c>
      <c r="G696" s="14">
        <v>2012</v>
      </c>
      <c r="H696" s="10">
        <v>0</v>
      </c>
      <c r="I696" s="10">
        <v>0</v>
      </c>
      <c r="J696" s="20">
        <f t="shared" si="40"/>
        <v>0</v>
      </c>
      <c r="K696" s="10">
        <v>0</v>
      </c>
      <c r="L696" s="20">
        <f t="shared" si="41"/>
        <v>0</v>
      </c>
      <c r="M696" s="10">
        <f t="shared" si="42"/>
        <v>0</v>
      </c>
      <c r="N696" s="20">
        <f t="shared" si="43"/>
        <v>0</v>
      </c>
      <c r="O696" s="10"/>
      <c r="P696" s="10"/>
      <c r="Q696" s="20"/>
      <c r="R696" s="10"/>
      <c r="S696" s="20"/>
      <c r="T696" s="10"/>
      <c r="U696" s="20"/>
      <c r="V696" s="20"/>
      <c r="W696" s="43"/>
      <c r="X696" s="40"/>
      <c r="Y696" s="43"/>
    </row>
    <row r="697" spans="1:25" x14ac:dyDescent="0.25">
      <c r="A697" s="13" t="s">
        <v>11</v>
      </c>
      <c r="B697" s="14">
        <v>34183</v>
      </c>
      <c r="C697" s="14" t="s">
        <v>94</v>
      </c>
      <c r="D697" s="14" t="s">
        <v>54</v>
      </c>
      <c r="E697" s="14" t="s">
        <v>143</v>
      </c>
      <c r="F697" s="27" t="s">
        <v>127</v>
      </c>
      <c r="G697" s="14">
        <v>2013</v>
      </c>
      <c r="H697" s="10">
        <v>0</v>
      </c>
      <c r="I697" s="10">
        <v>0</v>
      </c>
      <c r="J697" s="20">
        <f t="shared" si="40"/>
        <v>0</v>
      </c>
      <c r="K697" s="10">
        <v>0</v>
      </c>
      <c r="L697" s="20">
        <f t="shared" si="41"/>
        <v>0</v>
      </c>
      <c r="M697" s="10">
        <f t="shared" si="42"/>
        <v>0</v>
      </c>
      <c r="N697" s="20">
        <f t="shared" si="43"/>
        <v>0</v>
      </c>
      <c r="O697" s="10"/>
      <c r="P697" s="10"/>
      <c r="Q697" s="20"/>
      <c r="R697" s="10"/>
      <c r="S697" s="20"/>
      <c r="T697" s="10"/>
      <c r="U697" s="20"/>
      <c r="V697" s="20"/>
      <c r="W697" s="43"/>
      <c r="X697" s="40"/>
      <c r="Y697" s="43"/>
    </row>
    <row r="698" spans="1:25" x14ac:dyDescent="0.25">
      <c r="A698" s="13" t="s">
        <v>11</v>
      </c>
      <c r="B698" s="14">
        <v>34183</v>
      </c>
      <c r="C698" s="14" t="s">
        <v>94</v>
      </c>
      <c r="D698" s="14" t="s">
        <v>54</v>
      </c>
      <c r="E698" s="14" t="s">
        <v>143</v>
      </c>
      <c r="F698" s="27" t="s">
        <v>127</v>
      </c>
      <c r="G698" s="14">
        <v>2014</v>
      </c>
      <c r="H698" s="10">
        <v>0</v>
      </c>
      <c r="I698" s="10">
        <v>0</v>
      </c>
      <c r="J698" s="20">
        <f t="shared" si="40"/>
        <v>0</v>
      </c>
      <c r="K698" s="10">
        <v>0</v>
      </c>
      <c r="L698" s="20">
        <f t="shared" si="41"/>
        <v>0</v>
      </c>
      <c r="M698" s="10">
        <f t="shared" si="42"/>
        <v>0</v>
      </c>
      <c r="N698" s="20">
        <f t="shared" si="43"/>
        <v>0</v>
      </c>
      <c r="O698" s="10"/>
      <c r="P698" s="10"/>
      <c r="Q698" s="20"/>
      <c r="R698" s="10"/>
      <c r="S698" s="20"/>
      <c r="T698" s="10"/>
      <c r="U698" s="20"/>
      <c r="V698" s="20"/>
      <c r="W698" s="43"/>
      <c r="X698" s="40"/>
      <c r="Y698" s="43"/>
    </row>
    <row r="699" spans="1:25" x14ac:dyDescent="0.25">
      <c r="A699" s="13" t="s">
        <v>11</v>
      </c>
      <c r="B699" s="14">
        <v>34183</v>
      </c>
      <c r="C699" s="14" t="s">
        <v>94</v>
      </c>
      <c r="D699" s="14" t="s">
        <v>54</v>
      </c>
      <c r="E699" s="14" t="s">
        <v>143</v>
      </c>
      <c r="F699" s="27" t="s">
        <v>127</v>
      </c>
      <c r="G699" s="14">
        <v>2015</v>
      </c>
      <c r="H699" s="10">
        <v>0</v>
      </c>
      <c r="I699" s="10">
        <v>0</v>
      </c>
      <c r="J699" s="20">
        <f t="shared" si="40"/>
        <v>0</v>
      </c>
      <c r="K699" s="10">
        <v>0</v>
      </c>
      <c r="L699" s="20">
        <f t="shared" si="41"/>
        <v>0</v>
      </c>
      <c r="M699" s="10">
        <f t="shared" si="42"/>
        <v>0</v>
      </c>
      <c r="N699" s="20">
        <f t="shared" si="43"/>
        <v>0</v>
      </c>
      <c r="O699" s="29">
        <v>0</v>
      </c>
      <c r="P699" s="29">
        <v>0</v>
      </c>
      <c r="Q699" s="79">
        <f>IF($O699=0,0,P699/$O699)*100</f>
        <v>0</v>
      </c>
      <c r="R699" s="29">
        <v>0</v>
      </c>
      <c r="S699" s="79">
        <f>IF($O699=0,0,R699/$O699)*100</f>
        <v>0</v>
      </c>
      <c r="T699" s="29">
        <f>P699+R699</f>
        <v>0</v>
      </c>
      <c r="U699" s="79">
        <f>IF($O699=0,0,T699/$O699)*100</f>
        <v>0</v>
      </c>
      <c r="V699" s="80">
        <f>IFERROR(VLOOKUP($B699,'Depr Rate % NS'!$A:$B,2,FALSE),0)</f>
        <v>-1</v>
      </c>
      <c r="W699" s="81">
        <f>IFERROR(VLOOKUP($B699,'Depr Rate % NS'!D:E,2,FALSE),0)</f>
        <v>10533315.640000001</v>
      </c>
      <c r="X699" s="82">
        <f>IFERROR(VLOOKUP($B699,'Depr Rate % NS'!$L:$O,4,FALSE),0)</f>
        <v>2.0000000000000001E-4</v>
      </c>
      <c r="Y699" s="81">
        <f>W699*X699</f>
        <v>2106.6631280000001</v>
      </c>
    </row>
    <row r="700" spans="1:25" x14ac:dyDescent="0.25">
      <c r="A700" s="13" t="s">
        <v>11</v>
      </c>
      <c r="B700" s="14">
        <v>34183</v>
      </c>
      <c r="C700" s="14" t="s">
        <v>94</v>
      </c>
      <c r="D700" s="14" t="s">
        <v>54</v>
      </c>
      <c r="E700" s="14" t="s">
        <v>143</v>
      </c>
      <c r="F700" s="27" t="s">
        <v>127</v>
      </c>
      <c r="G700" s="14">
        <v>2016</v>
      </c>
      <c r="H700" s="10">
        <v>7455.73</v>
      </c>
      <c r="I700" s="10">
        <v>0</v>
      </c>
      <c r="J700" s="20">
        <f t="shared" si="40"/>
        <v>0</v>
      </c>
      <c r="K700" s="10">
        <v>0</v>
      </c>
      <c r="L700" s="20">
        <f t="shared" si="41"/>
        <v>0</v>
      </c>
      <c r="M700" s="10">
        <f t="shared" si="42"/>
        <v>0</v>
      </c>
      <c r="N700" s="20">
        <f t="shared" si="43"/>
        <v>0</v>
      </c>
      <c r="O700" s="29">
        <v>7455.73</v>
      </c>
      <c r="P700" s="29">
        <v>0</v>
      </c>
      <c r="Q700" s="79">
        <f>IF($O700=0,0,P700/$O700)*100</f>
        <v>0</v>
      </c>
      <c r="R700" s="29">
        <v>0</v>
      </c>
      <c r="S700" s="79">
        <f>IF($O700=0,0,R700/$O700)*100</f>
        <v>0</v>
      </c>
      <c r="T700" s="29">
        <f>P700+R700</f>
        <v>0</v>
      </c>
      <c r="U700" s="79">
        <f>IF($O700=0,0,T700/$O700)*100</f>
        <v>0</v>
      </c>
      <c r="V700" s="80">
        <f>IFERROR(VLOOKUP($B700,'Depr Rate % NS'!$A:$B,2,FALSE),0)</f>
        <v>-1</v>
      </c>
      <c r="W700" s="81">
        <f>IFERROR(VLOOKUP($B700,'Depr Rate % NS'!D:E,2,FALSE),0)</f>
        <v>10533315.640000001</v>
      </c>
      <c r="X700" s="82">
        <f>IFERROR(VLOOKUP($B700,'Depr Rate % NS'!$L:$O,4,FALSE),0)</f>
        <v>2.0000000000000001E-4</v>
      </c>
      <c r="Y700" s="81">
        <f>W700*X700</f>
        <v>2106.6631280000001</v>
      </c>
    </row>
    <row r="701" spans="1:25" x14ac:dyDescent="0.25">
      <c r="A701" s="13" t="s">
        <v>11</v>
      </c>
      <c r="B701" s="14">
        <v>34183</v>
      </c>
      <c r="C701" s="14" t="s">
        <v>94</v>
      </c>
      <c r="D701" s="14" t="s">
        <v>54</v>
      </c>
      <c r="E701" s="14" t="s">
        <v>143</v>
      </c>
      <c r="F701" s="27" t="s">
        <v>127</v>
      </c>
      <c r="G701" s="14">
        <v>2017</v>
      </c>
      <c r="H701" s="10">
        <v>0</v>
      </c>
      <c r="I701" s="10">
        <v>0</v>
      </c>
      <c r="J701" s="20">
        <f t="shared" si="40"/>
        <v>0</v>
      </c>
      <c r="K701" s="10">
        <v>0</v>
      </c>
      <c r="L701" s="20">
        <f t="shared" si="41"/>
        <v>0</v>
      </c>
      <c r="M701" s="10">
        <f t="shared" si="42"/>
        <v>0</v>
      </c>
      <c r="N701" s="20">
        <f t="shared" si="43"/>
        <v>0</v>
      </c>
      <c r="O701" s="29">
        <v>7455.73</v>
      </c>
      <c r="P701" s="29">
        <v>0</v>
      </c>
      <c r="Q701" s="79">
        <f>IF($O701=0,0,P701/$O701)*100</f>
        <v>0</v>
      </c>
      <c r="R701" s="29">
        <v>0</v>
      </c>
      <c r="S701" s="79">
        <f>IF($O701=0,0,R701/$O701)*100</f>
        <v>0</v>
      </c>
      <c r="T701" s="29">
        <f>P701+R701</f>
        <v>0</v>
      </c>
      <c r="U701" s="79">
        <f>IF($O701=0,0,T701/$O701)*100</f>
        <v>0</v>
      </c>
      <c r="V701" s="80">
        <f>IFERROR(VLOOKUP($B701,'Depr Rate % NS'!$A:$B,2,FALSE),0)</f>
        <v>-1</v>
      </c>
      <c r="W701" s="81">
        <f>IFERROR(VLOOKUP($B701,'Depr Rate % NS'!D:E,2,FALSE),0)</f>
        <v>10533315.640000001</v>
      </c>
      <c r="X701" s="82">
        <f>IFERROR(VLOOKUP($B701,'Depr Rate % NS'!$L:$O,4,FALSE),0)</f>
        <v>2.0000000000000001E-4</v>
      </c>
      <c r="Y701" s="81">
        <f>W701*X701</f>
        <v>2106.6631280000001</v>
      </c>
    </row>
    <row r="702" spans="1:25" x14ac:dyDescent="0.25">
      <c r="A702" s="13" t="s">
        <v>11</v>
      </c>
      <c r="B702" s="14">
        <v>34183</v>
      </c>
      <c r="C702" s="14" t="s">
        <v>94</v>
      </c>
      <c r="D702" s="14" t="s">
        <v>54</v>
      </c>
      <c r="E702" s="14" t="s">
        <v>143</v>
      </c>
      <c r="F702" s="27" t="s">
        <v>127</v>
      </c>
      <c r="G702" s="14">
        <v>2018</v>
      </c>
      <c r="H702" s="10">
        <v>0</v>
      </c>
      <c r="I702" s="10">
        <v>0</v>
      </c>
      <c r="J702" s="20">
        <f t="shared" si="40"/>
        <v>0</v>
      </c>
      <c r="K702" s="10">
        <v>0</v>
      </c>
      <c r="L702" s="20">
        <f t="shared" si="41"/>
        <v>0</v>
      </c>
      <c r="M702" s="10">
        <f t="shared" si="42"/>
        <v>0</v>
      </c>
      <c r="N702" s="20">
        <f t="shared" si="43"/>
        <v>0</v>
      </c>
      <c r="O702" s="29">
        <v>7455.73</v>
      </c>
      <c r="P702" s="29">
        <v>0</v>
      </c>
      <c r="Q702" s="79">
        <f>IF($O702=0,0,P702/$O702)*100</f>
        <v>0</v>
      </c>
      <c r="R702" s="29">
        <v>0</v>
      </c>
      <c r="S702" s="79">
        <f>IF($O702=0,0,R702/$O702)*100</f>
        <v>0</v>
      </c>
      <c r="T702" s="29">
        <f>P702+R702</f>
        <v>0</v>
      </c>
      <c r="U702" s="79">
        <f>IF($O702=0,0,T702/$O702)*100</f>
        <v>0</v>
      </c>
      <c r="V702" s="80">
        <f>IFERROR(VLOOKUP($B702,'Depr Rate % NS'!$A:$B,2,FALSE),0)</f>
        <v>-1</v>
      </c>
      <c r="W702" s="81">
        <f>IFERROR(VLOOKUP($B702,'Depr Rate % NS'!D:E,2,FALSE),0)</f>
        <v>10533315.640000001</v>
      </c>
      <c r="X702" s="82">
        <f>IFERROR(VLOOKUP($B702,'Depr Rate % NS'!$L:$O,4,FALSE),0)</f>
        <v>2.0000000000000001E-4</v>
      </c>
      <c r="Y702" s="81">
        <f>W702*X702</f>
        <v>2106.6631280000001</v>
      </c>
    </row>
    <row r="703" spans="1:25" x14ac:dyDescent="0.25">
      <c r="A703" s="13" t="s">
        <v>11</v>
      </c>
      <c r="B703" s="14">
        <v>34183</v>
      </c>
      <c r="C703" s="14" t="s">
        <v>94</v>
      </c>
      <c r="D703" s="14" t="s">
        <v>54</v>
      </c>
      <c r="E703" s="14" t="s">
        <v>143</v>
      </c>
      <c r="F703" s="27" t="s">
        <v>127</v>
      </c>
      <c r="G703" s="14">
        <v>2019</v>
      </c>
      <c r="H703" s="10">
        <v>0</v>
      </c>
      <c r="I703" s="10">
        <v>0</v>
      </c>
      <c r="J703" s="20">
        <f t="shared" si="40"/>
        <v>0</v>
      </c>
      <c r="K703" s="10">
        <v>0</v>
      </c>
      <c r="L703" s="20">
        <f t="shared" si="41"/>
        <v>0</v>
      </c>
      <c r="M703" s="10">
        <f t="shared" si="42"/>
        <v>0</v>
      </c>
      <c r="N703" s="20">
        <f t="shared" si="43"/>
        <v>0</v>
      </c>
      <c r="O703" s="29">
        <v>7455.73</v>
      </c>
      <c r="P703" s="29">
        <v>0</v>
      </c>
      <c r="Q703" s="79">
        <f>IF($O703=0,0,P703/$O703)*100</f>
        <v>0</v>
      </c>
      <c r="R703" s="29">
        <v>0</v>
      </c>
      <c r="S703" s="79">
        <f>IF($O703=0,0,R703/$O703)*100</f>
        <v>0</v>
      </c>
      <c r="T703" s="29">
        <f>P703+R703</f>
        <v>0</v>
      </c>
      <c r="U703" s="79">
        <f>IF($O703=0,0,T703/$O703)*100</f>
        <v>0</v>
      </c>
      <c r="V703" s="80">
        <f>IFERROR(VLOOKUP($B703,'Depr Rate % NS'!$A:$B,2,FALSE),0)</f>
        <v>-1</v>
      </c>
      <c r="W703" s="81">
        <f>IFERROR(VLOOKUP($B703,'Depr Rate % NS'!D:E,2,FALSE),0)</f>
        <v>10533315.640000001</v>
      </c>
      <c r="X703" s="82">
        <f>IFERROR(VLOOKUP($B703,'Depr Rate % NS'!$L:$O,4,FALSE),0)</f>
        <v>2.0000000000000001E-4</v>
      </c>
      <c r="Y703" s="81">
        <f>W703*X703</f>
        <v>2106.6631280000001</v>
      </c>
    </row>
    <row r="704" spans="1:25" x14ac:dyDescent="0.25">
      <c r="A704" s="13" t="s">
        <v>11</v>
      </c>
      <c r="B704" s="14">
        <v>34184</v>
      </c>
      <c r="C704" s="14" t="s">
        <v>94</v>
      </c>
      <c r="D704" s="14" t="s">
        <v>55</v>
      </c>
      <c r="E704" s="14" t="s">
        <v>143</v>
      </c>
      <c r="F704" s="27" t="s">
        <v>130</v>
      </c>
      <c r="G704" s="14">
        <v>2011</v>
      </c>
      <c r="H704" s="10">
        <v>0</v>
      </c>
      <c r="I704" s="10">
        <v>0</v>
      </c>
      <c r="J704" s="20">
        <f t="shared" si="40"/>
        <v>0</v>
      </c>
      <c r="K704" s="10">
        <v>0</v>
      </c>
      <c r="L704" s="20">
        <f t="shared" si="41"/>
        <v>0</v>
      </c>
      <c r="M704" s="10">
        <f t="shared" si="42"/>
        <v>0</v>
      </c>
      <c r="N704" s="20">
        <f t="shared" si="43"/>
        <v>0</v>
      </c>
      <c r="O704" s="10"/>
      <c r="P704" s="10"/>
      <c r="Q704" s="20"/>
      <c r="R704" s="10"/>
      <c r="S704" s="20"/>
      <c r="T704" s="10"/>
      <c r="U704" s="20"/>
      <c r="V704" s="20"/>
      <c r="W704" s="43"/>
      <c r="X704" s="40"/>
      <c r="Y704" s="43"/>
    </row>
    <row r="705" spans="1:25" x14ac:dyDescent="0.25">
      <c r="A705" s="24" t="s">
        <v>11</v>
      </c>
      <c r="B705" s="14">
        <v>34184</v>
      </c>
      <c r="C705" s="14" t="s">
        <v>94</v>
      </c>
      <c r="D705" s="14" t="s">
        <v>55</v>
      </c>
      <c r="E705" s="14" t="s">
        <v>143</v>
      </c>
      <c r="F705" s="27" t="s">
        <v>130</v>
      </c>
      <c r="G705" s="14">
        <v>2012</v>
      </c>
      <c r="H705" s="10">
        <v>0</v>
      </c>
      <c r="I705" s="10">
        <v>0</v>
      </c>
      <c r="J705" s="20">
        <f t="shared" si="40"/>
        <v>0</v>
      </c>
      <c r="K705" s="10">
        <v>0</v>
      </c>
      <c r="L705" s="20">
        <f t="shared" si="41"/>
        <v>0</v>
      </c>
      <c r="M705" s="10">
        <f t="shared" si="42"/>
        <v>0</v>
      </c>
      <c r="N705" s="20">
        <f t="shared" si="43"/>
        <v>0</v>
      </c>
      <c r="O705" s="10"/>
      <c r="P705" s="10"/>
      <c r="Q705" s="20"/>
      <c r="R705" s="10"/>
      <c r="S705" s="20"/>
      <c r="T705" s="10"/>
      <c r="U705" s="20"/>
      <c r="V705" s="20"/>
      <c r="W705" s="43"/>
      <c r="X705" s="40"/>
      <c r="Y705" s="43"/>
    </row>
    <row r="706" spans="1:25" x14ac:dyDescent="0.25">
      <c r="A706" s="13" t="s">
        <v>11</v>
      </c>
      <c r="B706" s="14">
        <v>34184</v>
      </c>
      <c r="C706" s="14" t="s">
        <v>94</v>
      </c>
      <c r="D706" s="14" t="s">
        <v>55</v>
      </c>
      <c r="E706" s="14" t="s">
        <v>143</v>
      </c>
      <c r="F706" s="27" t="s">
        <v>130</v>
      </c>
      <c r="G706" s="14">
        <v>2013</v>
      </c>
      <c r="H706" s="10">
        <v>0</v>
      </c>
      <c r="I706" s="10">
        <v>0</v>
      </c>
      <c r="J706" s="20">
        <f t="shared" ref="J706:J769" si="44">IF($H706=0,0,I706/$H706)*100</f>
        <v>0</v>
      </c>
      <c r="K706" s="10">
        <v>0</v>
      </c>
      <c r="L706" s="20">
        <f t="shared" ref="L706:L769" si="45">IF($H706=0,0,K706/$H706)*100</f>
        <v>0</v>
      </c>
      <c r="M706" s="10">
        <f t="shared" ref="M706:M769" si="46">I706+K706</f>
        <v>0</v>
      </c>
      <c r="N706" s="20">
        <f t="shared" ref="N706:N769" si="47">IF($H706=0,0,M706/$H706)*100</f>
        <v>0</v>
      </c>
      <c r="O706" s="10"/>
      <c r="P706" s="10"/>
      <c r="Q706" s="20"/>
      <c r="R706" s="10"/>
      <c r="S706" s="20"/>
      <c r="T706" s="10"/>
      <c r="U706" s="20"/>
      <c r="V706" s="20"/>
      <c r="W706" s="43"/>
      <c r="X706" s="40"/>
      <c r="Y706" s="43"/>
    </row>
    <row r="707" spans="1:25" x14ac:dyDescent="0.25">
      <c r="A707" s="13" t="s">
        <v>11</v>
      </c>
      <c r="B707" s="14">
        <v>34184</v>
      </c>
      <c r="C707" s="14" t="s">
        <v>94</v>
      </c>
      <c r="D707" s="14" t="s">
        <v>55</v>
      </c>
      <c r="E707" s="14" t="s">
        <v>143</v>
      </c>
      <c r="F707" s="27" t="s">
        <v>130</v>
      </c>
      <c r="G707" s="14">
        <v>2014</v>
      </c>
      <c r="H707" s="10">
        <v>0</v>
      </c>
      <c r="I707" s="10">
        <v>0</v>
      </c>
      <c r="J707" s="20">
        <f t="shared" si="44"/>
        <v>0</v>
      </c>
      <c r="K707" s="10">
        <v>0</v>
      </c>
      <c r="L707" s="20">
        <f t="shared" si="45"/>
        <v>0</v>
      </c>
      <c r="M707" s="10">
        <f t="shared" si="46"/>
        <v>0</v>
      </c>
      <c r="N707" s="20">
        <f t="shared" si="47"/>
        <v>0</v>
      </c>
      <c r="O707" s="10"/>
      <c r="P707" s="10"/>
      <c r="Q707" s="20"/>
      <c r="R707" s="10"/>
      <c r="S707" s="20"/>
      <c r="T707" s="10"/>
      <c r="U707" s="20"/>
      <c r="V707" s="20"/>
      <c r="W707" s="43"/>
      <c r="X707" s="40"/>
      <c r="Y707" s="43"/>
    </row>
    <row r="708" spans="1:25" x14ac:dyDescent="0.25">
      <c r="A708" s="13" t="s">
        <v>11</v>
      </c>
      <c r="B708" s="14">
        <v>34184</v>
      </c>
      <c r="C708" s="14" t="s">
        <v>94</v>
      </c>
      <c r="D708" s="14" t="s">
        <v>55</v>
      </c>
      <c r="E708" s="14" t="s">
        <v>143</v>
      </c>
      <c r="F708" s="27" t="s">
        <v>130</v>
      </c>
      <c r="G708" s="14">
        <v>2015</v>
      </c>
      <c r="H708" s="10">
        <v>0</v>
      </c>
      <c r="I708" s="10">
        <v>0</v>
      </c>
      <c r="J708" s="20">
        <f t="shared" si="44"/>
        <v>0</v>
      </c>
      <c r="K708" s="10">
        <v>0</v>
      </c>
      <c r="L708" s="20">
        <f t="shared" si="45"/>
        <v>0</v>
      </c>
      <c r="M708" s="10">
        <f t="shared" si="46"/>
        <v>0</v>
      </c>
      <c r="N708" s="20">
        <f t="shared" si="47"/>
        <v>0</v>
      </c>
      <c r="O708" s="29">
        <v>0</v>
      </c>
      <c r="P708" s="29">
        <v>0</v>
      </c>
      <c r="Q708" s="79">
        <f>IF($O708=0,0,P708/$O708)*100</f>
        <v>0</v>
      </c>
      <c r="R708" s="29">
        <v>0</v>
      </c>
      <c r="S708" s="79">
        <f>IF($O708=0,0,R708/$O708)*100</f>
        <v>0</v>
      </c>
      <c r="T708" s="29">
        <f>P708+R708</f>
        <v>0</v>
      </c>
      <c r="U708" s="79">
        <f>IF($O708=0,0,T708/$O708)*100</f>
        <v>0</v>
      </c>
      <c r="V708" s="80">
        <f>IFERROR(VLOOKUP($B708,'Depr Rate % NS'!$A:$B,2,FALSE),0)</f>
        <v>-1</v>
      </c>
      <c r="W708" s="81">
        <f>IFERROR(VLOOKUP($B708,'Depr Rate % NS'!D:E,2,FALSE),0)</f>
        <v>5811519.6600000001</v>
      </c>
      <c r="X708" s="82">
        <f>IFERROR(VLOOKUP($B708,'Depr Rate % NS'!$L:$O,4,FALSE),0)</f>
        <v>2.9999999999999997E-4</v>
      </c>
      <c r="Y708" s="81">
        <f>W708*X708</f>
        <v>1743.4558979999999</v>
      </c>
    </row>
    <row r="709" spans="1:25" x14ac:dyDescent="0.25">
      <c r="A709" s="13" t="s">
        <v>11</v>
      </c>
      <c r="B709" s="14">
        <v>34184</v>
      </c>
      <c r="C709" s="14" t="s">
        <v>94</v>
      </c>
      <c r="D709" s="14" t="s">
        <v>55</v>
      </c>
      <c r="E709" s="14" t="s">
        <v>143</v>
      </c>
      <c r="F709" s="27" t="s">
        <v>130</v>
      </c>
      <c r="G709" s="14">
        <v>2016</v>
      </c>
      <c r="H709" s="10">
        <v>8628.16</v>
      </c>
      <c r="I709" s="10">
        <v>0</v>
      </c>
      <c r="J709" s="20">
        <f t="shared" si="44"/>
        <v>0</v>
      </c>
      <c r="K709" s="10">
        <v>0</v>
      </c>
      <c r="L709" s="20">
        <f t="shared" si="45"/>
        <v>0</v>
      </c>
      <c r="M709" s="10">
        <f t="shared" si="46"/>
        <v>0</v>
      </c>
      <c r="N709" s="20">
        <f t="shared" si="47"/>
        <v>0</v>
      </c>
      <c r="O709" s="29">
        <v>8628.16</v>
      </c>
      <c r="P709" s="29">
        <v>0</v>
      </c>
      <c r="Q709" s="79">
        <f>IF($O709=0,0,P709/$O709)*100</f>
        <v>0</v>
      </c>
      <c r="R709" s="29">
        <v>0</v>
      </c>
      <c r="S709" s="79">
        <f>IF($O709=0,0,R709/$O709)*100</f>
        <v>0</v>
      </c>
      <c r="T709" s="29">
        <f>P709+R709</f>
        <v>0</v>
      </c>
      <c r="U709" s="79">
        <f>IF($O709=0,0,T709/$O709)*100</f>
        <v>0</v>
      </c>
      <c r="V709" s="80">
        <f>IFERROR(VLOOKUP($B709,'Depr Rate % NS'!$A:$B,2,FALSE),0)</f>
        <v>-1</v>
      </c>
      <c r="W709" s="81">
        <f>IFERROR(VLOOKUP($B709,'Depr Rate % NS'!D:E,2,FALSE),0)</f>
        <v>5811519.6600000001</v>
      </c>
      <c r="X709" s="82">
        <f>IFERROR(VLOOKUP($B709,'Depr Rate % NS'!$L:$O,4,FALSE),0)</f>
        <v>2.9999999999999997E-4</v>
      </c>
      <c r="Y709" s="81">
        <f>W709*X709</f>
        <v>1743.4558979999999</v>
      </c>
    </row>
    <row r="710" spans="1:25" x14ac:dyDescent="0.25">
      <c r="A710" s="13" t="s">
        <v>11</v>
      </c>
      <c r="B710" s="14">
        <v>34184</v>
      </c>
      <c r="C710" s="14" t="s">
        <v>94</v>
      </c>
      <c r="D710" s="14" t="s">
        <v>55</v>
      </c>
      <c r="E710" s="14" t="s">
        <v>143</v>
      </c>
      <c r="F710" s="27" t="s">
        <v>130</v>
      </c>
      <c r="G710" s="14">
        <v>2017</v>
      </c>
      <c r="H710" s="10">
        <v>0</v>
      </c>
      <c r="I710" s="10">
        <v>0</v>
      </c>
      <c r="J710" s="20">
        <f t="shared" si="44"/>
        <v>0</v>
      </c>
      <c r="K710" s="10">
        <v>0</v>
      </c>
      <c r="L710" s="20">
        <f t="shared" si="45"/>
        <v>0</v>
      </c>
      <c r="M710" s="10">
        <f t="shared" si="46"/>
        <v>0</v>
      </c>
      <c r="N710" s="20">
        <f t="shared" si="47"/>
        <v>0</v>
      </c>
      <c r="O710" s="29">
        <v>8628.16</v>
      </c>
      <c r="P710" s="29">
        <v>0</v>
      </c>
      <c r="Q710" s="79">
        <f>IF($O710=0,0,P710/$O710)*100</f>
        <v>0</v>
      </c>
      <c r="R710" s="29">
        <v>0</v>
      </c>
      <c r="S710" s="79">
        <f>IF($O710=0,0,R710/$O710)*100</f>
        <v>0</v>
      </c>
      <c r="T710" s="29">
        <f>P710+R710</f>
        <v>0</v>
      </c>
      <c r="U710" s="79">
        <f>IF($O710=0,0,T710/$O710)*100</f>
        <v>0</v>
      </c>
      <c r="V710" s="80">
        <f>IFERROR(VLOOKUP($B710,'Depr Rate % NS'!$A:$B,2,FALSE),0)</f>
        <v>-1</v>
      </c>
      <c r="W710" s="81">
        <f>IFERROR(VLOOKUP($B710,'Depr Rate % NS'!D:E,2,FALSE),0)</f>
        <v>5811519.6600000001</v>
      </c>
      <c r="X710" s="82">
        <f>IFERROR(VLOOKUP($B710,'Depr Rate % NS'!$L:$O,4,FALSE),0)</f>
        <v>2.9999999999999997E-4</v>
      </c>
      <c r="Y710" s="81">
        <f>W710*X710</f>
        <v>1743.4558979999999</v>
      </c>
    </row>
    <row r="711" spans="1:25" x14ac:dyDescent="0.25">
      <c r="A711" s="13" t="s">
        <v>11</v>
      </c>
      <c r="B711" s="14">
        <v>34184</v>
      </c>
      <c r="C711" s="14" t="s">
        <v>94</v>
      </c>
      <c r="D711" s="14" t="s">
        <v>55</v>
      </c>
      <c r="E711" s="14" t="s">
        <v>143</v>
      </c>
      <c r="F711" s="27" t="s">
        <v>130</v>
      </c>
      <c r="G711" s="14">
        <v>2018</v>
      </c>
      <c r="H711" s="10">
        <v>0</v>
      </c>
      <c r="I711" s="10">
        <v>0</v>
      </c>
      <c r="J711" s="20">
        <f t="shared" si="44"/>
        <v>0</v>
      </c>
      <c r="K711" s="10">
        <v>0</v>
      </c>
      <c r="L711" s="20">
        <f t="shared" si="45"/>
        <v>0</v>
      </c>
      <c r="M711" s="10">
        <f t="shared" si="46"/>
        <v>0</v>
      </c>
      <c r="N711" s="20">
        <f t="shared" si="47"/>
        <v>0</v>
      </c>
      <c r="O711" s="29">
        <v>8628.16</v>
      </c>
      <c r="P711" s="29">
        <v>0</v>
      </c>
      <c r="Q711" s="79">
        <f>IF($O711=0,0,P711/$O711)*100</f>
        <v>0</v>
      </c>
      <c r="R711" s="29">
        <v>0</v>
      </c>
      <c r="S711" s="79">
        <f>IF($O711=0,0,R711/$O711)*100</f>
        <v>0</v>
      </c>
      <c r="T711" s="29">
        <f>P711+R711</f>
        <v>0</v>
      </c>
      <c r="U711" s="79">
        <f>IF($O711=0,0,T711/$O711)*100</f>
        <v>0</v>
      </c>
      <c r="V711" s="80">
        <f>IFERROR(VLOOKUP($B711,'Depr Rate % NS'!$A:$B,2,FALSE),0)</f>
        <v>-1</v>
      </c>
      <c r="W711" s="81">
        <f>IFERROR(VLOOKUP($B711,'Depr Rate % NS'!D:E,2,FALSE),0)</f>
        <v>5811519.6600000001</v>
      </c>
      <c r="X711" s="82">
        <f>IFERROR(VLOOKUP($B711,'Depr Rate % NS'!$L:$O,4,FALSE),0)</f>
        <v>2.9999999999999997E-4</v>
      </c>
      <c r="Y711" s="81">
        <f>W711*X711</f>
        <v>1743.4558979999999</v>
      </c>
    </row>
    <row r="712" spans="1:25" x14ac:dyDescent="0.25">
      <c r="A712" s="13" t="s">
        <v>11</v>
      </c>
      <c r="B712" s="14">
        <v>34184</v>
      </c>
      <c r="C712" s="14" t="s">
        <v>94</v>
      </c>
      <c r="D712" s="14" t="s">
        <v>55</v>
      </c>
      <c r="E712" s="14" t="s">
        <v>143</v>
      </c>
      <c r="F712" s="27" t="s">
        <v>130</v>
      </c>
      <c r="G712" s="14">
        <v>2019</v>
      </c>
      <c r="H712" s="10">
        <v>0</v>
      </c>
      <c r="I712" s="10">
        <v>0</v>
      </c>
      <c r="J712" s="20">
        <f t="shared" si="44"/>
        <v>0</v>
      </c>
      <c r="K712" s="10">
        <v>0</v>
      </c>
      <c r="L712" s="20">
        <f t="shared" si="45"/>
        <v>0</v>
      </c>
      <c r="M712" s="10">
        <f t="shared" si="46"/>
        <v>0</v>
      </c>
      <c r="N712" s="20">
        <f t="shared" si="47"/>
        <v>0</v>
      </c>
      <c r="O712" s="29">
        <v>8628.16</v>
      </c>
      <c r="P712" s="29">
        <v>0</v>
      </c>
      <c r="Q712" s="79">
        <f>IF($O712=0,0,P712/$O712)*100</f>
        <v>0</v>
      </c>
      <c r="R712" s="29">
        <v>0</v>
      </c>
      <c r="S712" s="79">
        <f>IF($O712=0,0,R712/$O712)*100</f>
        <v>0</v>
      </c>
      <c r="T712" s="29">
        <f>P712+R712</f>
        <v>0</v>
      </c>
      <c r="U712" s="79">
        <f>IF($O712=0,0,T712/$O712)*100</f>
        <v>0</v>
      </c>
      <c r="V712" s="80">
        <f>IFERROR(VLOOKUP($B712,'Depr Rate % NS'!$A:$B,2,FALSE),0)</f>
        <v>-1</v>
      </c>
      <c r="W712" s="81">
        <f>IFERROR(VLOOKUP($B712,'Depr Rate % NS'!D:E,2,FALSE),0)</f>
        <v>5811519.6600000001</v>
      </c>
      <c r="X712" s="82">
        <f>IFERROR(VLOOKUP($B712,'Depr Rate % NS'!$L:$O,4,FALSE),0)</f>
        <v>2.9999999999999997E-4</v>
      </c>
      <c r="Y712" s="81">
        <f>W712*X712</f>
        <v>1743.4558979999999</v>
      </c>
    </row>
    <row r="713" spans="1:25" x14ac:dyDescent="0.25">
      <c r="A713" s="13" t="s">
        <v>11</v>
      </c>
      <c r="B713" s="14">
        <v>34185</v>
      </c>
      <c r="C713" s="14" t="s">
        <v>94</v>
      </c>
      <c r="D713" s="14" t="s">
        <v>56</v>
      </c>
      <c r="E713" s="14" t="s">
        <v>143</v>
      </c>
      <c r="F713" s="27" t="s">
        <v>128</v>
      </c>
      <c r="G713" s="14">
        <v>2011</v>
      </c>
      <c r="H713" s="10">
        <v>0</v>
      </c>
      <c r="I713" s="10">
        <v>0</v>
      </c>
      <c r="J713" s="20">
        <f t="shared" si="44"/>
        <v>0</v>
      </c>
      <c r="K713" s="10">
        <v>0</v>
      </c>
      <c r="L713" s="20">
        <f t="shared" si="45"/>
        <v>0</v>
      </c>
      <c r="M713" s="10">
        <f t="shared" si="46"/>
        <v>0</v>
      </c>
      <c r="N713" s="20">
        <f t="shared" si="47"/>
        <v>0</v>
      </c>
      <c r="O713" s="10"/>
      <c r="P713" s="10"/>
      <c r="Q713" s="20"/>
      <c r="R713" s="10"/>
      <c r="S713" s="20"/>
      <c r="T713" s="10"/>
      <c r="U713" s="20"/>
      <c r="V713" s="20"/>
      <c r="W713" s="43"/>
      <c r="X713" s="40"/>
      <c r="Y713" s="43"/>
    </row>
    <row r="714" spans="1:25" x14ac:dyDescent="0.25">
      <c r="A714" s="13" t="s">
        <v>11</v>
      </c>
      <c r="B714" s="14">
        <v>34185</v>
      </c>
      <c r="C714" s="14" t="s">
        <v>94</v>
      </c>
      <c r="D714" s="14" t="s">
        <v>56</v>
      </c>
      <c r="E714" s="14" t="s">
        <v>143</v>
      </c>
      <c r="F714" s="27" t="s">
        <v>128</v>
      </c>
      <c r="G714" s="14">
        <v>2012</v>
      </c>
      <c r="H714" s="10">
        <v>0</v>
      </c>
      <c r="I714" s="10">
        <v>0</v>
      </c>
      <c r="J714" s="20">
        <f t="shared" si="44"/>
        <v>0</v>
      </c>
      <c r="K714" s="10">
        <v>0</v>
      </c>
      <c r="L714" s="20">
        <f t="shared" si="45"/>
        <v>0</v>
      </c>
      <c r="M714" s="10">
        <f t="shared" si="46"/>
        <v>0</v>
      </c>
      <c r="N714" s="20">
        <f t="shared" si="47"/>
        <v>0</v>
      </c>
      <c r="O714" s="10"/>
      <c r="P714" s="10"/>
      <c r="Q714" s="20"/>
      <c r="R714" s="10"/>
      <c r="S714" s="20"/>
      <c r="T714" s="10"/>
      <c r="U714" s="20"/>
      <c r="V714" s="20"/>
      <c r="W714" s="43"/>
      <c r="X714" s="40"/>
      <c r="Y714" s="43"/>
    </row>
    <row r="715" spans="1:25" x14ac:dyDescent="0.25">
      <c r="A715" s="13" t="s">
        <v>11</v>
      </c>
      <c r="B715" s="14">
        <v>34185</v>
      </c>
      <c r="C715" s="14" t="s">
        <v>94</v>
      </c>
      <c r="D715" s="14" t="s">
        <v>56</v>
      </c>
      <c r="E715" s="14" t="s">
        <v>143</v>
      </c>
      <c r="F715" s="27" t="s">
        <v>128</v>
      </c>
      <c r="G715" s="14">
        <v>2013</v>
      </c>
      <c r="H715" s="10">
        <v>0</v>
      </c>
      <c r="I715" s="10">
        <v>0</v>
      </c>
      <c r="J715" s="20">
        <f t="shared" si="44"/>
        <v>0</v>
      </c>
      <c r="K715" s="10">
        <v>0</v>
      </c>
      <c r="L715" s="20">
        <f t="shared" si="45"/>
        <v>0</v>
      </c>
      <c r="M715" s="10">
        <f t="shared" si="46"/>
        <v>0</v>
      </c>
      <c r="N715" s="20">
        <f t="shared" si="47"/>
        <v>0</v>
      </c>
      <c r="O715" s="10"/>
      <c r="P715" s="10"/>
      <c r="Q715" s="20"/>
      <c r="R715" s="10"/>
      <c r="S715" s="20"/>
      <c r="T715" s="10"/>
      <c r="U715" s="20"/>
      <c r="V715" s="20"/>
      <c r="W715" s="43"/>
      <c r="X715" s="40"/>
      <c r="Y715" s="43"/>
    </row>
    <row r="716" spans="1:25" x14ac:dyDescent="0.25">
      <c r="A716" s="13" t="s">
        <v>11</v>
      </c>
      <c r="B716" s="14">
        <v>34185</v>
      </c>
      <c r="C716" s="14" t="s">
        <v>94</v>
      </c>
      <c r="D716" s="14" t="s">
        <v>56</v>
      </c>
      <c r="E716" s="14" t="s">
        <v>143</v>
      </c>
      <c r="F716" s="27" t="s">
        <v>128</v>
      </c>
      <c r="G716" s="14">
        <v>2014</v>
      </c>
      <c r="H716" s="10">
        <v>0</v>
      </c>
      <c r="I716" s="10">
        <v>0</v>
      </c>
      <c r="J716" s="20">
        <f t="shared" si="44"/>
        <v>0</v>
      </c>
      <c r="K716" s="10">
        <v>0</v>
      </c>
      <c r="L716" s="20">
        <f t="shared" si="45"/>
        <v>0</v>
      </c>
      <c r="M716" s="10">
        <f t="shared" si="46"/>
        <v>0</v>
      </c>
      <c r="N716" s="20">
        <f t="shared" si="47"/>
        <v>0</v>
      </c>
      <c r="O716" s="10"/>
      <c r="P716" s="10"/>
      <c r="Q716" s="20"/>
      <c r="R716" s="10"/>
      <c r="S716" s="20"/>
      <c r="T716" s="10"/>
      <c r="U716" s="20"/>
      <c r="V716" s="20"/>
      <c r="W716" s="43"/>
      <c r="X716" s="40"/>
      <c r="Y716" s="43"/>
    </row>
    <row r="717" spans="1:25" x14ac:dyDescent="0.25">
      <c r="A717" s="13" t="s">
        <v>11</v>
      </c>
      <c r="B717" s="14">
        <v>34185</v>
      </c>
      <c r="C717" s="14" t="s">
        <v>94</v>
      </c>
      <c r="D717" s="14" t="s">
        <v>56</v>
      </c>
      <c r="E717" s="14" t="s">
        <v>143</v>
      </c>
      <c r="F717" s="27" t="s">
        <v>128</v>
      </c>
      <c r="G717" s="14">
        <v>2015</v>
      </c>
      <c r="H717" s="10">
        <v>0</v>
      </c>
      <c r="I717" s="10">
        <v>0</v>
      </c>
      <c r="J717" s="20">
        <f t="shared" si="44"/>
        <v>0</v>
      </c>
      <c r="K717" s="10">
        <v>0</v>
      </c>
      <c r="L717" s="20">
        <f t="shared" si="45"/>
        <v>0</v>
      </c>
      <c r="M717" s="10">
        <f t="shared" si="46"/>
        <v>0</v>
      </c>
      <c r="N717" s="20">
        <f t="shared" si="47"/>
        <v>0</v>
      </c>
      <c r="O717" s="29">
        <v>0</v>
      </c>
      <c r="P717" s="29">
        <v>0</v>
      </c>
      <c r="Q717" s="79">
        <f>IF($O717=0,0,P717/$O717)*100</f>
        <v>0</v>
      </c>
      <c r="R717" s="29">
        <v>0</v>
      </c>
      <c r="S717" s="79">
        <f>IF($O717=0,0,R717/$O717)*100</f>
        <v>0</v>
      </c>
      <c r="T717" s="29">
        <f>P717+R717</f>
        <v>0</v>
      </c>
      <c r="U717" s="79">
        <f>IF($O717=0,0,T717/$O717)*100</f>
        <v>0</v>
      </c>
      <c r="V717" s="80">
        <f>IFERROR(VLOOKUP($B717,'Depr Rate % NS'!$A:$B,2,FALSE),0)</f>
        <v>-1</v>
      </c>
      <c r="W717" s="81">
        <f>IFERROR(VLOOKUP($B717,'Depr Rate % NS'!D:E,2,FALSE),0)</f>
        <v>5746580.1099999994</v>
      </c>
      <c r="X717" s="82">
        <f>IFERROR(VLOOKUP($B717,'Depr Rate % NS'!$L:$O,4,FALSE),0)</f>
        <v>2.9999999999999997E-4</v>
      </c>
      <c r="Y717" s="81">
        <f>W717*X717</f>
        <v>1723.9740329999997</v>
      </c>
    </row>
    <row r="718" spans="1:25" x14ac:dyDescent="0.25">
      <c r="A718" s="13" t="s">
        <v>11</v>
      </c>
      <c r="B718" s="14">
        <v>34185</v>
      </c>
      <c r="C718" s="14" t="s">
        <v>94</v>
      </c>
      <c r="D718" s="14" t="s">
        <v>56</v>
      </c>
      <c r="E718" s="14" t="s">
        <v>143</v>
      </c>
      <c r="F718" s="27" t="s">
        <v>128</v>
      </c>
      <c r="G718" s="14">
        <v>2016</v>
      </c>
      <c r="H718" s="10">
        <v>8628.16</v>
      </c>
      <c r="I718" s="10">
        <v>0</v>
      </c>
      <c r="J718" s="20">
        <f t="shared" si="44"/>
        <v>0</v>
      </c>
      <c r="K718" s="10">
        <v>0</v>
      </c>
      <c r="L718" s="20">
        <f t="shared" si="45"/>
        <v>0</v>
      </c>
      <c r="M718" s="10">
        <f t="shared" si="46"/>
        <v>0</v>
      </c>
      <c r="N718" s="20">
        <f t="shared" si="47"/>
        <v>0</v>
      </c>
      <c r="O718" s="29">
        <v>8628.16</v>
      </c>
      <c r="P718" s="29">
        <v>0</v>
      </c>
      <c r="Q718" s="79">
        <f>IF($O718=0,0,P718/$O718)*100</f>
        <v>0</v>
      </c>
      <c r="R718" s="29">
        <v>0</v>
      </c>
      <c r="S718" s="79">
        <f>IF($O718=0,0,R718/$O718)*100</f>
        <v>0</v>
      </c>
      <c r="T718" s="29">
        <f>P718+R718</f>
        <v>0</v>
      </c>
      <c r="U718" s="79">
        <f>IF($O718=0,0,T718/$O718)*100</f>
        <v>0</v>
      </c>
      <c r="V718" s="80">
        <f>IFERROR(VLOOKUP($B718,'Depr Rate % NS'!$A:$B,2,FALSE),0)</f>
        <v>-1</v>
      </c>
      <c r="W718" s="81">
        <f>IFERROR(VLOOKUP($B718,'Depr Rate % NS'!D:E,2,FALSE),0)</f>
        <v>5746580.1099999994</v>
      </c>
      <c r="X718" s="82">
        <f>IFERROR(VLOOKUP($B718,'Depr Rate % NS'!$L:$O,4,FALSE),0)</f>
        <v>2.9999999999999997E-4</v>
      </c>
      <c r="Y718" s="81">
        <f>W718*X718</f>
        <v>1723.9740329999997</v>
      </c>
    </row>
    <row r="719" spans="1:25" x14ac:dyDescent="0.25">
      <c r="A719" s="13" t="s">
        <v>11</v>
      </c>
      <c r="B719" s="14">
        <v>34185</v>
      </c>
      <c r="C719" s="14" t="s">
        <v>94</v>
      </c>
      <c r="D719" s="14" t="s">
        <v>56</v>
      </c>
      <c r="E719" s="14" t="s">
        <v>143</v>
      </c>
      <c r="F719" s="27" t="s">
        <v>128</v>
      </c>
      <c r="G719" s="14">
        <v>2017</v>
      </c>
      <c r="H719" s="10">
        <v>0</v>
      </c>
      <c r="I719" s="10">
        <v>0</v>
      </c>
      <c r="J719" s="20">
        <f t="shared" si="44"/>
        <v>0</v>
      </c>
      <c r="K719" s="10">
        <v>0</v>
      </c>
      <c r="L719" s="20">
        <f t="shared" si="45"/>
        <v>0</v>
      </c>
      <c r="M719" s="10">
        <f t="shared" si="46"/>
        <v>0</v>
      </c>
      <c r="N719" s="20">
        <f t="shared" si="47"/>
        <v>0</v>
      </c>
      <c r="O719" s="29">
        <v>8628.16</v>
      </c>
      <c r="P719" s="29">
        <v>0</v>
      </c>
      <c r="Q719" s="79">
        <f>IF($O719=0,0,P719/$O719)*100</f>
        <v>0</v>
      </c>
      <c r="R719" s="29">
        <v>0</v>
      </c>
      <c r="S719" s="79">
        <f>IF($O719=0,0,R719/$O719)*100</f>
        <v>0</v>
      </c>
      <c r="T719" s="29">
        <f>P719+R719</f>
        <v>0</v>
      </c>
      <c r="U719" s="79">
        <f>IF($O719=0,0,T719/$O719)*100</f>
        <v>0</v>
      </c>
      <c r="V719" s="80">
        <f>IFERROR(VLOOKUP($B719,'Depr Rate % NS'!$A:$B,2,FALSE),0)</f>
        <v>-1</v>
      </c>
      <c r="W719" s="81">
        <f>IFERROR(VLOOKUP($B719,'Depr Rate % NS'!D:E,2,FALSE),0)</f>
        <v>5746580.1099999994</v>
      </c>
      <c r="X719" s="82">
        <f>IFERROR(VLOOKUP($B719,'Depr Rate % NS'!$L:$O,4,FALSE),0)</f>
        <v>2.9999999999999997E-4</v>
      </c>
      <c r="Y719" s="81">
        <f>W719*X719</f>
        <v>1723.9740329999997</v>
      </c>
    </row>
    <row r="720" spans="1:25" x14ac:dyDescent="0.25">
      <c r="A720" s="13" t="s">
        <v>11</v>
      </c>
      <c r="B720" s="14">
        <v>34185</v>
      </c>
      <c r="C720" s="14" t="s">
        <v>94</v>
      </c>
      <c r="D720" s="14" t="s">
        <v>56</v>
      </c>
      <c r="E720" s="14" t="s">
        <v>143</v>
      </c>
      <c r="F720" s="27" t="s">
        <v>128</v>
      </c>
      <c r="G720" s="14">
        <v>2018</v>
      </c>
      <c r="H720" s="10">
        <v>0</v>
      </c>
      <c r="I720" s="10">
        <v>0</v>
      </c>
      <c r="J720" s="20">
        <f t="shared" si="44"/>
        <v>0</v>
      </c>
      <c r="K720" s="10">
        <v>0</v>
      </c>
      <c r="L720" s="20">
        <f t="shared" si="45"/>
        <v>0</v>
      </c>
      <c r="M720" s="10">
        <f t="shared" si="46"/>
        <v>0</v>
      </c>
      <c r="N720" s="20">
        <f t="shared" si="47"/>
        <v>0</v>
      </c>
      <c r="O720" s="29">
        <v>8628.16</v>
      </c>
      <c r="P720" s="29">
        <v>0</v>
      </c>
      <c r="Q720" s="79">
        <f>IF($O720=0,0,P720/$O720)*100</f>
        <v>0</v>
      </c>
      <c r="R720" s="29">
        <v>0</v>
      </c>
      <c r="S720" s="79">
        <f>IF($O720=0,0,R720/$O720)*100</f>
        <v>0</v>
      </c>
      <c r="T720" s="29">
        <f>P720+R720</f>
        <v>0</v>
      </c>
      <c r="U720" s="79">
        <f>IF($O720=0,0,T720/$O720)*100</f>
        <v>0</v>
      </c>
      <c r="V720" s="80">
        <f>IFERROR(VLOOKUP($B720,'Depr Rate % NS'!$A:$B,2,FALSE),0)</f>
        <v>-1</v>
      </c>
      <c r="W720" s="81">
        <f>IFERROR(VLOOKUP($B720,'Depr Rate % NS'!D:E,2,FALSE),0)</f>
        <v>5746580.1099999994</v>
      </c>
      <c r="X720" s="82">
        <f>IFERROR(VLOOKUP($B720,'Depr Rate % NS'!$L:$O,4,FALSE),0)</f>
        <v>2.9999999999999997E-4</v>
      </c>
      <c r="Y720" s="81">
        <f>W720*X720</f>
        <v>1723.9740329999997</v>
      </c>
    </row>
    <row r="721" spans="1:25" x14ac:dyDescent="0.25">
      <c r="A721" s="13" t="s">
        <v>11</v>
      </c>
      <c r="B721" s="14">
        <v>34185</v>
      </c>
      <c r="C721" s="14" t="s">
        <v>94</v>
      </c>
      <c r="D721" s="14" t="s">
        <v>56</v>
      </c>
      <c r="E721" s="14" t="s">
        <v>143</v>
      </c>
      <c r="F721" s="27" t="s">
        <v>128</v>
      </c>
      <c r="G721" s="14">
        <v>2019</v>
      </c>
      <c r="H721" s="10">
        <v>0</v>
      </c>
      <c r="I721" s="10">
        <v>0</v>
      </c>
      <c r="J721" s="20">
        <f t="shared" si="44"/>
        <v>0</v>
      </c>
      <c r="K721" s="10">
        <v>0</v>
      </c>
      <c r="L721" s="20">
        <f t="shared" si="45"/>
        <v>0</v>
      </c>
      <c r="M721" s="10">
        <f t="shared" si="46"/>
        <v>0</v>
      </c>
      <c r="N721" s="20">
        <f t="shared" si="47"/>
        <v>0</v>
      </c>
      <c r="O721" s="29">
        <v>8628.16</v>
      </c>
      <c r="P721" s="29">
        <v>0</v>
      </c>
      <c r="Q721" s="79">
        <f>IF($O721=0,0,P721/$O721)*100</f>
        <v>0</v>
      </c>
      <c r="R721" s="29">
        <v>0</v>
      </c>
      <c r="S721" s="79">
        <f>IF($O721=0,0,R721/$O721)*100</f>
        <v>0</v>
      </c>
      <c r="T721" s="29">
        <f>P721+R721</f>
        <v>0</v>
      </c>
      <c r="U721" s="79">
        <f>IF($O721=0,0,T721/$O721)*100</f>
        <v>0</v>
      </c>
      <c r="V721" s="80">
        <f>IFERROR(VLOOKUP($B721,'Depr Rate % NS'!$A:$B,2,FALSE),0)</f>
        <v>-1</v>
      </c>
      <c r="W721" s="81">
        <f>IFERROR(VLOOKUP($B721,'Depr Rate % NS'!D:E,2,FALSE),0)</f>
        <v>5746580.1099999994</v>
      </c>
      <c r="X721" s="82">
        <f>IFERROR(VLOOKUP($B721,'Depr Rate % NS'!$L:$O,4,FALSE),0)</f>
        <v>2.9999999999999997E-4</v>
      </c>
      <c r="Y721" s="81">
        <f>W721*X721</f>
        <v>1723.9740329999997</v>
      </c>
    </row>
    <row r="722" spans="1:25" x14ac:dyDescent="0.25">
      <c r="A722" s="13" t="s">
        <v>11</v>
      </c>
      <c r="B722" s="14">
        <v>34186</v>
      </c>
      <c r="C722" s="14" t="s">
        <v>94</v>
      </c>
      <c r="D722" s="14" t="s">
        <v>57</v>
      </c>
      <c r="E722" s="14" t="s">
        <v>143</v>
      </c>
      <c r="F722" s="27" t="s">
        <v>131</v>
      </c>
      <c r="G722" s="14">
        <v>2011</v>
      </c>
      <c r="H722" s="10">
        <v>0</v>
      </c>
      <c r="I722" s="10">
        <v>0</v>
      </c>
      <c r="J722" s="20">
        <f t="shared" si="44"/>
        <v>0</v>
      </c>
      <c r="K722" s="10">
        <v>0</v>
      </c>
      <c r="L722" s="20">
        <f t="shared" si="45"/>
        <v>0</v>
      </c>
      <c r="M722" s="10">
        <f t="shared" si="46"/>
        <v>0</v>
      </c>
      <c r="N722" s="20">
        <f t="shared" si="47"/>
        <v>0</v>
      </c>
      <c r="O722" s="10"/>
      <c r="P722" s="10"/>
      <c r="Q722" s="20"/>
      <c r="R722" s="10"/>
      <c r="S722" s="20"/>
      <c r="T722" s="10"/>
      <c r="U722" s="20"/>
      <c r="V722" s="20"/>
      <c r="W722" s="43"/>
      <c r="X722" s="40"/>
      <c r="Y722" s="43"/>
    </row>
    <row r="723" spans="1:25" x14ac:dyDescent="0.25">
      <c r="A723" s="13" t="s">
        <v>11</v>
      </c>
      <c r="B723" s="14">
        <v>34186</v>
      </c>
      <c r="C723" s="14" t="s">
        <v>94</v>
      </c>
      <c r="D723" s="14" t="s">
        <v>57</v>
      </c>
      <c r="E723" s="14" t="s">
        <v>143</v>
      </c>
      <c r="F723" s="27" t="s">
        <v>131</v>
      </c>
      <c r="G723" s="14">
        <v>2012</v>
      </c>
      <c r="H723" s="10">
        <v>0</v>
      </c>
      <c r="I723" s="10">
        <v>0</v>
      </c>
      <c r="J723" s="20">
        <f t="shared" si="44"/>
        <v>0</v>
      </c>
      <c r="K723" s="10">
        <v>0</v>
      </c>
      <c r="L723" s="20">
        <f t="shared" si="45"/>
        <v>0</v>
      </c>
      <c r="M723" s="10">
        <f t="shared" si="46"/>
        <v>0</v>
      </c>
      <c r="N723" s="20">
        <f t="shared" si="47"/>
        <v>0</v>
      </c>
      <c r="O723" s="10"/>
      <c r="P723" s="10"/>
      <c r="Q723" s="20"/>
      <c r="R723" s="10"/>
      <c r="S723" s="20"/>
      <c r="T723" s="10"/>
      <c r="U723" s="20"/>
      <c r="V723" s="20"/>
      <c r="W723" s="43"/>
      <c r="X723" s="40"/>
      <c r="Y723" s="43"/>
    </row>
    <row r="724" spans="1:25" x14ac:dyDescent="0.25">
      <c r="A724" s="13" t="s">
        <v>11</v>
      </c>
      <c r="B724" s="14">
        <v>34186</v>
      </c>
      <c r="C724" s="14" t="s">
        <v>94</v>
      </c>
      <c r="D724" s="14" t="s">
        <v>57</v>
      </c>
      <c r="E724" s="14" t="s">
        <v>143</v>
      </c>
      <c r="F724" s="27" t="s">
        <v>131</v>
      </c>
      <c r="G724" s="14">
        <v>2013</v>
      </c>
      <c r="H724" s="10">
        <v>0</v>
      </c>
      <c r="I724" s="10">
        <v>0</v>
      </c>
      <c r="J724" s="20">
        <f t="shared" si="44"/>
        <v>0</v>
      </c>
      <c r="K724" s="10">
        <v>0</v>
      </c>
      <c r="L724" s="20">
        <f t="shared" si="45"/>
        <v>0</v>
      </c>
      <c r="M724" s="10">
        <f t="shared" si="46"/>
        <v>0</v>
      </c>
      <c r="N724" s="20">
        <f t="shared" si="47"/>
        <v>0</v>
      </c>
      <c r="O724" s="10"/>
      <c r="P724" s="10"/>
      <c r="Q724" s="20"/>
      <c r="R724" s="10"/>
      <c r="S724" s="20"/>
      <c r="T724" s="10"/>
      <c r="U724" s="20"/>
      <c r="V724" s="20"/>
      <c r="W724" s="43"/>
      <c r="X724" s="40"/>
      <c r="Y724" s="43"/>
    </row>
    <row r="725" spans="1:25" x14ac:dyDescent="0.25">
      <c r="A725" s="13" t="s">
        <v>11</v>
      </c>
      <c r="B725" s="14">
        <v>34186</v>
      </c>
      <c r="C725" s="14" t="s">
        <v>94</v>
      </c>
      <c r="D725" s="14" t="s">
        <v>57</v>
      </c>
      <c r="E725" s="14" t="s">
        <v>143</v>
      </c>
      <c r="F725" s="27" t="s">
        <v>131</v>
      </c>
      <c r="G725" s="14">
        <v>2014</v>
      </c>
      <c r="H725" s="10">
        <v>0</v>
      </c>
      <c r="I725" s="10">
        <v>0</v>
      </c>
      <c r="J725" s="20">
        <f t="shared" si="44"/>
        <v>0</v>
      </c>
      <c r="K725" s="10">
        <v>0</v>
      </c>
      <c r="L725" s="20">
        <f t="shared" si="45"/>
        <v>0</v>
      </c>
      <c r="M725" s="10">
        <f t="shared" si="46"/>
        <v>0</v>
      </c>
      <c r="N725" s="20">
        <f t="shared" si="47"/>
        <v>0</v>
      </c>
      <c r="O725" s="10"/>
      <c r="P725" s="10"/>
      <c r="Q725" s="20"/>
      <c r="R725" s="10"/>
      <c r="S725" s="20"/>
      <c r="T725" s="10"/>
      <c r="U725" s="20"/>
      <c r="V725" s="20"/>
      <c r="W725" s="43"/>
      <c r="X725" s="40"/>
      <c r="Y725" s="43"/>
    </row>
    <row r="726" spans="1:25" x14ac:dyDescent="0.25">
      <c r="A726" s="13" t="s">
        <v>11</v>
      </c>
      <c r="B726" s="14">
        <v>34186</v>
      </c>
      <c r="C726" s="14" t="s">
        <v>94</v>
      </c>
      <c r="D726" s="14" t="s">
        <v>57</v>
      </c>
      <c r="E726" s="14" t="s">
        <v>143</v>
      </c>
      <c r="F726" s="27" t="s">
        <v>131</v>
      </c>
      <c r="G726" s="14">
        <v>2015</v>
      </c>
      <c r="H726" s="10">
        <v>0</v>
      </c>
      <c r="I726" s="10">
        <v>0</v>
      </c>
      <c r="J726" s="20">
        <f t="shared" si="44"/>
        <v>0</v>
      </c>
      <c r="K726" s="10">
        <v>0</v>
      </c>
      <c r="L726" s="20">
        <f t="shared" si="45"/>
        <v>0</v>
      </c>
      <c r="M726" s="10">
        <f t="shared" si="46"/>
        <v>0</v>
      </c>
      <c r="N726" s="20">
        <f t="shared" si="47"/>
        <v>0</v>
      </c>
      <c r="O726" s="29">
        <v>0</v>
      </c>
      <c r="P726" s="29">
        <v>0</v>
      </c>
      <c r="Q726" s="79">
        <f>IF($O726=0,0,P726/$O726)*100</f>
        <v>0</v>
      </c>
      <c r="R726" s="29">
        <v>0</v>
      </c>
      <c r="S726" s="79">
        <f>IF($O726=0,0,R726/$O726)*100</f>
        <v>0</v>
      </c>
      <c r="T726" s="29">
        <f>P726+R726</f>
        <v>0</v>
      </c>
      <c r="U726" s="79">
        <f>IF($O726=0,0,T726/$O726)*100</f>
        <v>0</v>
      </c>
      <c r="V726" s="80">
        <f>IFERROR(VLOOKUP($B726,'Depr Rate % NS'!$A:$B,2,FALSE),0)</f>
        <v>0</v>
      </c>
      <c r="W726" s="81">
        <f>IFERROR(VLOOKUP($B726,'Depr Rate % NS'!D:E,2,FALSE),0)</f>
        <v>13374554.049999999</v>
      </c>
      <c r="X726" s="82">
        <f>IFERROR(VLOOKUP($B726,'Depr Rate % NS'!$L:$O,4,FALSE),0)</f>
        <v>1.8E-3</v>
      </c>
      <c r="Y726" s="81">
        <f>W726*X726</f>
        <v>24074.197289999996</v>
      </c>
    </row>
    <row r="727" spans="1:25" x14ac:dyDescent="0.25">
      <c r="A727" s="13" t="s">
        <v>11</v>
      </c>
      <c r="B727" s="14">
        <v>34186</v>
      </c>
      <c r="C727" s="14" t="s">
        <v>94</v>
      </c>
      <c r="D727" s="14" t="s">
        <v>57</v>
      </c>
      <c r="E727" s="14" t="s">
        <v>143</v>
      </c>
      <c r="F727" s="27" t="s">
        <v>131</v>
      </c>
      <c r="G727" s="14">
        <v>2016</v>
      </c>
      <c r="H727" s="10">
        <v>0</v>
      </c>
      <c r="I727" s="10">
        <v>0</v>
      </c>
      <c r="J727" s="20">
        <f t="shared" si="44"/>
        <v>0</v>
      </c>
      <c r="K727" s="10">
        <v>0</v>
      </c>
      <c r="L727" s="20">
        <f t="shared" si="45"/>
        <v>0</v>
      </c>
      <c r="M727" s="10">
        <f t="shared" si="46"/>
        <v>0</v>
      </c>
      <c r="N727" s="20">
        <f t="shared" si="47"/>
        <v>0</v>
      </c>
      <c r="O727" s="29">
        <v>0</v>
      </c>
      <c r="P727" s="29">
        <v>0</v>
      </c>
      <c r="Q727" s="79">
        <f>IF($O727=0,0,P727/$O727)*100</f>
        <v>0</v>
      </c>
      <c r="R727" s="29">
        <v>0</v>
      </c>
      <c r="S727" s="79">
        <f>IF($O727=0,0,R727/$O727)*100</f>
        <v>0</v>
      </c>
      <c r="T727" s="29">
        <f>P727+R727</f>
        <v>0</v>
      </c>
      <c r="U727" s="79">
        <f>IF($O727=0,0,T727/$O727)*100</f>
        <v>0</v>
      </c>
      <c r="V727" s="80">
        <f>IFERROR(VLOOKUP($B727,'Depr Rate % NS'!$A:$B,2,FALSE),0)</f>
        <v>0</v>
      </c>
      <c r="W727" s="81">
        <f>IFERROR(VLOOKUP($B727,'Depr Rate % NS'!D:E,2,FALSE),0)</f>
        <v>13374554.049999999</v>
      </c>
      <c r="X727" s="82">
        <f>IFERROR(VLOOKUP($B727,'Depr Rate % NS'!$L:$O,4,FALSE),0)</f>
        <v>1.8E-3</v>
      </c>
      <c r="Y727" s="81">
        <f>W727*X727</f>
        <v>24074.197289999996</v>
      </c>
    </row>
    <row r="728" spans="1:25" x14ac:dyDescent="0.25">
      <c r="A728" s="13" t="s">
        <v>11</v>
      </c>
      <c r="B728" s="14">
        <v>34186</v>
      </c>
      <c r="C728" s="14" t="s">
        <v>94</v>
      </c>
      <c r="D728" s="14" t="s">
        <v>57</v>
      </c>
      <c r="E728" s="14" t="s">
        <v>143</v>
      </c>
      <c r="F728" s="27" t="s">
        <v>131</v>
      </c>
      <c r="G728" s="14">
        <v>2017</v>
      </c>
      <c r="H728" s="10">
        <v>0</v>
      </c>
      <c r="I728" s="10">
        <v>0</v>
      </c>
      <c r="J728" s="20">
        <f t="shared" si="44"/>
        <v>0</v>
      </c>
      <c r="K728" s="10">
        <v>0</v>
      </c>
      <c r="L728" s="20">
        <f t="shared" si="45"/>
        <v>0</v>
      </c>
      <c r="M728" s="10">
        <f t="shared" si="46"/>
        <v>0</v>
      </c>
      <c r="N728" s="20">
        <f t="shared" si="47"/>
        <v>0</v>
      </c>
      <c r="O728" s="29">
        <v>0</v>
      </c>
      <c r="P728" s="29">
        <v>0</v>
      </c>
      <c r="Q728" s="79">
        <f>IF($O728=0,0,P728/$O728)*100</f>
        <v>0</v>
      </c>
      <c r="R728" s="29">
        <v>0</v>
      </c>
      <c r="S728" s="79">
        <f>IF($O728=0,0,R728/$O728)*100</f>
        <v>0</v>
      </c>
      <c r="T728" s="29">
        <f>P728+R728</f>
        <v>0</v>
      </c>
      <c r="U728" s="79">
        <f>IF($O728=0,0,T728/$O728)*100</f>
        <v>0</v>
      </c>
      <c r="V728" s="80">
        <f>IFERROR(VLOOKUP($B728,'Depr Rate % NS'!$A:$B,2,FALSE),0)</f>
        <v>0</v>
      </c>
      <c r="W728" s="81">
        <f>IFERROR(VLOOKUP($B728,'Depr Rate % NS'!D:E,2,FALSE),0)</f>
        <v>13374554.049999999</v>
      </c>
      <c r="X728" s="82">
        <f>IFERROR(VLOOKUP($B728,'Depr Rate % NS'!$L:$O,4,FALSE),0)</f>
        <v>1.8E-3</v>
      </c>
      <c r="Y728" s="81">
        <f>W728*X728</f>
        <v>24074.197289999996</v>
      </c>
    </row>
    <row r="729" spans="1:25" x14ac:dyDescent="0.25">
      <c r="A729" s="13" t="s">
        <v>11</v>
      </c>
      <c r="B729" s="14">
        <v>34186</v>
      </c>
      <c r="C729" s="14" t="s">
        <v>94</v>
      </c>
      <c r="D729" s="14" t="s">
        <v>57</v>
      </c>
      <c r="E729" s="14" t="s">
        <v>143</v>
      </c>
      <c r="F729" s="27" t="s">
        <v>131</v>
      </c>
      <c r="G729" s="14">
        <v>2018</v>
      </c>
      <c r="H729" s="10">
        <v>0</v>
      </c>
      <c r="I729" s="10">
        <v>0</v>
      </c>
      <c r="J729" s="20">
        <f t="shared" si="44"/>
        <v>0</v>
      </c>
      <c r="K729" s="10">
        <v>0</v>
      </c>
      <c r="L729" s="20">
        <f t="shared" si="45"/>
        <v>0</v>
      </c>
      <c r="M729" s="10">
        <f t="shared" si="46"/>
        <v>0</v>
      </c>
      <c r="N729" s="20">
        <f t="shared" si="47"/>
        <v>0</v>
      </c>
      <c r="O729" s="29">
        <v>0</v>
      </c>
      <c r="P729" s="29">
        <v>0</v>
      </c>
      <c r="Q729" s="79">
        <f>IF($O729=0,0,P729/$O729)*100</f>
        <v>0</v>
      </c>
      <c r="R729" s="29">
        <v>0</v>
      </c>
      <c r="S729" s="79">
        <f>IF($O729=0,0,R729/$O729)*100</f>
        <v>0</v>
      </c>
      <c r="T729" s="29">
        <f>P729+R729</f>
        <v>0</v>
      </c>
      <c r="U729" s="79">
        <f>IF($O729=0,0,T729/$O729)*100</f>
        <v>0</v>
      </c>
      <c r="V729" s="80">
        <f>IFERROR(VLOOKUP($B729,'Depr Rate % NS'!$A:$B,2,FALSE),0)</f>
        <v>0</v>
      </c>
      <c r="W729" s="81">
        <f>IFERROR(VLOOKUP($B729,'Depr Rate % NS'!D:E,2,FALSE),0)</f>
        <v>13374554.049999999</v>
      </c>
      <c r="X729" s="82">
        <f>IFERROR(VLOOKUP($B729,'Depr Rate % NS'!$L:$O,4,FALSE),0)</f>
        <v>1.8E-3</v>
      </c>
      <c r="Y729" s="81">
        <f>W729*X729</f>
        <v>24074.197289999996</v>
      </c>
    </row>
    <row r="730" spans="1:25" x14ac:dyDescent="0.25">
      <c r="A730" s="13" t="s">
        <v>11</v>
      </c>
      <c r="B730" s="14">
        <v>34186</v>
      </c>
      <c r="C730" s="14" t="s">
        <v>94</v>
      </c>
      <c r="D730" s="14" t="s">
        <v>57</v>
      </c>
      <c r="E730" s="14" t="s">
        <v>143</v>
      </c>
      <c r="F730" s="27" t="s">
        <v>131</v>
      </c>
      <c r="G730" s="14">
        <v>2019</v>
      </c>
      <c r="H730" s="10">
        <v>0</v>
      </c>
      <c r="I730" s="10">
        <v>0</v>
      </c>
      <c r="J730" s="20">
        <f t="shared" si="44"/>
        <v>0</v>
      </c>
      <c r="K730" s="10">
        <v>0</v>
      </c>
      <c r="L730" s="20">
        <f t="shared" si="45"/>
        <v>0</v>
      </c>
      <c r="M730" s="10">
        <f t="shared" si="46"/>
        <v>0</v>
      </c>
      <c r="N730" s="20">
        <f t="shared" si="47"/>
        <v>0</v>
      </c>
      <c r="O730" s="29">
        <v>0</v>
      </c>
      <c r="P730" s="29">
        <v>0</v>
      </c>
      <c r="Q730" s="79">
        <f>IF($O730=0,0,P730/$O730)*100</f>
        <v>0</v>
      </c>
      <c r="R730" s="29">
        <v>0</v>
      </c>
      <c r="S730" s="79">
        <f>IF($O730=0,0,R730/$O730)*100</f>
        <v>0</v>
      </c>
      <c r="T730" s="29">
        <f>P730+R730</f>
        <v>0</v>
      </c>
      <c r="U730" s="79">
        <f>IF($O730=0,0,T730/$O730)*100</f>
        <v>0</v>
      </c>
      <c r="V730" s="80">
        <f>IFERROR(VLOOKUP($B730,'Depr Rate % NS'!$A:$B,2,FALSE),0)</f>
        <v>0</v>
      </c>
      <c r="W730" s="81">
        <f>IFERROR(VLOOKUP($B730,'Depr Rate % NS'!D:E,2,FALSE),0)</f>
        <v>13374554.049999999</v>
      </c>
      <c r="X730" s="82">
        <f>IFERROR(VLOOKUP($B730,'Depr Rate % NS'!$L:$O,4,FALSE),0)</f>
        <v>1.8E-3</v>
      </c>
      <c r="Y730" s="81">
        <f>W730*X730</f>
        <v>24074.197289999996</v>
      </c>
    </row>
    <row r="731" spans="1:25" x14ac:dyDescent="0.25">
      <c r="A731" s="13" t="s">
        <v>11</v>
      </c>
      <c r="B731" s="14">
        <v>34199</v>
      </c>
      <c r="C731" s="14" t="s">
        <v>94</v>
      </c>
      <c r="D731" s="14" t="s">
        <v>60</v>
      </c>
      <c r="E731" s="14" t="s">
        <v>132</v>
      </c>
      <c r="F731" s="14" t="s">
        <v>132</v>
      </c>
      <c r="G731" s="14">
        <v>2011</v>
      </c>
      <c r="H731" s="10">
        <v>0</v>
      </c>
      <c r="I731" s="10">
        <v>0</v>
      </c>
      <c r="J731" s="20">
        <f t="shared" si="44"/>
        <v>0</v>
      </c>
      <c r="K731" s="10">
        <v>0</v>
      </c>
      <c r="L731" s="20">
        <f t="shared" si="45"/>
        <v>0</v>
      </c>
      <c r="M731" s="10">
        <f t="shared" si="46"/>
        <v>0</v>
      </c>
      <c r="N731" s="20">
        <f t="shared" si="47"/>
        <v>0</v>
      </c>
      <c r="O731" s="10"/>
      <c r="P731" s="10"/>
      <c r="Q731" s="20"/>
      <c r="R731" s="10"/>
      <c r="S731" s="20"/>
      <c r="T731" s="10"/>
      <c r="U731" s="20"/>
      <c r="V731" s="20"/>
      <c r="W731" s="43"/>
      <c r="X731" s="40"/>
      <c r="Y731" s="43"/>
    </row>
    <row r="732" spans="1:25" x14ac:dyDescent="0.25">
      <c r="A732" s="13" t="s">
        <v>11</v>
      </c>
      <c r="B732" s="14">
        <v>34199</v>
      </c>
      <c r="C732" s="14" t="s">
        <v>94</v>
      </c>
      <c r="D732" s="14" t="s">
        <v>60</v>
      </c>
      <c r="E732" s="14" t="s">
        <v>132</v>
      </c>
      <c r="F732" s="14" t="s">
        <v>132</v>
      </c>
      <c r="G732" s="14">
        <v>2012</v>
      </c>
      <c r="H732" s="10">
        <v>0</v>
      </c>
      <c r="I732" s="10">
        <v>0</v>
      </c>
      <c r="J732" s="20">
        <f t="shared" si="44"/>
        <v>0</v>
      </c>
      <c r="K732" s="10">
        <v>0</v>
      </c>
      <c r="L732" s="20">
        <f t="shared" si="45"/>
        <v>0</v>
      </c>
      <c r="M732" s="10">
        <f t="shared" si="46"/>
        <v>0</v>
      </c>
      <c r="N732" s="20">
        <f t="shared" si="47"/>
        <v>0</v>
      </c>
      <c r="O732" s="10"/>
      <c r="P732" s="10"/>
      <c r="Q732" s="20"/>
      <c r="R732" s="10"/>
      <c r="S732" s="20"/>
      <c r="T732" s="10"/>
      <c r="U732" s="20"/>
      <c r="V732" s="20"/>
      <c r="W732" s="43"/>
      <c r="X732" s="40"/>
      <c r="Y732" s="43"/>
    </row>
    <row r="733" spans="1:25" x14ac:dyDescent="0.25">
      <c r="A733" s="13" t="s">
        <v>11</v>
      </c>
      <c r="B733" s="14">
        <v>34199</v>
      </c>
      <c r="C733" s="14" t="s">
        <v>94</v>
      </c>
      <c r="D733" s="14" t="s">
        <v>60</v>
      </c>
      <c r="E733" s="14" t="s">
        <v>132</v>
      </c>
      <c r="F733" s="14" t="s">
        <v>132</v>
      </c>
      <c r="G733" s="14">
        <v>2013</v>
      </c>
      <c r="H733" s="10">
        <v>0</v>
      </c>
      <c r="I733" s="10">
        <v>0</v>
      </c>
      <c r="J733" s="20">
        <f t="shared" si="44"/>
        <v>0</v>
      </c>
      <c r="K733" s="10">
        <v>0</v>
      </c>
      <c r="L733" s="20">
        <f t="shared" si="45"/>
        <v>0</v>
      </c>
      <c r="M733" s="10">
        <f t="shared" si="46"/>
        <v>0</v>
      </c>
      <c r="N733" s="20">
        <f t="shared" si="47"/>
        <v>0</v>
      </c>
      <c r="O733" s="10"/>
      <c r="P733" s="10"/>
      <c r="Q733" s="20"/>
      <c r="R733" s="10"/>
      <c r="S733" s="20"/>
      <c r="T733" s="10"/>
      <c r="U733" s="20"/>
      <c r="V733" s="20"/>
      <c r="W733" s="43"/>
      <c r="X733" s="40"/>
      <c r="Y733" s="43"/>
    </row>
    <row r="734" spans="1:25" x14ac:dyDescent="0.25">
      <c r="A734" s="13" t="s">
        <v>11</v>
      </c>
      <c r="B734" s="14">
        <v>34199</v>
      </c>
      <c r="C734" s="14" t="s">
        <v>94</v>
      </c>
      <c r="D734" s="14" t="s">
        <v>60</v>
      </c>
      <c r="E734" s="14" t="s">
        <v>132</v>
      </c>
      <c r="F734" s="14" t="s">
        <v>132</v>
      </c>
      <c r="G734" s="14">
        <v>2014</v>
      </c>
      <c r="H734" s="10">
        <v>0</v>
      </c>
      <c r="I734" s="10">
        <v>0</v>
      </c>
      <c r="J734" s="20">
        <f t="shared" si="44"/>
        <v>0</v>
      </c>
      <c r="K734" s="10">
        <v>0</v>
      </c>
      <c r="L734" s="20">
        <f t="shared" si="45"/>
        <v>0</v>
      </c>
      <c r="M734" s="10">
        <f t="shared" si="46"/>
        <v>0</v>
      </c>
      <c r="N734" s="20">
        <f t="shared" si="47"/>
        <v>0</v>
      </c>
      <c r="O734" s="10"/>
      <c r="P734" s="10"/>
      <c r="Q734" s="20"/>
      <c r="R734" s="10"/>
      <c r="S734" s="20"/>
      <c r="T734" s="10"/>
      <c r="U734" s="20"/>
      <c r="V734" s="20"/>
      <c r="W734" s="43"/>
      <c r="X734" s="40"/>
      <c r="Y734" s="43"/>
    </row>
    <row r="735" spans="1:25" x14ac:dyDescent="0.25">
      <c r="A735" s="13" t="s">
        <v>11</v>
      </c>
      <c r="B735" s="14">
        <v>34199</v>
      </c>
      <c r="C735" s="14" t="s">
        <v>94</v>
      </c>
      <c r="D735" s="14" t="s">
        <v>60</v>
      </c>
      <c r="E735" s="14" t="s">
        <v>132</v>
      </c>
      <c r="F735" s="14" t="s">
        <v>132</v>
      </c>
      <c r="G735" s="14">
        <v>2015</v>
      </c>
      <c r="H735" s="10">
        <v>0</v>
      </c>
      <c r="I735" s="10">
        <v>0</v>
      </c>
      <c r="J735" s="20">
        <f t="shared" si="44"/>
        <v>0</v>
      </c>
      <c r="K735" s="10">
        <v>0</v>
      </c>
      <c r="L735" s="20">
        <f t="shared" si="45"/>
        <v>0</v>
      </c>
      <c r="M735" s="10">
        <f t="shared" si="46"/>
        <v>0</v>
      </c>
      <c r="N735" s="20">
        <f t="shared" si="47"/>
        <v>0</v>
      </c>
      <c r="O735" s="29">
        <v>0</v>
      </c>
      <c r="P735" s="29">
        <v>0</v>
      </c>
      <c r="Q735" s="79">
        <f>IF($O735=0,0,P735/$O735)*100</f>
        <v>0</v>
      </c>
      <c r="R735" s="29">
        <v>0</v>
      </c>
      <c r="S735" s="79">
        <f>IF($O735=0,0,R735/$O735)*100</f>
        <v>0</v>
      </c>
      <c r="T735" s="29">
        <f>P735+R735</f>
        <v>0</v>
      </c>
      <c r="U735" s="79">
        <f>IF($O735=0,0,T735/$O735)*100</f>
        <v>0</v>
      </c>
      <c r="V735" s="80">
        <f>IFERROR(VLOOKUP($B735,'Depr Rate % NS'!$A:$B,2,FALSE),0)</f>
        <v>0</v>
      </c>
      <c r="W735" s="81">
        <f>IFERROR(VLOOKUP($B735,'Depr Rate % NS'!D:E,2,FALSE),0)</f>
        <v>176075355.94000003</v>
      </c>
      <c r="X735" s="82">
        <f>IFERROR(VLOOKUP($B735,'Depr Rate % NS'!$L:$O,4,FALSE),0)</f>
        <v>0</v>
      </c>
      <c r="Y735" s="81">
        <f>W735*X735</f>
        <v>0</v>
      </c>
    </row>
    <row r="736" spans="1:25" x14ac:dyDescent="0.25">
      <c r="A736" s="13" t="s">
        <v>11</v>
      </c>
      <c r="B736" s="14">
        <v>34199</v>
      </c>
      <c r="C736" s="14" t="s">
        <v>94</v>
      </c>
      <c r="D736" s="14" t="s">
        <v>60</v>
      </c>
      <c r="E736" s="14" t="s">
        <v>132</v>
      </c>
      <c r="F736" s="14" t="s">
        <v>132</v>
      </c>
      <c r="G736" s="14">
        <v>2016</v>
      </c>
      <c r="H736" s="10">
        <v>0</v>
      </c>
      <c r="I736" s="10">
        <v>0</v>
      </c>
      <c r="J736" s="20">
        <f t="shared" si="44"/>
        <v>0</v>
      </c>
      <c r="K736" s="10">
        <v>0</v>
      </c>
      <c r="L736" s="20">
        <f t="shared" si="45"/>
        <v>0</v>
      </c>
      <c r="M736" s="10">
        <f t="shared" si="46"/>
        <v>0</v>
      </c>
      <c r="N736" s="20">
        <f t="shared" si="47"/>
        <v>0</v>
      </c>
      <c r="O736" s="29">
        <v>0</v>
      </c>
      <c r="P736" s="29">
        <v>0</v>
      </c>
      <c r="Q736" s="79">
        <f>IF($O736=0,0,P736/$O736)*100</f>
        <v>0</v>
      </c>
      <c r="R736" s="29">
        <v>0</v>
      </c>
      <c r="S736" s="79">
        <f>IF($O736=0,0,R736/$O736)*100</f>
        <v>0</v>
      </c>
      <c r="T736" s="29">
        <f>P736+R736</f>
        <v>0</v>
      </c>
      <c r="U736" s="79">
        <f>IF($O736=0,0,T736/$O736)*100</f>
        <v>0</v>
      </c>
      <c r="V736" s="80">
        <f>IFERROR(VLOOKUP($B736,'Depr Rate % NS'!$A:$B,2,FALSE),0)</f>
        <v>0</v>
      </c>
      <c r="W736" s="81">
        <f>IFERROR(VLOOKUP($B736,'Depr Rate % NS'!D:E,2,FALSE),0)</f>
        <v>176075355.94000003</v>
      </c>
      <c r="X736" s="82">
        <f>IFERROR(VLOOKUP($B736,'Depr Rate % NS'!$L:$O,4,FALSE),0)</f>
        <v>0</v>
      </c>
      <c r="Y736" s="81">
        <f>W736*X736</f>
        <v>0</v>
      </c>
    </row>
    <row r="737" spans="1:25" x14ac:dyDescent="0.25">
      <c r="A737" s="13" t="s">
        <v>11</v>
      </c>
      <c r="B737" s="14">
        <v>34199</v>
      </c>
      <c r="C737" s="14" t="s">
        <v>94</v>
      </c>
      <c r="D737" s="14" t="s">
        <v>60</v>
      </c>
      <c r="E737" s="14" t="s">
        <v>132</v>
      </c>
      <c r="F737" s="14" t="s">
        <v>132</v>
      </c>
      <c r="G737" s="14">
        <v>2017</v>
      </c>
      <c r="H737" s="10">
        <v>0</v>
      </c>
      <c r="I737" s="10">
        <v>0</v>
      </c>
      <c r="J737" s="20">
        <f t="shared" si="44"/>
        <v>0</v>
      </c>
      <c r="K737" s="10">
        <v>0</v>
      </c>
      <c r="L737" s="20">
        <f t="shared" si="45"/>
        <v>0</v>
      </c>
      <c r="M737" s="10">
        <f t="shared" si="46"/>
        <v>0</v>
      </c>
      <c r="N737" s="20">
        <f t="shared" si="47"/>
        <v>0</v>
      </c>
      <c r="O737" s="29">
        <v>0</v>
      </c>
      <c r="P737" s="29">
        <v>0</v>
      </c>
      <c r="Q737" s="79">
        <f>IF($O737=0,0,P737/$O737)*100</f>
        <v>0</v>
      </c>
      <c r="R737" s="29">
        <v>0</v>
      </c>
      <c r="S737" s="79">
        <f>IF($O737=0,0,R737/$O737)*100</f>
        <v>0</v>
      </c>
      <c r="T737" s="29">
        <f>P737+R737</f>
        <v>0</v>
      </c>
      <c r="U737" s="79">
        <f>IF($O737=0,0,T737/$O737)*100</f>
        <v>0</v>
      </c>
      <c r="V737" s="80">
        <f>IFERROR(VLOOKUP($B737,'Depr Rate % NS'!$A:$B,2,FALSE),0)</f>
        <v>0</v>
      </c>
      <c r="W737" s="81">
        <f>IFERROR(VLOOKUP($B737,'Depr Rate % NS'!D:E,2,FALSE),0)</f>
        <v>176075355.94000003</v>
      </c>
      <c r="X737" s="82">
        <f>IFERROR(VLOOKUP($B737,'Depr Rate % NS'!$L:$O,4,FALSE),0)</f>
        <v>0</v>
      </c>
      <c r="Y737" s="81">
        <f>W737*X737</f>
        <v>0</v>
      </c>
    </row>
    <row r="738" spans="1:25" x14ac:dyDescent="0.25">
      <c r="A738" s="13" t="s">
        <v>11</v>
      </c>
      <c r="B738" s="14">
        <v>34199</v>
      </c>
      <c r="C738" s="14" t="s">
        <v>94</v>
      </c>
      <c r="D738" s="14" t="s">
        <v>60</v>
      </c>
      <c r="E738" s="14" t="s">
        <v>132</v>
      </c>
      <c r="F738" s="14" t="s">
        <v>132</v>
      </c>
      <c r="G738" s="14">
        <v>2018</v>
      </c>
      <c r="H738" s="10">
        <v>83661.47</v>
      </c>
      <c r="I738" s="10">
        <v>-42450</v>
      </c>
      <c r="J738" s="20">
        <f t="shared" si="44"/>
        <v>-50.740203345697843</v>
      </c>
      <c r="K738" s="10">
        <v>0</v>
      </c>
      <c r="L738" s="20">
        <f t="shared" si="45"/>
        <v>0</v>
      </c>
      <c r="M738" s="10">
        <f t="shared" si="46"/>
        <v>-42450</v>
      </c>
      <c r="N738" s="20">
        <f t="shared" si="47"/>
        <v>-50.740203345697843</v>
      </c>
      <c r="O738" s="29">
        <v>83661.47</v>
      </c>
      <c r="P738" s="29">
        <v>-42450</v>
      </c>
      <c r="Q738" s="79">
        <f>IF($O738=0,0,P738/$O738)*100</f>
        <v>-50.740203345697843</v>
      </c>
      <c r="R738" s="29">
        <v>0</v>
      </c>
      <c r="S738" s="79">
        <f>IF($O738=0,0,R738/$O738)*100</f>
        <v>0</v>
      </c>
      <c r="T738" s="29">
        <f>P738+R738</f>
        <v>-42450</v>
      </c>
      <c r="U738" s="79">
        <f>IF($O738=0,0,T738/$O738)*100</f>
        <v>-50.740203345697843</v>
      </c>
      <c r="V738" s="80">
        <f>IFERROR(VLOOKUP($B738,'Depr Rate % NS'!$A:$B,2,FALSE),0)</f>
        <v>0</v>
      </c>
      <c r="W738" s="81">
        <f>IFERROR(VLOOKUP($B738,'Depr Rate % NS'!D:E,2,FALSE),0)</f>
        <v>176075355.94000003</v>
      </c>
      <c r="X738" s="82">
        <f>IFERROR(VLOOKUP($B738,'Depr Rate % NS'!$L:$O,4,FALSE),0)</f>
        <v>0</v>
      </c>
      <c r="Y738" s="81">
        <f>W738*X738</f>
        <v>0</v>
      </c>
    </row>
    <row r="739" spans="1:25" x14ac:dyDescent="0.25">
      <c r="A739" s="13" t="s">
        <v>11</v>
      </c>
      <c r="B739" s="14">
        <v>34199</v>
      </c>
      <c r="C739" s="14" t="s">
        <v>94</v>
      </c>
      <c r="D739" s="14" t="s">
        <v>60</v>
      </c>
      <c r="E739" s="14" t="s">
        <v>132</v>
      </c>
      <c r="F739" s="14" t="s">
        <v>132</v>
      </c>
      <c r="G739" s="14">
        <v>2019</v>
      </c>
      <c r="H739" s="10">
        <v>0</v>
      </c>
      <c r="I739" s="10">
        <v>0</v>
      </c>
      <c r="J739" s="20">
        <f t="shared" si="44"/>
        <v>0</v>
      </c>
      <c r="K739" s="10">
        <v>0</v>
      </c>
      <c r="L739" s="20">
        <f t="shared" si="45"/>
        <v>0</v>
      </c>
      <c r="M739" s="10">
        <f t="shared" si="46"/>
        <v>0</v>
      </c>
      <c r="N739" s="20">
        <f t="shared" si="47"/>
        <v>0</v>
      </c>
      <c r="O739" s="29">
        <v>83661.47</v>
      </c>
      <c r="P739" s="29">
        <v>-42450</v>
      </c>
      <c r="Q739" s="79">
        <f>IF($O739=0,0,P739/$O739)*100</f>
        <v>-50.740203345697843</v>
      </c>
      <c r="R739" s="29">
        <v>0</v>
      </c>
      <c r="S739" s="79">
        <f>IF($O739=0,0,R739/$O739)*100</f>
        <v>0</v>
      </c>
      <c r="T739" s="29">
        <f>P739+R739</f>
        <v>-42450</v>
      </c>
      <c r="U739" s="79">
        <f>IF($O739=0,0,T739/$O739)*100</f>
        <v>-50.740203345697843</v>
      </c>
      <c r="V739" s="80">
        <f>IFERROR(VLOOKUP($B739,'Depr Rate % NS'!$A:$B,2,FALSE),0)</f>
        <v>0</v>
      </c>
      <c r="W739" s="81">
        <f>IFERROR(VLOOKUP($B739,'Depr Rate % NS'!D:E,2,FALSE),0)</f>
        <v>176075355.94000003</v>
      </c>
      <c r="X739" s="82">
        <f>IFERROR(VLOOKUP($B739,'Depr Rate % NS'!$L:$O,4,FALSE),0)</f>
        <v>0</v>
      </c>
      <c r="Y739" s="81">
        <f>W739*X739</f>
        <v>0</v>
      </c>
    </row>
    <row r="740" spans="1:25" x14ac:dyDescent="0.25">
      <c r="A740" s="13" t="s">
        <v>11</v>
      </c>
      <c r="B740" s="14">
        <v>34228</v>
      </c>
      <c r="C740" s="14" t="s">
        <v>95</v>
      </c>
      <c r="D740" s="14" t="s">
        <v>30</v>
      </c>
      <c r="E740" s="14"/>
      <c r="F740" s="14"/>
      <c r="G740" s="14">
        <v>2011</v>
      </c>
      <c r="H740" s="10">
        <v>0</v>
      </c>
      <c r="I740" s="10">
        <v>0</v>
      </c>
      <c r="J740" s="20">
        <f t="shared" si="44"/>
        <v>0</v>
      </c>
      <c r="K740" s="10">
        <v>0</v>
      </c>
      <c r="L740" s="20">
        <f t="shared" si="45"/>
        <v>0</v>
      </c>
      <c r="M740" s="10">
        <f t="shared" si="46"/>
        <v>0</v>
      </c>
      <c r="N740" s="20">
        <f t="shared" si="47"/>
        <v>0</v>
      </c>
      <c r="O740" s="10"/>
      <c r="P740" s="10"/>
      <c r="Q740" s="20"/>
      <c r="R740" s="10"/>
      <c r="S740" s="20"/>
      <c r="T740" s="10"/>
      <c r="U740" s="20"/>
      <c r="V740" s="20"/>
      <c r="W740" s="43"/>
      <c r="X740" s="40"/>
      <c r="Y740" s="43"/>
    </row>
    <row r="741" spans="1:25" x14ac:dyDescent="0.25">
      <c r="A741" s="13" t="s">
        <v>11</v>
      </c>
      <c r="B741" s="14">
        <v>34228</v>
      </c>
      <c r="C741" s="14" t="s">
        <v>95</v>
      </c>
      <c r="D741" s="14" t="s">
        <v>30</v>
      </c>
      <c r="E741" s="14"/>
      <c r="F741" s="14"/>
      <c r="G741" s="14">
        <v>2012</v>
      </c>
      <c r="H741" s="10">
        <v>0</v>
      </c>
      <c r="I741" s="10">
        <v>0</v>
      </c>
      <c r="J741" s="20">
        <f t="shared" si="44"/>
        <v>0</v>
      </c>
      <c r="K741" s="10">
        <v>0</v>
      </c>
      <c r="L741" s="20">
        <f t="shared" si="45"/>
        <v>0</v>
      </c>
      <c r="M741" s="10">
        <f t="shared" si="46"/>
        <v>0</v>
      </c>
      <c r="N741" s="20">
        <f t="shared" si="47"/>
        <v>0</v>
      </c>
      <c r="O741" s="10"/>
      <c r="P741" s="10"/>
      <c r="Q741" s="20"/>
      <c r="R741" s="10"/>
      <c r="S741" s="20"/>
      <c r="T741" s="10"/>
      <c r="U741" s="20"/>
      <c r="V741" s="20"/>
      <c r="W741" s="43"/>
      <c r="X741" s="40"/>
      <c r="Y741" s="43"/>
    </row>
    <row r="742" spans="1:25" x14ac:dyDescent="0.25">
      <c r="A742" s="13" t="s">
        <v>11</v>
      </c>
      <c r="B742" s="14">
        <v>34228</v>
      </c>
      <c r="C742" s="14" t="s">
        <v>95</v>
      </c>
      <c r="D742" s="14" t="s">
        <v>30</v>
      </c>
      <c r="E742" s="14"/>
      <c r="F742" s="14"/>
      <c r="G742" s="14">
        <v>2013</v>
      </c>
      <c r="H742" s="10">
        <v>0</v>
      </c>
      <c r="I742" s="10">
        <v>0</v>
      </c>
      <c r="J742" s="20">
        <f t="shared" si="44"/>
        <v>0</v>
      </c>
      <c r="K742" s="10">
        <v>0</v>
      </c>
      <c r="L742" s="20">
        <f t="shared" si="45"/>
        <v>0</v>
      </c>
      <c r="M742" s="10">
        <f t="shared" si="46"/>
        <v>0</v>
      </c>
      <c r="N742" s="20">
        <f t="shared" si="47"/>
        <v>0</v>
      </c>
      <c r="O742" s="10"/>
      <c r="P742" s="10"/>
      <c r="Q742" s="20"/>
      <c r="R742" s="10"/>
      <c r="S742" s="20"/>
      <c r="T742" s="10"/>
      <c r="U742" s="20"/>
      <c r="V742" s="20"/>
      <c r="W742" s="43"/>
      <c r="X742" s="40"/>
      <c r="Y742" s="43"/>
    </row>
    <row r="743" spans="1:25" x14ac:dyDescent="0.25">
      <c r="A743" s="13" t="s">
        <v>11</v>
      </c>
      <c r="B743" s="14">
        <v>34228</v>
      </c>
      <c r="C743" s="14" t="s">
        <v>95</v>
      </c>
      <c r="D743" s="14" t="s">
        <v>30</v>
      </c>
      <c r="E743" s="14"/>
      <c r="F743" s="14"/>
      <c r="G743" s="14">
        <v>2014</v>
      </c>
      <c r="H743" s="10">
        <v>0</v>
      </c>
      <c r="I743" s="10">
        <v>0</v>
      </c>
      <c r="J743" s="20">
        <f t="shared" si="44"/>
        <v>0</v>
      </c>
      <c r="K743" s="10">
        <v>0</v>
      </c>
      <c r="L743" s="20">
        <f t="shared" si="45"/>
        <v>0</v>
      </c>
      <c r="M743" s="10">
        <f t="shared" si="46"/>
        <v>0</v>
      </c>
      <c r="N743" s="20">
        <f t="shared" si="47"/>
        <v>0</v>
      </c>
      <c r="O743" s="10"/>
      <c r="P743" s="10"/>
      <c r="Q743" s="20"/>
      <c r="R743" s="10"/>
      <c r="S743" s="20"/>
      <c r="T743" s="10"/>
      <c r="U743" s="20"/>
      <c r="V743" s="20"/>
      <c r="W743" s="43"/>
      <c r="X743" s="40"/>
      <c r="Y743" s="43"/>
    </row>
    <row r="744" spans="1:25" x14ac:dyDescent="0.25">
      <c r="A744" s="13" t="s">
        <v>11</v>
      </c>
      <c r="B744" s="14">
        <v>34228</v>
      </c>
      <c r="C744" s="14" t="s">
        <v>95</v>
      </c>
      <c r="D744" s="14" t="s">
        <v>30</v>
      </c>
      <c r="E744" s="14"/>
      <c r="F744" s="14"/>
      <c r="G744" s="14">
        <v>2015</v>
      </c>
      <c r="H744" s="10">
        <v>23435863.199999999</v>
      </c>
      <c r="I744" s="10">
        <v>0</v>
      </c>
      <c r="J744" s="20">
        <f t="shared" si="44"/>
        <v>0</v>
      </c>
      <c r="K744" s="10">
        <v>0</v>
      </c>
      <c r="L744" s="20">
        <f t="shared" si="45"/>
        <v>0</v>
      </c>
      <c r="M744" s="10">
        <f t="shared" si="46"/>
        <v>0</v>
      </c>
      <c r="N744" s="20">
        <f t="shared" si="47"/>
        <v>0</v>
      </c>
      <c r="O744" s="29">
        <v>23435863.199999999</v>
      </c>
      <c r="P744" s="29">
        <v>0</v>
      </c>
      <c r="Q744" s="79">
        <f>IF($O744=0,0,P744/$O744)*100</f>
        <v>0</v>
      </c>
      <c r="R744" s="29">
        <v>0</v>
      </c>
      <c r="S744" s="79">
        <f>IF($O744=0,0,R744/$O744)*100</f>
        <v>0</v>
      </c>
      <c r="T744" s="29">
        <f>P744+R744</f>
        <v>0</v>
      </c>
      <c r="U744" s="79">
        <f>IF($O744=0,0,T744/$O744)*100</f>
        <v>0</v>
      </c>
      <c r="V744" s="80">
        <f>IFERROR(VLOOKUP($B744,'Depr Rate % NS'!$A:$B,2,FALSE),0)</f>
        <v>0</v>
      </c>
      <c r="W744" s="81">
        <f>IFERROR(VLOOKUP($B744,'Depr Rate % NS'!D:E,2,FALSE),0)</f>
        <v>0</v>
      </c>
      <c r="X744" s="82">
        <f>IFERROR(VLOOKUP($B744,'Depr Rate % NS'!$L:$O,4,FALSE),0)</f>
        <v>2.0000000000000001E-4</v>
      </c>
      <c r="Y744" s="81">
        <f>W744*X744</f>
        <v>0</v>
      </c>
    </row>
    <row r="745" spans="1:25" x14ac:dyDescent="0.25">
      <c r="A745" s="13" t="s">
        <v>11</v>
      </c>
      <c r="B745" s="14">
        <v>34228</v>
      </c>
      <c r="C745" s="14" t="s">
        <v>95</v>
      </c>
      <c r="D745" s="14" t="s">
        <v>30</v>
      </c>
      <c r="E745" s="14"/>
      <c r="F745" s="14"/>
      <c r="G745" s="14">
        <v>2016</v>
      </c>
      <c r="H745" s="10">
        <v>0</v>
      </c>
      <c r="I745" s="10">
        <v>0</v>
      </c>
      <c r="J745" s="20">
        <f t="shared" si="44"/>
        <v>0</v>
      </c>
      <c r="K745" s="10">
        <v>0</v>
      </c>
      <c r="L745" s="20">
        <f t="shared" si="45"/>
        <v>0</v>
      </c>
      <c r="M745" s="10">
        <f t="shared" si="46"/>
        <v>0</v>
      </c>
      <c r="N745" s="20">
        <f t="shared" si="47"/>
        <v>0</v>
      </c>
      <c r="O745" s="29">
        <v>23435863.199999999</v>
      </c>
      <c r="P745" s="29">
        <v>0</v>
      </c>
      <c r="Q745" s="79">
        <f>IF($O745=0,0,P745/$O745)*100</f>
        <v>0</v>
      </c>
      <c r="R745" s="29">
        <v>0</v>
      </c>
      <c r="S745" s="79">
        <f>IF($O745=0,0,R745/$O745)*100</f>
        <v>0</v>
      </c>
      <c r="T745" s="29">
        <f>P745+R745</f>
        <v>0</v>
      </c>
      <c r="U745" s="79">
        <f>IF($O745=0,0,T745/$O745)*100</f>
        <v>0</v>
      </c>
      <c r="V745" s="80">
        <f>IFERROR(VLOOKUP($B745,'Depr Rate % NS'!$A:$B,2,FALSE),0)</f>
        <v>0</v>
      </c>
      <c r="W745" s="81">
        <f>IFERROR(VLOOKUP($B745,'Depr Rate % NS'!D:E,2,FALSE),0)</f>
        <v>0</v>
      </c>
      <c r="X745" s="82">
        <f>IFERROR(VLOOKUP($B745,'Depr Rate % NS'!$L:$O,4,FALSE),0)</f>
        <v>2.0000000000000001E-4</v>
      </c>
      <c r="Y745" s="81">
        <f>W745*X745</f>
        <v>0</v>
      </c>
    </row>
    <row r="746" spans="1:25" x14ac:dyDescent="0.25">
      <c r="A746" s="13" t="s">
        <v>11</v>
      </c>
      <c r="B746" s="14">
        <v>34228</v>
      </c>
      <c r="C746" s="14" t="s">
        <v>95</v>
      </c>
      <c r="D746" s="14" t="s">
        <v>30</v>
      </c>
      <c r="E746" s="14"/>
      <c r="F746" s="14"/>
      <c r="G746" s="14">
        <v>2017</v>
      </c>
      <c r="H746" s="10">
        <v>0</v>
      </c>
      <c r="I746" s="10">
        <v>0</v>
      </c>
      <c r="J746" s="20">
        <f t="shared" si="44"/>
        <v>0</v>
      </c>
      <c r="K746" s="10">
        <v>0</v>
      </c>
      <c r="L746" s="20">
        <f t="shared" si="45"/>
        <v>0</v>
      </c>
      <c r="M746" s="10">
        <f t="shared" si="46"/>
        <v>0</v>
      </c>
      <c r="N746" s="20">
        <f t="shared" si="47"/>
        <v>0</v>
      </c>
      <c r="O746" s="29">
        <v>23435863.199999999</v>
      </c>
      <c r="P746" s="29">
        <v>0</v>
      </c>
      <c r="Q746" s="79">
        <f>IF($O746=0,0,P746/$O746)*100</f>
        <v>0</v>
      </c>
      <c r="R746" s="29">
        <v>0</v>
      </c>
      <c r="S746" s="79">
        <f>IF($O746=0,0,R746/$O746)*100</f>
        <v>0</v>
      </c>
      <c r="T746" s="29">
        <f>P746+R746</f>
        <v>0</v>
      </c>
      <c r="U746" s="79">
        <f>IF($O746=0,0,T746/$O746)*100</f>
        <v>0</v>
      </c>
      <c r="V746" s="80">
        <f>IFERROR(VLOOKUP($B746,'Depr Rate % NS'!$A:$B,2,FALSE),0)</f>
        <v>0</v>
      </c>
      <c r="W746" s="81">
        <f>IFERROR(VLOOKUP($B746,'Depr Rate % NS'!D:E,2,FALSE),0)</f>
        <v>0</v>
      </c>
      <c r="X746" s="82">
        <f>IFERROR(VLOOKUP($B746,'Depr Rate % NS'!$L:$O,4,FALSE),0)</f>
        <v>2.0000000000000001E-4</v>
      </c>
      <c r="Y746" s="81">
        <f>W746*X746</f>
        <v>0</v>
      </c>
    </row>
    <row r="747" spans="1:25" x14ac:dyDescent="0.25">
      <c r="A747" s="13" t="s">
        <v>11</v>
      </c>
      <c r="B747" s="14">
        <v>34228</v>
      </c>
      <c r="C747" s="14" t="s">
        <v>95</v>
      </c>
      <c r="D747" s="14" t="s">
        <v>30</v>
      </c>
      <c r="E747" s="14"/>
      <c r="F747" s="14"/>
      <c r="G747" s="14">
        <v>2018</v>
      </c>
      <c r="H747" s="10">
        <v>0</v>
      </c>
      <c r="I747" s="10">
        <v>0</v>
      </c>
      <c r="J747" s="20">
        <f t="shared" si="44"/>
        <v>0</v>
      </c>
      <c r="K747" s="10">
        <v>0</v>
      </c>
      <c r="L747" s="20">
        <f t="shared" si="45"/>
        <v>0</v>
      </c>
      <c r="M747" s="10">
        <f t="shared" si="46"/>
        <v>0</v>
      </c>
      <c r="N747" s="20">
        <f t="shared" si="47"/>
        <v>0</v>
      </c>
      <c r="O747" s="29">
        <v>23435863.199999999</v>
      </c>
      <c r="P747" s="29">
        <v>0</v>
      </c>
      <c r="Q747" s="79">
        <f>IF($O747=0,0,P747/$O747)*100</f>
        <v>0</v>
      </c>
      <c r="R747" s="29">
        <v>0</v>
      </c>
      <c r="S747" s="79">
        <f>IF($O747=0,0,R747/$O747)*100</f>
        <v>0</v>
      </c>
      <c r="T747" s="29">
        <f>P747+R747</f>
        <v>0</v>
      </c>
      <c r="U747" s="79">
        <f>IF($O747=0,0,T747/$O747)*100</f>
        <v>0</v>
      </c>
      <c r="V747" s="80">
        <f>IFERROR(VLOOKUP($B747,'Depr Rate % NS'!$A:$B,2,FALSE),0)</f>
        <v>0</v>
      </c>
      <c r="W747" s="81">
        <f>IFERROR(VLOOKUP($B747,'Depr Rate % NS'!D:E,2,FALSE),0)</f>
        <v>0</v>
      </c>
      <c r="X747" s="82">
        <f>IFERROR(VLOOKUP($B747,'Depr Rate % NS'!$L:$O,4,FALSE),0)</f>
        <v>2.0000000000000001E-4</v>
      </c>
      <c r="Y747" s="81">
        <f>W747*X747</f>
        <v>0</v>
      </c>
    </row>
    <row r="748" spans="1:25" x14ac:dyDescent="0.25">
      <c r="A748" s="13" t="s">
        <v>11</v>
      </c>
      <c r="B748" s="14">
        <v>34228</v>
      </c>
      <c r="C748" s="14" t="s">
        <v>95</v>
      </c>
      <c r="D748" s="14" t="s">
        <v>30</v>
      </c>
      <c r="E748" s="14"/>
      <c r="F748" s="14"/>
      <c r="G748" s="14">
        <v>2019</v>
      </c>
      <c r="H748" s="10">
        <v>0</v>
      </c>
      <c r="I748" s="10">
        <v>0</v>
      </c>
      <c r="J748" s="20">
        <f t="shared" si="44"/>
        <v>0</v>
      </c>
      <c r="K748" s="10">
        <v>0</v>
      </c>
      <c r="L748" s="20">
        <f t="shared" si="45"/>
        <v>0</v>
      </c>
      <c r="M748" s="10">
        <f t="shared" si="46"/>
        <v>0</v>
      </c>
      <c r="N748" s="20">
        <f t="shared" si="47"/>
        <v>0</v>
      </c>
      <c r="O748" s="29">
        <v>23435863.199999999</v>
      </c>
      <c r="P748" s="29">
        <v>0</v>
      </c>
      <c r="Q748" s="79">
        <f>IF($O748=0,0,P748/$O748)*100</f>
        <v>0</v>
      </c>
      <c r="R748" s="29">
        <v>0</v>
      </c>
      <c r="S748" s="79">
        <f>IF($O748=0,0,R748/$O748)*100</f>
        <v>0</v>
      </c>
      <c r="T748" s="29">
        <f>P748+R748</f>
        <v>0</v>
      </c>
      <c r="U748" s="79">
        <f>IF($O748=0,0,T748/$O748)*100</f>
        <v>0</v>
      </c>
      <c r="V748" s="80">
        <f>IFERROR(VLOOKUP($B748,'Depr Rate % NS'!$A:$B,2,FALSE),0)</f>
        <v>0</v>
      </c>
      <c r="W748" s="81">
        <f>IFERROR(VLOOKUP($B748,'Depr Rate % NS'!D:E,2,FALSE),0)</f>
        <v>0</v>
      </c>
      <c r="X748" s="82">
        <f>IFERROR(VLOOKUP($B748,'Depr Rate % NS'!$L:$O,4,FALSE),0)</f>
        <v>2.0000000000000001E-4</v>
      </c>
      <c r="Y748" s="81">
        <f>W748*X748</f>
        <v>0</v>
      </c>
    </row>
    <row r="749" spans="1:25" x14ac:dyDescent="0.25">
      <c r="A749" s="13" t="s">
        <v>11</v>
      </c>
      <c r="B749" s="14">
        <v>34230</v>
      </c>
      <c r="C749" s="14" t="s">
        <v>95</v>
      </c>
      <c r="D749" s="14" t="s">
        <v>31</v>
      </c>
      <c r="E749" s="14" t="s">
        <v>142</v>
      </c>
      <c r="F749" s="14" t="s">
        <v>117</v>
      </c>
      <c r="G749" s="14">
        <v>2011</v>
      </c>
      <c r="H749" s="10">
        <v>0</v>
      </c>
      <c r="I749" s="10">
        <v>316960.58999999997</v>
      </c>
      <c r="J749" s="20">
        <f t="shared" si="44"/>
        <v>0</v>
      </c>
      <c r="K749" s="10">
        <v>896.3900000000001</v>
      </c>
      <c r="L749" s="20">
        <f t="shared" si="45"/>
        <v>0</v>
      </c>
      <c r="M749" s="10">
        <f t="shared" si="46"/>
        <v>317856.98</v>
      </c>
      <c r="N749" s="20">
        <f t="shared" si="47"/>
        <v>0</v>
      </c>
      <c r="O749" s="10"/>
      <c r="P749" s="10"/>
      <c r="Q749" s="20"/>
      <c r="R749" s="10"/>
      <c r="S749" s="20"/>
      <c r="T749" s="10"/>
      <c r="U749" s="20"/>
      <c r="V749" s="20"/>
      <c r="W749" s="43"/>
      <c r="X749" s="40"/>
      <c r="Y749" s="43"/>
    </row>
    <row r="750" spans="1:25" x14ac:dyDescent="0.25">
      <c r="A750" s="13" t="s">
        <v>11</v>
      </c>
      <c r="B750" s="14">
        <v>34230</v>
      </c>
      <c r="C750" s="14" t="s">
        <v>95</v>
      </c>
      <c r="D750" s="14" t="s">
        <v>31</v>
      </c>
      <c r="E750" s="14" t="s">
        <v>142</v>
      </c>
      <c r="F750" s="14" t="s">
        <v>117</v>
      </c>
      <c r="G750" s="14">
        <v>2012</v>
      </c>
      <c r="H750" s="10">
        <v>52469.07</v>
      </c>
      <c r="I750" s="10">
        <v>-28256.090000000004</v>
      </c>
      <c r="J750" s="20">
        <f t="shared" si="44"/>
        <v>-53.852850831928222</v>
      </c>
      <c r="K750" s="10">
        <v>1809.3</v>
      </c>
      <c r="L750" s="20">
        <f t="shared" si="45"/>
        <v>3.448317265772006</v>
      </c>
      <c r="M750" s="10">
        <f t="shared" si="46"/>
        <v>-26446.790000000005</v>
      </c>
      <c r="N750" s="20">
        <f t="shared" si="47"/>
        <v>-50.404533566156218</v>
      </c>
      <c r="O750" s="10"/>
      <c r="P750" s="10"/>
      <c r="Q750" s="20"/>
      <c r="R750" s="10"/>
      <c r="S750" s="20"/>
      <c r="T750" s="10"/>
      <c r="U750" s="20"/>
      <c r="V750" s="20"/>
      <c r="W750" s="43"/>
      <c r="X750" s="40"/>
      <c r="Y750" s="43"/>
    </row>
    <row r="751" spans="1:25" x14ac:dyDescent="0.25">
      <c r="A751" s="13" t="s">
        <v>11</v>
      </c>
      <c r="B751" s="14">
        <v>34230</v>
      </c>
      <c r="C751" s="14" t="s">
        <v>95</v>
      </c>
      <c r="D751" s="14" t="s">
        <v>31</v>
      </c>
      <c r="E751" s="14" t="s">
        <v>142</v>
      </c>
      <c r="F751" s="14" t="s">
        <v>117</v>
      </c>
      <c r="G751" s="14">
        <v>2013</v>
      </c>
      <c r="H751" s="10">
        <v>10483.709999999999</v>
      </c>
      <c r="I751" s="10">
        <v>8677.7900000000009</v>
      </c>
      <c r="J751" s="20">
        <f t="shared" si="44"/>
        <v>82.774037053676622</v>
      </c>
      <c r="K751" s="10">
        <v>-1726.86</v>
      </c>
      <c r="L751" s="20">
        <f t="shared" si="45"/>
        <v>-16.471840598414111</v>
      </c>
      <c r="M751" s="10">
        <f t="shared" si="46"/>
        <v>6950.9300000000012</v>
      </c>
      <c r="N751" s="20">
        <f t="shared" si="47"/>
        <v>66.302196455262518</v>
      </c>
      <c r="O751" s="10"/>
      <c r="P751" s="10"/>
      <c r="Q751" s="20"/>
      <c r="R751" s="10"/>
      <c r="S751" s="20"/>
      <c r="T751" s="10"/>
      <c r="U751" s="20"/>
      <c r="V751" s="20"/>
      <c r="W751" s="43"/>
      <c r="X751" s="40"/>
      <c r="Y751" s="43"/>
    </row>
    <row r="752" spans="1:25" x14ac:dyDescent="0.25">
      <c r="A752" s="13" t="s">
        <v>11</v>
      </c>
      <c r="B752" s="14">
        <v>34230</v>
      </c>
      <c r="C752" s="14" t="s">
        <v>95</v>
      </c>
      <c r="D752" s="14" t="s">
        <v>31</v>
      </c>
      <c r="E752" s="14" t="s">
        <v>142</v>
      </c>
      <c r="F752" s="14" t="s">
        <v>117</v>
      </c>
      <c r="G752" s="14">
        <v>2014</v>
      </c>
      <c r="H752" s="10">
        <v>1334020.67</v>
      </c>
      <c r="I752" s="10">
        <v>-154075.81</v>
      </c>
      <c r="J752" s="20">
        <f t="shared" si="44"/>
        <v>-11.549731834365055</v>
      </c>
      <c r="K752" s="10">
        <v>2008.97</v>
      </c>
      <c r="L752" s="20">
        <f t="shared" si="45"/>
        <v>0.15059511784026558</v>
      </c>
      <c r="M752" s="10">
        <f t="shared" si="46"/>
        <v>-152066.84</v>
      </c>
      <c r="N752" s="20">
        <f t="shared" si="47"/>
        <v>-11.39913671652479</v>
      </c>
      <c r="O752" s="10"/>
      <c r="P752" s="10"/>
      <c r="Q752" s="20"/>
      <c r="R752" s="10"/>
      <c r="S752" s="20"/>
      <c r="T752" s="10"/>
      <c r="U752" s="20"/>
      <c r="V752" s="20"/>
      <c r="W752" s="43"/>
      <c r="X752" s="40"/>
      <c r="Y752" s="43"/>
    </row>
    <row r="753" spans="1:25" x14ac:dyDescent="0.25">
      <c r="A753" s="13" t="s">
        <v>11</v>
      </c>
      <c r="B753" s="14">
        <v>34230</v>
      </c>
      <c r="C753" s="14" t="s">
        <v>95</v>
      </c>
      <c r="D753" s="14" t="s">
        <v>31</v>
      </c>
      <c r="E753" s="14" t="s">
        <v>142</v>
      </c>
      <c r="F753" s="14" t="s">
        <v>117</v>
      </c>
      <c r="G753" s="14">
        <v>2015</v>
      </c>
      <c r="H753" s="10">
        <v>91158.69</v>
      </c>
      <c r="I753" s="10">
        <v>131308.77000000005</v>
      </c>
      <c r="J753" s="20">
        <f t="shared" si="44"/>
        <v>144.04416079256958</v>
      </c>
      <c r="K753" s="10">
        <v>-2008.97</v>
      </c>
      <c r="L753" s="20">
        <f t="shared" si="45"/>
        <v>-2.2038162242129631</v>
      </c>
      <c r="M753" s="10">
        <f t="shared" si="46"/>
        <v>129299.80000000005</v>
      </c>
      <c r="N753" s="20">
        <f t="shared" si="47"/>
        <v>141.84034456835661</v>
      </c>
      <c r="O753" s="29">
        <v>1488132.14</v>
      </c>
      <c r="P753" s="29">
        <v>274615.25</v>
      </c>
      <c r="Q753" s="79">
        <f>IF($O753=0,0,P753/$O753)*100</f>
        <v>18.453687183988919</v>
      </c>
      <c r="R753" s="29">
        <v>978.83000000000015</v>
      </c>
      <c r="S753" s="79">
        <f>IF($O753=0,0,R753/$O753)*100</f>
        <v>6.5775744887816234E-2</v>
      </c>
      <c r="T753" s="29">
        <f>P753+R753</f>
        <v>275594.08</v>
      </c>
      <c r="U753" s="79">
        <f>IF($O753=0,0,T753/$O753)*100</f>
        <v>18.519462928876735</v>
      </c>
      <c r="V753" s="80">
        <f>IFERROR(VLOOKUP($B753,'Depr Rate % NS'!$A:$B,2,FALSE),0)</f>
        <v>-4</v>
      </c>
      <c r="W753" s="81">
        <f>IFERROR(VLOOKUP($B753,'Depr Rate % NS'!D:E,2,FALSE),0)</f>
        <v>22466368.349999998</v>
      </c>
      <c r="X753" s="82">
        <f>IFERROR(VLOOKUP($B753,'Depr Rate % NS'!$L:$O,4,FALSE),0)</f>
        <v>8.0000000000000004E-4</v>
      </c>
      <c r="Y753" s="81">
        <f>W753*X753</f>
        <v>17973.094679999998</v>
      </c>
    </row>
    <row r="754" spans="1:25" x14ac:dyDescent="0.25">
      <c r="A754" s="13" t="s">
        <v>11</v>
      </c>
      <c r="B754" s="14">
        <v>34230</v>
      </c>
      <c r="C754" s="14" t="s">
        <v>95</v>
      </c>
      <c r="D754" s="14" t="s">
        <v>31</v>
      </c>
      <c r="E754" s="14" t="s">
        <v>142</v>
      </c>
      <c r="F754" s="14" t="s">
        <v>117</v>
      </c>
      <c r="G754" s="14">
        <v>2016</v>
      </c>
      <c r="H754" s="10">
        <v>21278.17</v>
      </c>
      <c r="I754" s="10">
        <v>-1239032.0699999998</v>
      </c>
      <c r="J754" s="20">
        <f t="shared" si="44"/>
        <v>-5823.0198837588005</v>
      </c>
      <c r="K754" s="10">
        <v>3004.08</v>
      </c>
      <c r="L754" s="20">
        <f t="shared" si="45"/>
        <v>14.118131399457756</v>
      </c>
      <c r="M754" s="10">
        <f t="shared" si="46"/>
        <v>-1236027.9899999998</v>
      </c>
      <c r="N754" s="20">
        <f t="shared" si="47"/>
        <v>-5808.901752359342</v>
      </c>
      <c r="O754" s="29">
        <v>1509410.31</v>
      </c>
      <c r="P754" s="29">
        <v>-1281377.4099999999</v>
      </c>
      <c r="Q754" s="79">
        <f>IF($O754=0,0,P754/$O754)*100</f>
        <v>-84.892583647451019</v>
      </c>
      <c r="R754" s="29">
        <v>3086.52</v>
      </c>
      <c r="S754" s="79">
        <f>IF($O754=0,0,R754/$O754)*100</f>
        <v>0.20448515420568447</v>
      </c>
      <c r="T754" s="29">
        <f>P754+R754</f>
        <v>-1278290.8899999999</v>
      </c>
      <c r="U754" s="79">
        <f>IF($O754=0,0,T754/$O754)*100</f>
        <v>-84.688098493245349</v>
      </c>
      <c r="V754" s="80">
        <f>IFERROR(VLOOKUP($B754,'Depr Rate % NS'!$A:$B,2,FALSE),0)</f>
        <v>-4</v>
      </c>
      <c r="W754" s="81">
        <f>IFERROR(VLOOKUP($B754,'Depr Rate % NS'!D:E,2,FALSE),0)</f>
        <v>22466368.349999998</v>
      </c>
      <c r="X754" s="82">
        <f>IFERROR(VLOOKUP($B754,'Depr Rate % NS'!$L:$O,4,FALSE),0)</f>
        <v>8.0000000000000004E-4</v>
      </c>
      <c r="Y754" s="81">
        <f>W754*X754</f>
        <v>17973.094679999998</v>
      </c>
    </row>
    <row r="755" spans="1:25" x14ac:dyDescent="0.25">
      <c r="A755" s="13" t="s">
        <v>11</v>
      </c>
      <c r="B755" s="14">
        <v>34230</v>
      </c>
      <c r="C755" s="14" t="s">
        <v>95</v>
      </c>
      <c r="D755" s="14" t="s">
        <v>31</v>
      </c>
      <c r="E755" s="14" t="s">
        <v>142</v>
      </c>
      <c r="F755" s="14" t="s">
        <v>117</v>
      </c>
      <c r="G755" s="14">
        <v>2017</v>
      </c>
      <c r="H755" s="10">
        <v>86585.19</v>
      </c>
      <c r="I755" s="10">
        <v>1159119.9099999999</v>
      </c>
      <c r="J755" s="20">
        <f t="shared" si="44"/>
        <v>1338.7045867774846</v>
      </c>
      <c r="K755" s="10">
        <v>22943.18</v>
      </c>
      <c r="L755" s="20">
        <f t="shared" si="45"/>
        <v>26.497810999779524</v>
      </c>
      <c r="M755" s="10">
        <f t="shared" si="46"/>
        <v>1182063.0899999999</v>
      </c>
      <c r="N755" s="20">
        <f t="shared" si="47"/>
        <v>1365.202397777264</v>
      </c>
      <c r="O755" s="29">
        <v>1543526.43</v>
      </c>
      <c r="P755" s="29">
        <v>-94001.409999999858</v>
      </c>
      <c r="Q755" s="79">
        <f>IF($O755=0,0,P755/$O755)*100</f>
        <v>-6.0900421381187408</v>
      </c>
      <c r="R755" s="29">
        <v>24220.400000000001</v>
      </c>
      <c r="S755" s="79">
        <f>IF($O755=0,0,R755/$O755)*100</f>
        <v>1.5691600434726602</v>
      </c>
      <c r="T755" s="29">
        <f>P755+R755</f>
        <v>-69781.009999999864</v>
      </c>
      <c r="U755" s="79">
        <f>IF($O755=0,0,T755/$O755)*100</f>
        <v>-4.5208820946460806</v>
      </c>
      <c r="V755" s="80">
        <f>IFERROR(VLOOKUP($B755,'Depr Rate % NS'!$A:$B,2,FALSE),0)</f>
        <v>-4</v>
      </c>
      <c r="W755" s="81">
        <f>IFERROR(VLOOKUP($B755,'Depr Rate % NS'!D:E,2,FALSE),0)</f>
        <v>22466368.349999998</v>
      </c>
      <c r="X755" s="82">
        <f>IFERROR(VLOOKUP($B755,'Depr Rate % NS'!$L:$O,4,FALSE),0)</f>
        <v>8.0000000000000004E-4</v>
      </c>
      <c r="Y755" s="81">
        <f>W755*X755</f>
        <v>17973.094679999998</v>
      </c>
    </row>
    <row r="756" spans="1:25" x14ac:dyDescent="0.25">
      <c r="A756" s="13" t="s">
        <v>11</v>
      </c>
      <c r="B756" s="14">
        <v>34230</v>
      </c>
      <c r="C756" s="14" t="s">
        <v>95</v>
      </c>
      <c r="D756" s="14" t="s">
        <v>31</v>
      </c>
      <c r="E756" s="14" t="s">
        <v>142</v>
      </c>
      <c r="F756" s="14" t="s">
        <v>117</v>
      </c>
      <c r="G756" s="14">
        <v>2018</v>
      </c>
      <c r="H756" s="10">
        <v>21921.32</v>
      </c>
      <c r="I756" s="10">
        <v>-57492.379999999954</v>
      </c>
      <c r="J756" s="20">
        <f t="shared" si="44"/>
        <v>-262.2669620260092</v>
      </c>
      <c r="K756" s="10">
        <v>5150.5599999999995</v>
      </c>
      <c r="L756" s="20">
        <f t="shared" si="45"/>
        <v>23.495665407010161</v>
      </c>
      <c r="M756" s="10">
        <f t="shared" si="46"/>
        <v>-52341.819999999956</v>
      </c>
      <c r="N756" s="20">
        <f t="shared" si="47"/>
        <v>-238.77129661899903</v>
      </c>
      <c r="O756" s="29">
        <v>1554964.04</v>
      </c>
      <c r="P756" s="29">
        <v>-160171.57999999975</v>
      </c>
      <c r="Q756" s="79">
        <f>IF($O756=0,0,P756/$O756)*100</f>
        <v>-10.300661358059427</v>
      </c>
      <c r="R756" s="29">
        <v>31097.82</v>
      </c>
      <c r="S756" s="79">
        <f>IF($O756=0,0,R756/$O756)*100</f>
        <v>1.9999060557053139</v>
      </c>
      <c r="T756" s="29">
        <f>P756+R756</f>
        <v>-129073.75999999975</v>
      </c>
      <c r="U756" s="79">
        <f>IF($O756=0,0,T756/$O756)*100</f>
        <v>-8.3007553023541139</v>
      </c>
      <c r="V756" s="80">
        <f>IFERROR(VLOOKUP($B756,'Depr Rate % NS'!$A:$B,2,FALSE),0)</f>
        <v>-4</v>
      </c>
      <c r="W756" s="81">
        <f>IFERROR(VLOOKUP($B756,'Depr Rate % NS'!D:E,2,FALSE),0)</f>
        <v>22466368.349999998</v>
      </c>
      <c r="X756" s="82">
        <f>IFERROR(VLOOKUP($B756,'Depr Rate % NS'!$L:$O,4,FALSE),0)</f>
        <v>8.0000000000000004E-4</v>
      </c>
      <c r="Y756" s="81">
        <f>W756*X756</f>
        <v>17973.094679999998</v>
      </c>
    </row>
    <row r="757" spans="1:25" x14ac:dyDescent="0.25">
      <c r="A757" s="13" t="s">
        <v>11</v>
      </c>
      <c r="B757" s="14">
        <v>34230</v>
      </c>
      <c r="C757" s="14" t="s">
        <v>95</v>
      </c>
      <c r="D757" s="14" t="s">
        <v>31</v>
      </c>
      <c r="E757" s="14" t="s">
        <v>142</v>
      </c>
      <c r="F757" s="14" t="s">
        <v>117</v>
      </c>
      <c r="G757" s="14">
        <v>2019</v>
      </c>
      <c r="H757" s="10">
        <v>18545.93</v>
      </c>
      <c r="I757" s="10">
        <v>-704198.94000000006</v>
      </c>
      <c r="J757" s="20">
        <f t="shared" si="44"/>
        <v>-3797.0538010226505</v>
      </c>
      <c r="K757" s="10">
        <v>-8771.27</v>
      </c>
      <c r="L757" s="20">
        <f t="shared" si="45"/>
        <v>-47.294851215334042</v>
      </c>
      <c r="M757" s="10">
        <f t="shared" si="46"/>
        <v>-712970.21000000008</v>
      </c>
      <c r="N757" s="20">
        <f t="shared" si="47"/>
        <v>-3844.3486522379849</v>
      </c>
      <c r="O757" s="29">
        <v>239489.3</v>
      </c>
      <c r="P757" s="29">
        <v>-710294.71</v>
      </c>
      <c r="Q757" s="79">
        <f>IF($O757=0,0,P757/$O757)*100</f>
        <v>-296.58724210225677</v>
      </c>
      <c r="R757" s="29">
        <v>20317.580000000002</v>
      </c>
      <c r="S757" s="79">
        <f>IF($O757=0,0,R757/$O757)*100</f>
        <v>8.4837109632872956</v>
      </c>
      <c r="T757" s="29">
        <f>P757+R757</f>
        <v>-689977.13</v>
      </c>
      <c r="U757" s="79">
        <f>IF($O757=0,0,T757/$O757)*100</f>
        <v>-288.10353113896946</v>
      </c>
      <c r="V757" s="80">
        <f>IFERROR(VLOOKUP($B757,'Depr Rate % NS'!$A:$B,2,FALSE),0)</f>
        <v>-4</v>
      </c>
      <c r="W757" s="81">
        <f>IFERROR(VLOOKUP($B757,'Depr Rate % NS'!D:E,2,FALSE),0)</f>
        <v>22466368.349999998</v>
      </c>
      <c r="X757" s="82">
        <f>IFERROR(VLOOKUP($B757,'Depr Rate % NS'!$L:$O,4,FALSE),0)</f>
        <v>8.0000000000000004E-4</v>
      </c>
      <c r="Y757" s="81">
        <f>W757*X757</f>
        <v>17973.094679999998</v>
      </c>
    </row>
    <row r="758" spans="1:25" x14ac:dyDescent="0.25">
      <c r="A758" s="13" t="s">
        <v>11</v>
      </c>
      <c r="B758" s="14">
        <v>34231</v>
      </c>
      <c r="C758" s="14" t="s">
        <v>95</v>
      </c>
      <c r="D758" s="14" t="s">
        <v>32</v>
      </c>
      <c r="E758" s="14" t="s">
        <v>142</v>
      </c>
      <c r="F758" s="14" t="s">
        <v>118</v>
      </c>
      <c r="G758" s="14">
        <v>2011</v>
      </c>
      <c r="H758" s="10">
        <v>244436.97999999998</v>
      </c>
      <c r="I758" s="10">
        <v>-285488.24</v>
      </c>
      <c r="J758" s="20">
        <f t="shared" si="44"/>
        <v>-116.79421010683409</v>
      </c>
      <c r="K758" s="10">
        <v>3563.04</v>
      </c>
      <c r="L758" s="20">
        <f t="shared" si="45"/>
        <v>1.4576517841122076</v>
      </c>
      <c r="M758" s="10">
        <f t="shared" si="46"/>
        <v>-281925.2</v>
      </c>
      <c r="N758" s="20">
        <f t="shared" si="47"/>
        <v>-115.3365583227219</v>
      </c>
      <c r="O758" s="10"/>
      <c r="P758" s="10"/>
      <c r="Q758" s="20"/>
      <c r="R758" s="10"/>
      <c r="S758" s="20"/>
      <c r="T758" s="10"/>
      <c r="U758" s="20"/>
      <c r="V758" s="20"/>
      <c r="W758" s="43"/>
      <c r="X758" s="40"/>
      <c r="Y758" s="43"/>
    </row>
    <row r="759" spans="1:25" x14ac:dyDescent="0.25">
      <c r="A759" s="13" t="s">
        <v>11</v>
      </c>
      <c r="B759" s="14">
        <v>34231</v>
      </c>
      <c r="C759" s="14" t="s">
        <v>95</v>
      </c>
      <c r="D759" s="14" t="s">
        <v>32</v>
      </c>
      <c r="E759" s="14" t="s">
        <v>142</v>
      </c>
      <c r="F759" s="14" t="s">
        <v>118</v>
      </c>
      <c r="G759" s="14">
        <v>2012</v>
      </c>
      <c r="H759" s="10">
        <v>-615112.97</v>
      </c>
      <c r="I759" s="10">
        <v>2203289.4700000002</v>
      </c>
      <c r="J759" s="20">
        <f t="shared" si="44"/>
        <v>-358.19265361938318</v>
      </c>
      <c r="K759" s="10">
        <v>-31003.73</v>
      </c>
      <c r="L759" s="20">
        <f t="shared" si="45"/>
        <v>5.040331046831934</v>
      </c>
      <c r="M759" s="10">
        <f t="shared" si="46"/>
        <v>2172285.7400000002</v>
      </c>
      <c r="N759" s="20">
        <f t="shared" si="47"/>
        <v>-353.15232257255127</v>
      </c>
      <c r="O759" s="10"/>
      <c r="P759" s="10"/>
      <c r="Q759" s="20"/>
      <c r="R759" s="10"/>
      <c r="S759" s="20"/>
      <c r="T759" s="10"/>
      <c r="U759" s="20"/>
      <c r="V759" s="20"/>
      <c r="W759" s="43"/>
      <c r="X759" s="40"/>
      <c r="Y759" s="43"/>
    </row>
    <row r="760" spans="1:25" x14ac:dyDescent="0.25">
      <c r="A760" s="13" t="s">
        <v>11</v>
      </c>
      <c r="B760" s="14">
        <v>34231</v>
      </c>
      <c r="C760" s="14" t="s">
        <v>95</v>
      </c>
      <c r="D760" s="14" t="s">
        <v>32</v>
      </c>
      <c r="E760" s="14" t="s">
        <v>142</v>
      </c>
      <c r="F760" s="14" t="s">
        <v>118</v>
      </c>
      <c r="G760" s="14">
        <v>2013</v>
      </c>
      <c r="H760" s="10">
        <v>81242.22</v>
      </c>
      <c r="I760" s="10">
        <v>97928.860000000015</v>
      </c>
      <c r="J760" s="20">
        <f t="shared" si="44"/>
        <v>120.53936980057907</v>
      </c>
      <c r="K760" s="10">
        <v>0</v>
      </c>
      <c r="L760" s="20">
        <f t="shared" si="45"/>
        <v>0</v>
      </c>
      <c r="M760" s="10">
        <f t="shared" si="46"/>
        <v>97928.860000000015</v>
      </c>
      <c r="N760" s="20">
        <f t="shared" si="47"/>
        <v>120.53936980057907</v>
      </c>
      <c r="O760" s="10"/>
      <c r="P760" s="10"/>
      <c r="Q760" s="20"/>
      <c r="R760" s="10"/>
      <c r="S760" s="20"/>
      <c r="T760" s="10"/>
      <c r="U760" s="20"/>
      <c r="V760" s="20"/>
      <c r="W760" s="43"/>
      <c r="X760" s="40"/>
      <c r="Y760" s="43"/>
    </row>
    <row r="761" spans="1:25" x14ac:dyDescent="0.25">
      <c r="A761" s="13" t="s">
        <v>11</v>
      </c>
      <c r="B761" s="14">
        <v>34231</v>
      </c>
      <c r="C761" s="14" t="s">
        <v>95</v>
      </c>
      <c r="D761" s="14" t="s">
        <v>32</v>
      </c>
      <c r="E761" s="14" t="s">
        <v>142</v>
      </c>
      <c r="F761" s="14" t="s">
        <v>118</v>
      </c>
      <c r="G761" s="14">
        <v>2014</v>
      </c>
      <c r="H761" s="10">
        <v>239354.01</v>
      </c>
      <c r="I761" s="10">
        <v>-8190.48</v>
      </c>
      <c r="J761" s="20">
        <f t="shared" si="44"/>
        <v>-3.4219104998491559</v>
      </c>
      <c r="K761" s="10">
        <v>0</v>
      </c>
      <c r="L761" s="20">
        <f t="shared" si="45"/>
        <v>0</v>
      </c>
      <c r="M761" s="10">
        <f t="shared" si="46"/>
        <v>-8190.48</v>
      </c>
      <c r="N761" s="20">
        <f t="shared" si="47"/>
        <v>-3.4219104998491559</v>
      </c>
      <c r="O761" s="10"/>
      <c r="P761" s="10"/>
      <c r="Q761" s="20"/>
      <c r="R761" s="10"/>
      <c r="S761" s="20"/>
      <c r="T761" s="10"/>
      <c r="U761" s="20"/>
      <c r="V761" s="20"/>
      <c r="W761" s="43"/>
      <c r="X761" s="40"/>
      <c r="Y761" s="43"/>
    </row>
    <row r="762" spans="1:25" x14ac:dyDescent="0.25">
      <c r="A762" s="13" t="s">
        <v>11</v>
      </c>
      <c r="B762" s="14">
        <v>34231</v>
      </c>
      <c r="C762" s="14" t="s">
        <v>95</v>
      </c>
      <c r="D762" s="14" t="s">
        <v>32</v>
      </c>
      <c r="E762" s="14" t="s">
        <v>142</v>
      </c>
      <c r="F762" s="14" t="s">
        <v>118</v>
      </c>
      <c r="G762" s="14">
        <v>2015</v>
      </c>
      <c r="H762" s="10">
        <v>54841.13</v>
      </c>
      <c r="I762" s="10">
        <v>-1913.7400000000107</v>
      </c>
      <c r="J762" s="20">
        <f t="shared" si="44"/>
        <v>-3.4896071616321747</v>
      </c>
      <c r="K762" s="10">
        <v>0</v>
      </c>
      <c r="L762" s="20">
        <f t="shared" si="45"/>
        <v>0</v>
      </c>
      <c r="M762" s="10">
        <f t="shared" si="46"/>
        <v>-1913.7400000000107</v>
      </c>
      <c r="N762" s="20">
        <f t="shared" si="47"/>
        <v>-3.4896071616321747</v>
      </c>
      <c r="O762" s="29">
        <v>4761.3699999999953</v>
      </c>
      <c r="P762" s="29">
        <v>2005625.8700000003</v>
      </c>
      <c r="Q762" s="79">
        <f>IF($O762=0,0,P762/$O762)*100</f>
        <v>42122.873668713044</v>
      </c>
      <c r="R762" s="29">
        <v>-27440.69</v>
      </c>
      <c r="S762" s="79">
        <f>IF($O762=0,0,R762/$O762)*100</f>
        <v>-576.31921064735627</v>
      </c>
      <c r="T762" s="29">
        <f>P762+R762</f>
        <v>1978185.1800000004</v>
      </c>
      <c r="U762" s="79">
        <f>IF($O762=0,0,T762/$O762)*100</f>
        <v>41546.554458065693</v>
      </c>
      <c r="V762" s="80">
        <f>IFERROR(VLOOKUP($B762,'Depr Rate % NS'!$A:$B,2,FALSE),0)</f>
        <v>-5</v>
      </c>
      <c r="W762" s="81">
        <f>IFERROR(VLOOKUP($B762,'Depr Rate % NS'!D:E,2,FALSE),0)</f>
        <v>77801542.430000007</v>
      </c>
      <c r="X762" s="82">
        <f>IFERROR(VLOOKUP($B762,'Depr Rate % NS'!$L:$O,4,FALSE),0)</f>
        <v>1.1000000000000001E-3</v>
      </c>
      <c r="Y762" s="81">
        <f>W762*X762</f>
        <v>85581.696673000013</v>
      </c>
    </row>
    <row r="763" spans="1:25" x14ac:dyDescent="0.25">
      <c r="A763" s="13" t="s">
        <v>11</v>
      </c>
      <c r="B763" s="14">
        <v>34231</v>
      </c>
      <c r="C763" s="14" t="s">
        <v>95</v>
      </c>
      <c r="D763" s="14" t="s">
        <v>32</v>
      </c>
      <c r="E763" s="14" t="s">
        <v>142</v>
      </c>
      <c r="F763" s="14" t="s">
        <v>118</v>
      </c>
      <c r="G763" s="14">
        <v>2016</v>
      </c>
      <c r="H763" s="10">
        <v>2437968.1300000004</v>
      </c>
      <c r="I763" s="10">
        <v>-600167.72</v>
      </c>
      <c r="J763" s="20">
        <f t="shared" si="44"/>
        <v>-24.61753755575139</v>
      </c>
      <c r="K763" s="10">
        <v>11369.02</v>
      </c>
      <c r="L763" s="20">
        <f t="shared" si="45"/>
        <v>0.4663317727619351</v>
      </c>
      <c r="M763" s="10">
        <f t="shared" si="46"/>
        <v>-588798.69999999995</v>
      </c>
      <c r="N763" s="20">
        <f t="shared" si="47"/>
        <v>-24.151205782989454</v>
      </c>
      <c r="O763" s="29">
        <v>2198292.5200000005</v>
      </c>
      <c r="P763" s="29">
        <v>1690946.3900000001</v>
      </c>
      <c r="Q763" s="79">
        <f>IF($O763=0,0,P763/$O763)*100</f>
        <v>76.920899953751359</v>
      </c>
      <c r="R763" s="29">
        <v>-19634.71</v>
      </c>
      <c r="S763" s="79">
        <f>IF($O763=0,0,R763/$O763)*100</f>
        <v>-0.89318003956998382</v>
      </c>
      <c r="T763" s="29">
        <f>P763+R763</f>
        <v>1671311.6800000002</v>
      </c>
      <c r="U763" s="79">
        <f>IF($O763=0,0,T763/$O763)*100</f>
        <v>76.027719914181375</v>
      </c>
      <c r="V763" s="80">
        <f>IFERROR(VLOOKUP($B763,'Depr Rate % NS'!$A:$B,2,FALSE),0)</f>
        <v>-5</v>
      </c>
      <c r="W763" s="81">
        <f>IFERROR(VLOOKUP($B763,'Depr Rate % NS'!D:E,2,FALSE),0)</f>
        <v>77801542.430000007</v>
      </c>
      <c r="X763" s="82">
        <f>IFERROR(VLOOKUP($B763,'Depr Rate % NS'!$L:$O,4,FALSE),0)</f>
        <v>1.1000000000000001E-3</v>
      </c>
      <c r="Y763" s="81">
        <f>W763*X763</f>
        <v>85581.696673000013</v>
      </c>
    </row>
    <row r="764" spans="1:25" x14ac:dyDescent="0.25">
      <c r="A764" s="13" t="s">
        <v>11</v>
      </c>
      <c r="B764" s="14">
        <v>34231</v>
      </c>
      <c r="C764" s="14" t="s">
        <v>95</v>
      </c>
      <c r="D764" s="14" t="s">
        <v>32</v>
      </c>
      <c r="E764" s="14" t="s">
        <v>142</v>
      </c>
      <c r="F764" s="14" t="s">
        <v>118</v>
      </c>
      <c r="G764" s="14">
        <v>2017</v>
      </c>
      <c r="H764" s="10">
        <v>1274179.7100000002</v>
      </c>
      <c r="I764" s="10">
        <v>-139795.85999999993</v>
      </c>
      <c r="J764" s="20">
        <f t="shared" si="44"/>
        <v>-10.971439813619375</v>
      </c>
      <c r="K764" s="10">
        <v>16991.14</v>
      </c>
      <c r="L764" s="20">
        <f t="shared" si="45"/>
        <v>1.3334963558633339</v>
      </c>
      <c r="M764" s="10">
        <f t="shared" si="46"/>
        <v>-122804.71999999993</v>
      </c>
      <c r="N764" s="20">
        <f t="shared" si="47"/>
        <v>-9.637943457756041</v>
      </c>
      <c r="O764" s="29">
        <v>4087585.2000000007</v>
      </c>
      <c r="P764" s="29">
        <v>-652138.93999999983</v>
      </c>
      <c r="Q764" s="79">
        <f>IF($O764=0,0,P764/$O764)*100</f>
        <v>-15.954136931506643</v>
      </c>
      <c r="R764" s="29">
        <v>28360.16</v>
      </c>
      <c r="S764" s="79">
        <f>IF($O764=0,0,R764/$O764)*100</f>
        <v>0.69381208249799897</v>
      </c>
      <c r="T764" s="29">
        <f>P764+R764</f>
        <v>-623778.7799999998</v>
      </c>
      <c r="U764" s="79">
        <f>IF($O764=0,0,T764/$O764)*100</f>
        <v>-15.260324849008644</v>
      </c>
      <c r="V764" s="80">
        <f>IFERROR(VLOOKUP($B764,'Depr Rate % NS'!$A:$B,2,FALSE),0)</f>
        <v>-5</v>
      </c>
      <c r="W764" s="81">
        <f>IFERROR(VLOOKUP($B764,'Depr Rate % NS'!D:E,2,FALSE),0)</f>
        <v>77801542.430000007</v>
      </c>
      <c r="X764" s="82">
        <f>IFERROR(VLOOKUP($B764,'Depr Rate % NS'!$L:$O,4,FALSE),0)</f>
        <v>1.1000000000000001E-3</v>
      </c>
      <c r="Y764" s="81">
        <f>W764*X764</f>
        <v>85581.696673000013</v>
      </c>
    </row>
    <row r="765" spans="1:25" x14ac:dyDescent="0.25">
      <c r="A765" s="13" t="s">
        <v>11</v>
      </c>
      <c r="B765" s="14">
        <v>34231</v>
      </c>
      <c r="C765" s="14" t="s">
        <v>95</v>
      </c>
      <c r="D765" s="14" t="s">
        <v>32</v>
      </c>
      <c r="E765" s="14" t="s">
        <v>142</v>
      </c>
      <c r="F765" s="14" t="s">
        <v>118</v>
      </c>
      <c r="G765" s="14">
        <v>2018</v>
      </c>
      <c r="H765" s="10">
        <v>279100</v>
      </c>
      <c r="I765" s="10">
        <v>-970436.58999999985</v>
      </c>
      <c r="J765" s="20">
        <f t="shared" si="44"/>
        <v>-347.70211035471152</v>
      </c>
      <c r="K765" s="10">
        <v>16087.189999999999</v>
      </c>
      <c r="L765" s="20">
        <f t="shared" si="45"/>
        <v>5.7639519885345747</v>
      </c>
      <c r="M765" s="10">
        <f t="shared" si="46"/>
        <v>-954349.39999999991</v>
      </c>
      <c r="N765" s="20">
        <f t="shared" si="47"/>
        <v>-341.93815836617694</v>
      </c>
      <c r="O765" s="29">
        <v>4285442.9800000004</v>
      </c>
      <c r="P765" s="29">
        <v>-1720504.3899999997</v>
      </c>
      <c r="Q765" s="79">
        <f>IF($O765=0,0,P765/$O765)*100</f>
        <v>-40.147643966552074</v>
      </c>
      <c r="R765" s="29">
        <v>44447.350000000006</v>
      </c>
      <c r="S765" s="79">
        <f>IF($O765=0,0,R765/$O765)*100</f>
        <v>1.0371704910655468</v>
      </c>
      <c r="T765" s="29">
        <f>P765+R765</f>
        <v>-1676057.0399999996</v>
      </c>
      <c r="U765" s="79">
        <f>IF($O765=0,0,T765/$O765)*100</f>
        <v>-39.110473475486529</v>
      </c>
      <c r="V765" s="80">
        <f>IFERROR(VLOOKUP($B765,'Depr Rate % NS'!$A:$B,2,FALSE),0)</f>
        <v>-5</v>
      </c>
      <c r="W765" s="81">
        <f>IFERROR(VLOOKUP($B765,'Depr Rate % NS'!D:E,2,FALSE),0)</f>
        <v>77801542.430000007</v>
      </c>
      <c r="X765" s="82">
        <f>IFERROR(VLOOKUP($B765,'Depr Rate % NS'!$L:$O,4,FALSE),0)</f>
        <v>1.1000000000000001E-3</v>
      </c>
      <c r="Y765" s="81">
        <f>W765*X765</f>
        <v>85581.696673000013</v>
      </c>
    </row>
    <row r="766" spans="1:25" x14ac:dyDescent="0.25">
      <c r="A766" s="13" t="s">
        <v>11</v>
      </c>
      <c r="B766" s="14">
        <v>34231</v>
      </c>
      <c r="C766" s="14" t="s">
        <v>95</v>
      </c>
      <c r="D766" s="14" t="s">
        <v>32</v>
      </c>
      <c r="E766" s="14" t="s">
        <v>142</v>
      </c>
      <c r="F766" s="14" t="s">
        <v>118</v>
      </c>
      <c r="G766" s="14">
        <v>2019</v>
      </c>
      <c r="H766" s="10">
        <v>391427.47000000003</v>
      </c>
      <c r="I766" s="10">
        <v>-50768.879999999976</v>
      </c>
      <c r="J766" s="20">
        <f t="shared" si="44"/>
        <v>-12.970188321223333</v>
      </c>
      <c r="K766" s="10">
        <v>-30780.329999999998</v>
      </c>
      <c r="L766" s="20">
        <f t="shared" si="45"/>
        <v>-7.863610083369978</v>
      </c>
      <c r="M766" s="10">
        <f t="shared" si="46"/>
        <v>-81549.209999999977</v>
      </c>
      <c r="N766" s="20">
        <f t="shared" si="47"/>
        <v>-20.833798404593313</v>
      </c>
      <c r="O766" s="29">
        <v>4437516.4400000004</v>
      </c>
      <c r="P766" s="29">
        <v>-1763082.7899999998</v>
      </c>
      <c r="Q766" s="79">
        <f>IF($O766=0,0,P766/$O766)*100</f>
        <v>-39.731295958871975</v>
      </c>
      <c r="R766" s="29">
        <v>13667.02</v>
      </c>
      <c r="S766" s="79">
        <f>IF($O766=0,0,R766/$O766)*100</f>
        <v>0.3079880420679636</v>
      </c>
      <c r="T766" s="29">
        <f>P766+R766</f>
        <v>-1749415.7699999998</v>
      </c>
      <c r="U766" s="79">
        <f>IF($O766=0,0,T766/$O766)*100</f>
        <v>-39.423307916804013</v>
      </c>
      <c r="V766" s="80">
        <f>IFERROR(VLOOKUP($B766,'Depr Rate % NS'!$A:$B,2,FALSE),0)</f>
        <v>-5</v>
      </c>
      <c r="W766" s="81">
        <f>IFERROR(VLOOKUP($B766,'Depr Rate % NS'!D:E,2,FALSE),0)</f>
        <v>77801542.430000007</v>
      </c>
      <c r="X766" s="82">
        <f>IFERROR(VLOOKUP($B766,'Depr Rate % NS'!$L:$O,4,FALSE),0)</f>
        <v>1.1000000000000001E-3</v>
      </c>
      <c r="Y766" s="81">
        <f>W766*X766</f>
        <v>85581.696673000013</v>
      </c>
    </row>
    <row r="767" spans="1:25" x14ac:dyDescent="0.25">
      <c r="A767" s="13" t="s">
        <v>11</v>
      </c>
      <c r="B767" s="14">
        <v>34232</v>
      </c>
      <c r="C767" s="14" t="s">
        <v>95</v>
      </c>
      <c r="D767" s="14" t="s">
        <v>33</v>
      </c>
      <c r="E767" s="14" t="s">
        <v>142</v>
      </c>
      <c r="F767" s="14" t="s">
        <v>119</v>
      </c>
      <c r="G767" s="14">
        <v>2011</v>
      </c>
      <c r="H767" s="10">
        <v>142739.91</v>
      </c>
      <c r="I767" s="10">
        <v>-20565.079999999998</v>
      </c>
      <c r="J767" s="20">
        <f t="shared" si="44"/>
        <v>-14.407379127533426</v>
      </c>
      <c r="K767" s="10">
        <v>4838.6899999999996</v>
      </c>
      <c r="L767" s="20">
        <f t="shared" si="45"/>
        <v>3.3898648247711516</v>
      </c>
      <c r="M767" s="10">
        <f t="shared" si="46"/>
        <v>-15726.39</v>
      </c>
      <c r="N767" s="20">
        <f t="shared" si="47"/>
        <v>-11.017514302762276</v>
      </c>
      <c r="O767" s="10"/>
      <c r="P767" s="10"/>
      <c r="Q767" s="20"/>
      <c r="R767" s="10"/>
      <c r="S767" s="20"/>
      <c r="T767" s="10"/>
      <c r="U767" s="20"/>
      <c r="V767" s="20"/>
      <c r="W767" s="43"/>
      <c r="X767" s="40"/>
      <c r="Y767" s="43"/>
    </row>
    <row r="768" spans="1:25" x14ac:dyDescent="0.25">
      <c r="A768" s="13" t="s">
        <v>11</v>
      </c>
      <c r="B768" s="14">
        <v>34232</v>
      </c>
      <c r="C768" s="14" t="s">
        <v>95</v>
      </c>
      <c r="D768" s="14" t="s">
        <v>33</v>
      </c>
      <c r="E768" s="14" t="s">
        <v>142</v>
      </c>
      <c r="F768" s="14" t="s">
        <v>119</v>
      </c>
      <c r="G768" s="14">
        <v>2012</v>
      </c>
      <c r="H768" s="10">
        <v>272506.52</v>
      </c>
      <c r="I768" s="10">
        <v>-437041.04</v>
      </c>
      <c r="J768" s="20">
        <f t="shared" si="44"/>
        <v>-160.37819572170235</v>
      </c>
      <c r="K768" s="10">
        <v>2780.2400000000002</v>
      </c>
      <c r="L768" s="20">
        <f t="shared" si="45"/>
        <v>1.0202471485819864</v>
      </c>
      <c r="M768" s="10">
        <f t="shared" si="46"/>
        <v>-434260.8</v>
      </c>
      <c r="N768" s="20">
        <f t="shared" si="47"/>
        <v>-159.35794857312035</v>
      </c>
      <c r="O768" s="10"/>
      <c r="P768" s="10"/>
      <c r="Q768" s="20"/>
      <c r="R768" s="10"/>
      <c r="S768" s="20"/>
      <c r="T768" s="10"/>
      <c r="U768" s="20"/>
      <c r="V768" s="20"/>
      <c r="W768" s="43"/>
      <c r="X768" s="40"/>
      <c r="Y768" s="43"/>
    </row>
    <row r="769" spans="1:25" x14ac:dyDescent="0.25">
      <c r="A769" s="13" t="s">
        <v>11</v>
      </c>
      <c r="B769" s="14">
        <v>34232</v>
      </c>
      <c r="C769" s="14" t="s">
        <v>95</v>
      </c>
      <c r="D769" s="14" t="s">
        <v>33</v>
      </c>
      <c r="E769" s="14" t="s">
        <v>142</v>
      </c>
      <c r="F769" s="14" t="s">
        <v>119</v>
      </c>
      <c r="G769" s="14">
        <v>2013</v>
      </c>
      <c r="H769" s="10">
        <v>985940.61999999988</v>
      </c>
      <c r="I769" s="10">
        <v>253256.13</v>
      </c>
      <c r="J769" s="20">
        <f t="shared" si="44"/>
        <v>25.68675281884623</v>
      </c>
      <c r="K769" s="10">
        <v>-2349.0300000000002</v>
      </c>
      <c r="L769" s="20">
        <f t="shared" si="45"/>
        <v>-0.23825268503492639</v>
      </c>
      <c r="M769" s="10">
        <f t="shared" si="46"/>
        <v>250907.1</v>
      </c>
      <c r="N769" s="20">
        <f t="shared" si="47"/>
        <v>25.448500133811308</v>
      </c>
      <c r="O769" s="10"/>
      <c r="P769" s="10"/>
      <c r="Q769" s="20"/>
      <c r="R769" s="10"/>
      <c r="S769" s="20"/>
      <c r="T769" s="10"/>
      <c r="U769" s="20"/>
      <c r="V769" s="20"/>
      <c r="W769" s="43"/>
      <c r="X769" s="40"/>
      <c r="Y769" s="43"/>
    </row>
    <row r="770" spans="1:25" x14ac:dyDescent="0.25">
      <c r="A770" s="13" t="s">
        <v>11</v>
      </c>
      <c r="B770" s="14">
        <v>34232</v>
      </c>
      <c r="C770" s="14" t="s">
        <v>95</v>
      </c>
      <c r="D770" s="14" t="s">
        <v>33</v>
      </c>
      <c r="E770" s="14" t="s">
        <v>142</v>
      </c>
      <c r="F770" s="14" t="s">
        <v>119</v>
      </c>
      <c r="G770" s="14">
        <v>2014</v>
      </c>
      <c r="H770" s="10">
        <v>74208.799999999988</v>
      </c>
      <c r="I770" s="10">
        <v>16777.669999999998</v>
      </c>
      <c r="J770" s="20">
        <f t="shared" ref="J770:J833" si="48">IF($H770=0,0,I770/$H770)*100</f>
        <v>22.608733735082634</v>
      </c>
      <c r="K770" s="10">
        <v>0</v>
      </c>
      <c r="L770" s="20">
        <f t="shared" ref="L770:L833" si="49">IF($H770=0,0,K770/$H770)*100</f>
        <v>0</v>
      </c>
      <c r="M770" s="10">
        <f t="shared" ref="M770:M833" si="50">I770+K770</f>
        <v>16777.669999999998</v>
      </c>
      <c r="N770" s="20">
        <f t="shared" ref="N770:N833" si="51">IF($H770=0,0,M770/$H770)*100</f>
        <v>22.608733735082634</v>
      </c>
      <c r="O770" s="10"/>
      <c r="P770" s="10"/>
      <c r="Q770" s="20"/>
      <c r="R770" s="10"/>
      <c r="S770" s="20"/>
      <c r="T770" s="10"/>
      <c r="U770" s="20"/>
      <c r="V770" s="20"/>
      <c r="W770" s="43"/>
      <c r="X770" s="40"/>
      <c r="Y770" s="43"/>
    </row>
    <row r="771" spans="1:25" x14ac:dyDescent="0.25">
      <c r="A771" s="13" t="s">
        <v>11</v>
      </c>
      <c r="B771" s="14">
        <v>34232</v>
      </c>
      <c r="C771" s="14" t="s">
        <v>95</v>
      </c>
      <c r="D771" s="14" t="s">
        <v>33</v>
      </c>
      <c r="E771" s="14" t="s">
        <v>142</v>
      </c>
      <c r="F771" s="14" t="s">
        <v>119</v>
      </c>
      <c r="G771" s="14">
        <v>2015</v>
      </c>
      <c r="H771" s="10">
        <v>311715.46000000002</v>
      </c>
      <c r="I771" s="10">
        <v>-25868.880000000005</v>
      </c>
      <c r="J771" s="20">
        <f t="shared" si="48"/>
        <v>-8.2988761609706501</v>
      </c>
      <c r="K771" s="10">
        <v>0</v>
      </c>
      <c r="L771" s="20">
        <f t="shared" si="49"/>
        <v>0</v>
      </c>
      <c r="M771" s="10">
        <f t="shared" si="50"/>
        <v>-25868.880000000005</v>
      </c>
      <c r="N771" s="20">
        <f t="shared" si="51"/>
        <v>-8.2988761609706501</v>
      </c>
      <c r="O771" s="29">
        <v>1787111.3099999998</v>
      </c>
      <c r="P771" s="29">
        <v>-213441.19999999998</v>
      </c>
      <c r="Q771" s="79">
        <f>IF($O771=0,0,P771/$O771)*100</f>
        <v>-11.943363505432686</v>
      </c>
      <c r="R771" s="29">
        <v>5269.9</v>
      </c>
      <c r="S771" s="79">
        <f>IF($O771=0,0,R771/$O771)*100</f>
        <v>0.29488370257138602</v>
      </c>
      <c r="T771" s="29">
        <f>P771+R771</f>
        <v>-208171.3</v>
      </c>
      <c r="U771" s="79">
        <f>IF($O771=0,0,T771/$O771)*100</f>
        <v>-11.648479802861299</v>
      </c>
      <c r="V771" s="80">
        <f>IFERROR(VLOOKUP($B771,'Depr Rate % NS'!$A:$B,2,FALSE),0)</f>
        <v>-5</v>
      </c>
      <c r="W771" s="81">
        <f>IFERROR(VLOOKUP($B771,'Depr Rate % NS'!D:E,2,FALSE),0)</f>
        <v>98699481.770000011</v>
      </c>
      <c r="X771" s="82">
        <f>IFERROR(VLOOKUP($B771,'Depr Rate % NS'!$L:$O,4,FALSE),0)</f>
        <v>1.1000000000000001E-3</v>
      </c>
      <c r="Y771" s="81">
        <f>W771*X771</f>
        <v>108569.42994700001</v>
      </c>
    </row>
    <row r="772" spans="1:25" x14ac:dyDescent="0.25">
      <c r="A772" s="13" t="s">
        <v>11</v>
      </c>
      <c r="B772" s="14">
        <v>34232</v>
      </c>
      <c r="C772" s="14" t="s">
        <v>95</v>
      </c>
      <c r="D772" s="14" t="s">
        <v>33</v>
      </c>
      <c r="E772" s="14" t="s">
        <v>142</v>
      </c>
      <c r="F772" s="14" t="s">
        <v>119</v>
      </c>
      <c r="G772" s="14">
        <v>2016</v>
      </c>
      <c r="H772" s="10">
        <v>472753.04999999993</v>
      </c>
      <c r="I772" s="10">
        <v>-208467.6</v>
      </c>
      <c r="J772" s="20">
        <f t="shared" si="48"/>
        <v>-44.096510852759181</v>
      </c>
      <c r="K772" s="10">
        <v>14626.03</v>
      </c>
      <c r="L772" s="20">
        <f t="shared" si="49"/>
        <v>3.0937991833156873</v>
      </c>
      <c r="M772" s="10">
        <f t="shared" si="50"/>
        <v>-193841.57</v>
      </c>
      <c r="N772" s="20">
        <f t="shared" si="51"/>
        <v>-41.002711669443492</v>
      </c>
      <c r="O772" s="29">
        <v>2117124.4500000002</v>
      </c>
      <c r="P772" s="29">
        <v>-401343.72</v>
      </c>
      <c r="Q772" s="79">
        <f>IF($O772=0,0,P772/$O772)*100</f>
        <v>-18.957020689076636</v>
      </c>
      <c r="R772" s="29">
        <v>15057.24</v>
      </c>
      <c r="S772" s="79">
        <f>IF($O772=0,0,R772/$O772)*100</f>
        <v>0.71121185152814226</v>
      </c>
      <c r="T772" s="29">
        <f>P772+R772</f>
        <v>-386286.48</v>
      </c>
      <c r="U772" s="79">
        <f>IF($O772=0,0,T772/$O772)*100</f>
        <v>-18.245808837548495</v>
      </c>
      <c r="V772" s="80">
        <f>IFERROR(VLOOKUP($B772,'Depr Rate % NS'!$A:$B,2,FALSE),0)</f>
        <v>-5</v>
      </c>
      <c r="W772" s="81">
        <f>IFERROR(VLOOKUP($B772,'Depr Rate % NS'!D:E,2,FALSE),0)</f>
        <v>98699481.770000011</v>
      </c>
      <c r="X772" s="82">
        <f>IFERROR(VLOOKUP($B772,'Depr Rate % NS'!$L:$O,4,FALSE),0)</f>
        <v>1.1000000000000001E-3</v>
      </c>
      <c r="Y772" s="81">
        <f>W772*X772</f>
        <v>108569.42994700001</v>
      </c>
    </row>
    <row r="773" spans="1:25" x14ac:dyDescent="0.25">
      <c r="A773" s="13" t="s">
        <v>11</v>
      </c>
      <c r="B773" s="14">
        <v>34232</v>
      </c>
      <c r="C773" s="14" t="s">
        <v>95</v>
      </c>
      <c r="D773" s="14" t="s">
        <v>33</v>
      </c>
      <c r="E773" s="14" t="s">
        <v>142</v>
      </c>
      <c r="F773" s="14" t="s">
        <v>119</v>
      </c>
      <c r="G773" s="14">
        <v>2017</v>
      </c>
      <c r="H773" s="10">
        <v>222994.03000000003</v>
      </c>
      <c r="I773" s="10">
        <v>-195573.03000000003</v>
      </c>
      <c r="J773" s="20">
        <f t="shared" si="48"/>
        <v>-87.703258244178102</v>
      </c>
      <c r="K773" s="10">
        <v>21605.270000000004</v>
      </c>
      <c r="L773" s="20">
        <f t="shared" si="49"/>
        <v>9.6887212630759674</v>
      </c>
      <c r="M773" s="10">
        <f t="shared" si="50"/>
        <v>-173967.76</v>
      </c>
      <c r="N773" s="20">
        <f t="shared" si="51"/>
        <v>-78.01453698110214</v>
      </c>
      <c r="O773" s="29">
        <v>2067611.96</v>
      </c>
      <c r="P773" s="29">
        <v>-159875.71000000002</v>
      </c>
      <c r="Q773" s="79">
        <f>IF($O773=0,0,P773/$O773)*100</f>
        <v>-7.732384658869937</v>
      </c>
      <c r="R773" s="29">
        <v>33882.270000000004</v>
      </c>
      <c r="S773" s="79">
        <f>IF($O773=0,0,R773/$O773)*100</f>
        <v>1.6387151291192958</v>
      </c>
      <c r="T773" s="29">
        <f>P773+R773</f>
        <v>-125993.44000000002</v>
      </c>
      <c r="U773" s="79">
        <f>IF($O773=0,0,T773/$O773)*100</f>
        <v>-6.0936695297506418</v>
      </c>
      <c r="V773" s="80">
        <f>IFERROR(VLOOKUP($B773,'Depr Rate % NS'!$A:$B,2,FALSE),0)</f>
        <v>-5</v>
      </c>
      <c r="W773" s="81">
        <f>IFERROR(VLOOKUP($B773,'Depr Rate % NS'!D:E,2,FALSE),0)</f>
        <v>98699481.770000011</v>
      </c>
      <c r="X773" s="82">
        <f>IFERROR(VLOOKUP($B773,'Depr Rate % NS'!$L:$O,4,FALSE),0)</f>
        <v>1.1000000000000001E-3</v>
      </c>
      <c r="Y773" s="81">
        <f>W773*X773</f>
        <v>108569.42994700001</v>
      </c>
    </row>
    <row r="774" spans="1:25" x14ac:dyDescent="0.25">
      <c r="A774" s="13" t="s">
        <v>11</v>
      </c>
      <c r="B774" s="14">
        <v>34232</v>
      </c>
      <c r="C774" s="14" t="s">
        <v>95</v>
      </c>
      <c r="D774" s="14" t="s">
        <v>33</v>
      </c>
      <c r="E774" s="14" t="s">
        <v>142</v>
      </c>
      <c r="F774" s="14" t="s">
        <v>119</v>
      </c>
      <c r="G774" s="14">
        <v>2018</v>
      </c>
      <c r="H774" s="10">
        <v>523340.36</v>
      </c>
      <c r="I774" s="10">
        <v>-362155.71</v>
      </c>
      <c r="J774" s="20">
        <f t="shared" si="48"/>
        <v>-69.200798883541111</v>
      </c>
      <c r="K774" s="10">
        <v>20461.849999999999</v>
      </c>
      <c r="L774" s="20">
        <f t="shared" si="49"/>
        <v>3.9098551466582858</v>
      </c>
      <c r="M774" s="10">
        <f t="shared" si="50"/>
        <v>-341693.86000000004</v>
      </c>
      <c r="N774" s="20">
        <f t="shared" si="51"/>
        <v>-65.290943736882838</v>
      </c>
      <c r="O774" s="29">
        <v>1605011.7</v>
      </c>
      <c r="P774" s="29">
        <v>-775287.54999999993</v>
      </c>
      <c r="Q774" s="79">
        <f>IF($O774=0,0,P774/$O774)*100</f>
        <v>-48.304168125378773</v>
      </c>
      <c r="R774" s="29">
        <v>56693.15</v>
      </c>
      <c r="S774" s="79">
        <f>IF($O774=0,0,R774/$O774)*100</f>
        <v>3.532257739928002</v>
      </c>
      <c r="T774" s="29">
        <f>P774+R774</f>
        <v>-718594.39999999991</v>
      </c>
      <c r="U774" s="79">
        <f>IF($O774=0,0,T774/$O774)*100</f>
        <v>-44.771910385450767</v>
      </c>
      <c r="V774" s="80">
        <f>IFERROR(VLOOKUP($B774,'Depr Rate % NS'!$A:$B,2,FALSE),0)</f>
        <v>-5</v>
      </c>
      <c r="W774" s="81">
        <f>IFERROR(VLOOKUP($B774,'Depr Rate % NS'!D:E,2,FALSE),0)</f>
        <v>98699481.770000011</v>
      </c>
      <c r="X774" s="82">
        <f>IFERROR(VLOOKUP($B774,'Depr Rate % NS'!$L:$O,4,FALSE),0)</f>
        <v>1.1000000000000001E-3</v>
      </c>
      <c r="Y774" s="81">
        <f>W774*X774</f>
        <v>108569.42994700001</v>
      </c>
    </row>
    <row r="775" spans="1:25" x14ac:dyDescent="0.25">
      <c r="A775" s="13" t="s">
        <v>11</v>
      </c>
      <c r="B775" s="14">
        <v>34232</v>
      </c>
      <c r="C775" s="14" t="s">
        <v>95</v>
      </c>
      <c r="D775" s="14" t="s">
        <v>33</v>
      </c>
      <c r="E775" s="14" t="s">
        <v>142</v>
      </c>
      <c r="F775" s="14" t="s">
        <v>119</v>
      </c>
      <c r="G775" s="14">
        <v>2019</v>
      </c>
      <c r="H775" s="10">
        <v>46627.069999999992</v>
      </c>
      <c r="I775" s="10">
        <v>122919.76000000004</v>
      </c>
      <c r="J775" s="20">
        <f t="shared" si="48"/>
        <v>263.62316997400876</v>
      </c>
      <c r="K775" s="10">
        <v>-39355.100000000006</v>
      </c>
      <c r="L775" s="20">
        <f t="shared" si="49"/>
        <v>-84.403973914723821</v>
      </c>
      <c r="M775" s="10">
        <f t="shared" si="50"/>
        <v>83564.660000000033</v>
      </c>
      <c r="N775" s="20">
        <f t="shared" si="51"/>
        <v>179.21919605928497</v>
      </c>
      <c r="O775" s="29">
        <v>1577429.9699999997</v>
      </c>
      <c r="P775" s="29">
        <v>-669145.46</v>
      </c>
      <c r="Q775" s="79">
        <f>IF($O775=0,0,P775/$O775)*100</f>
        <v>-42.41997887234259</v>
      </c>
      <c r="R775" s="29">
        <v>17338.049999999996</v>
      </c>
      <c r="S775" s="79">
        <f>IF($O775=0,0,R775/$O775)*100</f>
        <v>1.0991327874923029</v>
      </c>
      <c r="T775" s="29">
        <f>P775+R775</f>
        <v>-651807.40999999992</v>
      </c>
      <c r="U775" s="79">
        <f>IF($O775=0,0,T775/$O775)*100</f>
        <v>-41.320846084850281</v>
      </c>
      <c r="V775" s="80">
        <f>IFERROR(VLOOKUP($B775,'Depr Rate % NS'!$A:$B,2,FALSE),0)</f>
        <v>-5</v>
      </c>
      <c r="W775" s="81">
        <f>IFERROR(VLOOKUP($B775,'Depr Rate % NS'!D:E,2,FALSE),0)</f>
        <v>98699481.770000011</v>
      </c>
      <c r="X775" s="82">
        <f>IFERROR(VLOOKUP($B775,'Depr Rate % NS'!$L:$O,4,FALSE),0)</f>
        <v>1.1000000000000001E-3</v>
      </c>
      <c r="Y775" s="81">
        <f>W775*X775</f>
        <v>108569.42994700001</v>
      </c>
    </row>
    <row r="776" spans="1:25" x14ac:dyDescent="0.25">
      <c r="A776" s="13" t="s">
        <v>11</v>
      </c>
      <c r="B776" s="14">
        <v>34233</v>
      </c>
      <c r="C776" s="14" t="s">
        <v>95</v>
      </c>
      <c r="D776" s="14" t="s">
        <v>34</v>
      </c>
      <c r="E776" s="14" t="s">
        <v>142</v>
      </c>
      <c r="F776" s="27" t="s">
        <v>120</v>
      </c>
      <c r="G776" s="14">
        <v>2011</v>
      </c>
      <c r="H776" s="10">
        <v>38235.29</v>
      </c>
      <c r="I776" s="10">
        <v>-572.27</v>
      </c>
      <c r="J776" s="20">
        <f t="shared" si="48"/>
        <v>-1.4967063150299107</v>
      </c>
      <c r="K776" s="10">
        <v>-12.35</v>
      </c>
      <c r="L776" s="20">
        <f t="shared" si="49"/>
        <v>-3.2300003478461917E-2</v>
      </c>
      <c r="M776" s="10">
        <f t="shared" si="50"/>
        <v>-584.62</v>
      </c>
      <c r="N776" s="20">
        <f t="shared" si="51"/>
        <v>-1.5290063185083727</v>
      </c>
      <c r="O776" s="10"/>
      <c r="P776" s="10"/>
      <c r="Q776" s="20"/>
      <c r="R776" s="10"/>
      <c r="S776" s="20"/>
      <c r="T776" s="10"/>
      <c r="U776" s="20"/>
      <c r="V776" s="20"/>
      <c r="W776" s="43"/>
      <c r="X776" s="40"/>
      <c r="Y776" s="43"/>
    </row>
    <row r="777" spans="1:25" x14ac:dyDescent="0.25">
      <c r="A777" s="13" t="s">
        <v>11</v>
      </c>
      <c r="B777" s="14">
        <v>34233</v>
      </c>
      <c r="C777" s="14" t="s">
        <v>95</v>
      </c>
      <c r="D777" s="14" t="s">
        <v>34</v>
      </c>
      <c r="E777" s="14" t="s">
        <v>142</v>
      </c>
      <c r="F777" s="27" t="s">
        <v>120</v>
      </c>
      <c r="G777" s="14">
        <v>2012</v>
      </c>
      <c r="H777" s="10">
        <v>0</v>
      </c>
      <c r="I777" s="10">
        <v>-3252.06</v>
      </c>
      <c r="J777" s="20">
        <f t="shared" si="48"/>
        <v>0</v>
      </c>
      <c r="K777" s="10">
        <v>14.95</v>
      </c>
      <c r="L777" s="20">
        <f t="shared" si="49"/>
        <v>0</v>
      </c>
      <c r="M777" s="10">
        <f t="shared" si="50"/>
        <v>-3237.11</v>
      </c>
      <c r="N777" s="20">
        <f t="shared" si="51"/>
        <v>0</v>
      </c>
      <c r="O777" s="10"/>
      <c r="P777" s="10"/>
      <c r="Q777" s="20"/>
      <c r="R777" s="10"/>
      <c r="S777" s="20"/>
      <c r="T777" s="10"/>
      <c r="U777" s="20"/>
      <c r="V777" s="20"/>
      <c r="W777" s="43"/>
      <c r="X777" s="40"/>
      <c r="Y777" s="43"/>
    </row>
    <row r="778" spans="1:25" x14ac:dyDescent="0.25">
      <c r="A778" s="13" t="s">
        <v>11</v>
      </c>
      <c r="B778" s="14">
        <v>34233</v>
      </c>
      <c r="C778" s="14" t="s">
        <v>95</v>
      </c>
      <c r="D778" s="14" t="s">
        <v>34</v>
      </c>
      <c r="E778" s="14" t="s">
        <v>142</v>
      </c>
      <c r="F778" s="27" t="s">
        <v>120</v>
      </c>
      <c r="G778" s="14">
        <v>2013</v>
      </c>
      <c r="H778" s="10">
        <v>3163.01</v>
      </c>
      <c r="I778" s="10">
        <v>3744.06</v>
      </c>
      <c r="J778" s="20">
        <f t="shared" si="48"/>
        <v>118.37016006904815</v>
      </c>
      <c r="K778" s="10">
        <v>0</v>
      </c>
      <c r="L778" s="20">
        <f t="shared" si="49"/>
        <v>0</v>
      </c>
      <c r="M778" s="10">
        <f t="shared" si="50"/>
        <v>3744.06</v>
      </c>
      <c r="N778" s="20">
        <f t="shared" si="51"/>
        <v>118.37016006904815</v>
      </c>
      <c r="O778" s="10"/>
      <c r="P778" s="10"/>
      <c r="Q778" s="20"/>
      <c r="R778" s="10"/>
      <c r="S778" s="20"/>
      <c r="T778" s="10"/>
      <c r="U778" s="20"/>
      <c r="V778" s="20"/>
      <c r="W778" s="43"/>
      <c r="X778" s="40"/>
      <c r="Y778" s="43"/>
    </row>
    <row r="779" spans="1:25" x14ac:dyDescent="0.25">
      <c r="A779" s="13" t="s">
        <v>11</v>
      </c>
      <c r="B779" s="14">
        <v>34233</v>
      </c>
      <c r="C779" s="14" t="s">
        <v>95</v>
      </c>
      <c r="D779" s="14" t="s">
        <v>34</v>
      </c>
      <c r="E779" s="14" t="s">
        <v>142</v>
      </c>
      <c r="F779" s="27" t="s">
        <v>120</v>
      </c>
      <c r="G779" s="14">
        <v>2014</v>
      </c>
      <c r="H779" s="10">
        <v>37598.769999999997</v>
      </c>
      <c r="I779" s="10">
        <v>-34.13000000000001</v>
      </c>
      <c r="J779" s="20">
        <f t="shared" si="48"/>
        <v>-9.0774246072411441E-2</v>
      </c>
      <c r="K779" s="10">
        <v>0</v>
      </c>
      <c r="L779" s="20">
        <f t="shared" si="49"/>
        <v>0</v>
      </c>
      <c r="M779" s="10">
        <f t="shared" si="50"/>
        <v>-34.13000000000001</v>
      </c>
      <c r="N779" s="20">
        <f t="shared" si="51"/>
        <v>-9.0774246072411441E-2</v>
      </c>
      <c r="O779" s="10"/>
      <c r="P779" s="10"/>
      <c r="Q779" s="20"/>
      <c r="R779" s="10"/>
      <c r="S779" s="20"/>
      <c r="T779" s="10"/>
      <c r="U779" s="20"/>
      <c r="V779" s="20"/>
      <c r="W779" s="43"/>
      <c r="X779" s="40"/>
      <c r="Y779" s="43"/>
    </row>
    <row r="780" spans="1:25" x14ac:dyDescent="0.25">
      <c r="A780" s="13" t="s">
        <v>11</v>
      </c>
      <c r="B780" s="14">
        <v>34233</v>
      </c>
      <c r="C780" s="14" t="s">
        <v>95</v>
      </c>
      <c r="D780" s="14" t="s">
        <v>34</v>
      </c>
      <c r="E780" s="14" t="s">
        <v>142</v>
      </c>
      <c r="F780" s="27" t="s">
        <v>120</v>
      </c>
      <c r="G780" s="14">
        <v>2015</v>
      </c>
      <c r="H780" s="10">
        <v>26972.25</v>
      </c>
      <c r="I780" s="10">
        <v>-1089.78</v>
      </c>
      <c r="J780" s="20">
        <f t="shared" si="48"/>
        <v>-4.0403748296860664</v>
      </c>
      <c r="K780" s="10">
        <v>0</v>
      </c>
      <c r="L780" s="20">
        <f t="shared" si="49"/>
        <v>0</v>
      </c>
      <c r="M780" s="10">
        <f t="shared" si="50"/>
        <v>-1089.78</v>
      </c>
      <c r="N780" s="20">
        <f t="shared" si="51"/>
        <v>-4.0403748296860664</v>
      </c>
      <c r="O780" s="29">
        <v>105969.32</v>
      </c>
      <c r="P780" s="29">
        <v>-1204.1800000000003</v>
      </c>
      <c r="Q780" s="79">
        <f>IF($O780=0,0,P780/$O780)*100</f>
        <v>-1.136347765560825</v>
      </c>
      <c r="R780" s="29">
        <v>2.5999999999999996</v>
      </c>
      <c r="S780" s="79">
        <f>IF($O780=0,0,R780/$O780)*100</f>
        <v>2.4535403265775408E-3</v>
      </c>
      <c r="T780" s="29">
        <f>P780+R780</f>
        <v>-1201.5800000000004</v>
      </c>
      <c r="U780" s="79">
        <f>IF($O780=0,0,T780/$O780)*100</f>
        <v>-1.1338942252342472</v>
      </c>
      <c r="V780" s="80">
        <f>IFERROR(VLOOKUP($B780,'Depr Rate % NS'!$A:$B,2,FALSE),0)</f>
        <v>-6</v>
      </c>
      <c r="W780" s="81">
        <f>IFERROR(VLOOKUP($B780,'Depr Rate % NS'!D:E,2,FALSE),0)</f>
        <v>3389689.5699999994</v>
      </c>
      <c r="X780" s="82">
        <f>IFERROR(VLOOKUP($B780,'Depr Rate % NS'!$L:$O,4,FALSE),0)</f>
        <v>2E-3</v>
      </c>
      <c r="Y780" s="81">
        <f>W780*X780</f>
        <v>6779.3791399999991</v>
      </c>
    </row>
    <row r="781" spans="1:25" x14ac:dyDescent="0.25">
      <c r="A781" s="13" t="s">
        <v>11</v>
      </c>
      <c r="B781" s="14">
        <v>34233</v>
      </c>
      <c r="C781" s="14" t="s">
        <v>95</v>
      </c>
      <c r="D781" s="14" t="s">
        <v>34</v>
      </c>
      <c r="E781" s="14" t="s">
        <v>142</v>
      </c>
      <c r="F781" s="27" t="s">
        <v>120</v>
      </c>
      <c r="G781" s="14">
        <v>2016</v>
      </c>
      <c r="H781" s="10">
        <v>0</v>
      </c>
      <c r="I781" s="10">
        <v>-4100.96</v>
      </c>
      <c r="J781" s="20">
        <f t="shared" si="48"/>
        <v>0</v>
      </c>
      <c r="K781" s="10">
        <v>500.21</v>
      </c>
      <c r="L781" s="20">
        <f t="shared" si="49"/>
        <v>0</v>
      </c>
      <c r="M781" s="10">
        <f t="shared" si="50"/>
        <v>-3600.75</v>
      </c>
      <c r="N781" s="20">
        <f t="shared" si="51"/>
        <v>0</v>
      </c>
      <c r="O781" s="29">
        <v>67734.03</v>
      </c>
      <c r="P781" s="29">
        <v>-4732.87</v>
      </c>
      <c r="Q781" s="79">
        <f>IF($O781=0,0,P781/$O781)*100</f>
        <v>-6.9874330524848443</v>
      </c>
      <c r="R781" s="29">
        <v>515.16</v>
      </c>
      <c r="S781" s="79">
        <f>IF($O781=0,0,R781/$O781)*100</f>
        <v>0.76056304342145298</v>
      </c>
      <c r="T781" s="29">
        <f>P781+R781</f>
        <v>-4217.71</v>
      </c>
      <c r="U781" s="79">
        <f>IF($O781=0,0,T781/$O781)*100</f>
        <v>-6.2268700090633917</v>
      </c>
      <c r="V781" s="80">
        <f>IFERROR(VLOOKUP($B781,'Depr Rate % NS'!$A:$B,2,FALSE),0)</f>
        <v>-6</v>
      </c>
      <c r="W781" s="81">
        <f>IFERROR(VLOOKUP($B781,'Depr Rate % NS'!D:E,2,FALSE),0)</f>
        <v>3389689.5699999994</v>
      </c>
      <c r="X781" s="82">
        <f>IFERROR(VLOOKUP($B781,'Depr Rate % NS'!$L:$O,4,FALSE),0)</f>
        <v>2E-3</v>
      </c>
      <c r="Y781" s="81">
        <f>W781*X781</f>
        <v>6779.3791399999991</v>
      </c>
    </row>
    <row r="782" spans="1:25" x14ac:dyDescent="0.25">
      <c r="A782" s="13" t="s">
        <v>11</v>
      </c>
      <c r="B782" s="14">
        <v>34233</v>
      </c>
      <c r="C782" s="14" t="s">
        <v>95</v>
      </c>
      <c r="D782" s="14" t="s">
        <v>34</v>
      </c>
      <c r="E782" s="14" t="s">
        <v>142</v>
      </c>
      <c r="F782" s="27" t="s">
        <v>120</v>
      </c>
      <c r="G782" s="14">
        <v>2017</v>
      </c>
      <c r="H782" s="10">
        <v>43779.3</v>
      </c>
      <c r="I782" s="10">
        <v>838.64000000000033</v>
      </c>
      <c r="J782" s="20">
        <f t="shared" si="48"/>
        <v>1.9156085181809674</v>
      </c>
      <c r="K782" s="10">
        <v>743.17000000000007</v>
      </c>
      <c r="L782" s="20">
        <f t="shared" si="49"/>
        <v>1.6975374206531397</v>
      </c>
      <c r="M782" s="10">
        <f t="shared" si="50"/>
        <v>1581.8100000000004</v>
      </c>
      <c r="N782" s="20">
        <f t="shared" si="51"/>
        <v>3.6131459388341072</v>
      </c>
      <c r="O782" s="29">
        <v>111513.33</v>
      </c>
      <c r="P782" s="29">
        <v>-642.16999999999962</v>
      </c>
      <c r="Q782" s="79">
        <f>IF($O782=0,0,P782/$O782)*100</f>
        <v>-0.57586837376302868</v>
      </c>
      <c r="R782" s="29">
        <v>1243.3800000000001</v>
      </c>
      <c r="S782" s="79">
        <f>IF($O782=0,0,R782/$O782)*100</f>
        <v>1.1150057127699442</v>
      </c>
      <c r="T782" s="29">
        <f>P782+R782</f>
        <v>601.21000000000049</v>
      </c>
      <c r="U782" s="79">
        <f>IF($O782=0,0,T782/$O782)*100</f>
        <v>0.53913733900691552</v>
      </c>
      <c r="V782" s="80">
        <f>IFERROR(VLOOKUP($B782,'Depr Rate % NS'!$A:$B,2,FALSE),0)</f>
        <v>-6</v>
      </c>
      <c r="W782" s="81">
        <f>IFERROR(VLOOKUP($B782,'Depr Rate % NS'!D:E,2,FALSE),0)</f>
        <v>3389689.5699999994</v>
      </c>
      <c r="X782" s="82">
        <f>IFERROR(VLOOKUP($B782,'Depr Rate % NS'!$L:$O,4,FALSE),0)</f>
        <v>2E-3</v>
      </c>
      <c r="Y782" s="81">
        <f>W782*X782</f>
        <v>6779.3791399999991</v>
      </c>
    </row>
    <row r="783" spans="1:25" x14ac:dyDescent="0.25">
      <c r="A783" s="13" t="s">
        <v>11</v>
      </c>
      <c r="B783" s="14">
        <v>34233</v>
      </c>
      <c r="C783" s="14" t="s">
        <v>95</v>
      </c>
      <c r="D783" s="14" t="s">
        <v>34</v>
      </c>
      <c r="E783" s="14" t="s">
        <v>142</v>
      </c>
      <c r="F783" s="27" t="s">
        <v>120</v>
      </c>
      <c r="G783" s="14">
        <v>2018</v>
      </c>
      <c r="H783" s="10">
        <v>30053.05</v>
      </c>
      <c r="I783" s="10">
        <v>-1577.89</v>
      </c>
      <c r="J783" s="20">
        <f t="shared" si="48"/>
        <v>-5.2503489662446912</v>
      </c>
      <c r="K783" s="10">
        <v>704.8599999999999</v>
      </c>
      <c r="L783" s="20">
        <f t="shared" si="49"/>
        <v>2.3453859092504752</v>
      </c>
      <c r="M783" s="10">
        <f t="shared" si="50"/>
        <v>-873.0300000000002</v>
      </c>
      <c r="N783" s="20">
        <f t="shared" si="51"/>
        <v>-2.904963056994216</v>
      </c>
      <c r="O783" s="29">
        <v>138403.37</v>
      </c>
      <c r="P783" s="29">
        <v>-5964.12</v>
      </c>
      <c r="Q783" s="79">
        <f>IF($O783=0,0,P783/$O783)*100</f>
        <v>-4.3092303316024747</v>
      </c>
      <c r="R783" s="29">
        <v>1948.24</v>
      </c>
      <c r="S783" s="79">
        <f>IF($O783=0,0,R783/$O783)*100</f>
        <v>1.4076535853137102</v>
      </c>
      <c r="T783" s="29">
        <f>P783+R783</f>
        <v>-4015.88</v>
      </c>
      <c r="U783" s="79">
        <f>IF($O783=0,0,T783/$O783)*100</f>
        <v>-2.9015767462887645</v>
      </c>
      <c r="V783" s="80">
        <f>IFERROR(VLOOKUP($B783,'Depr Rate % NS'!$A:$B,2,FALSE),0)</f>
        <v>-6</v>
      </c>
      <c r="W783" s="81">
        <f>IFERROR(VLOOKUP($B783,'Depr Rate % NS'!D:E,2,FALSE),0)</f>
        <v>3389689.5699999994</v>
      </c>
      <c r="X783" s="82">
        <f>IFERROR(VLOOKUP($B783,'Depr Rate % NS'!$L:$O,4,FALSE),0)</f>
        <v>2E-3</v>
      </c>
      <c r="Y783" s="81">
        <f>W783*X783</f>
        <v>6779.3791399999991</v>
      </c>
    </row>
    <row r="784" spans="1:25" x14ac:dyDescent="0.25">
      <c r="A784" s="13" t="s">
        <v>11</v>
      </c>
      <c r="B784" s="14">
        <v>34233</v>
      </c>
      <c r="C784" s="14" t="s">
        <v>95</v>
      </c>
      <c r="D784" s="14" t="s">
        <v>34</v>
      </c>
      <c r="E784" s="14" t="s">
        <v>142</v>
      </c>
      <c r="F784" s="27" t="s">
        <v>120</v>
      </c>
      <c r="G784" s="14">
        <v>2019</v>
      </c>
      <c r="H784" s="10">
        <v>0</v>
      </c>
      <c r="I784" s="10">
        <v>-2348.38</v>
      </c>
      <c r="J784" s="20">
        <f t="shared" si="48"/>
        <v>0</v>
      </c>
      <c r="K784" s="10">
        <v>-1352.79</v>
      </c>
      <c r="L784" s="20">
        <f t="shared" si="49"/>
        <v>0</v>
      </c>
      <c r="M784" s="10">
        <f t="shared" si="50"/>
        <v>-3701.17</v>
      </c>
      <c r="N784" s="20">
        <f t="shared" si="51"/>
        <v>0</v>
      </c>
      <c r="O784" s="29">
        <v>100804.6</v>
      </c>
      <c r="P784" s="29">
        <v>-8278.3700000000008</v>
      </c>
      <c r="Q784" s="79">
        <f>IF($O784=0,0,P784/$O784)*100</f>
        <v>-8.212293883414052</v>
      </c>
      <c r="R784" s="29">
        <v>595.45000000000005</v>
      </c>
      <c r="S784" s="79">
        <f>IF($O784=0,0,R784/$O784)*100</f>
        <v>0.59069724992708672</v>
      </c>
      <c r="T784" s="29">
        <f>P784+R784</f>
        <v>-7682.920000000001</v>
      </c>
      <c r="U784" s="79">
        <f>IF($O784=0,0,T784/$O784)*100</f>
        <v>-7.6215966334869645</v>
      </c>
      <c r="V784" s="80">
        <f>IFERROR(VLOOKUP($B784,'Depr Rate % NS'!$A:$B,2,FALSE),0)</f>
        <v>-6</v>
      </c>
      <c r="W784" s="81">
        <f>IFERROR(VLOOKUP($B784,'Depr Rate % NS'!D:E,2,FALSE),0)</f>
        <v>3389689.5699999994</v>
      </c>
      <c r="X784" s="82">
        <f>IFERROR(VLOOKUP($B784,'Depr Rate % NS'!$L:$O,4,FALSE),0)</f>
        <v>2E-3</v>
      </c>
      <c r="Y784" s="81">
        <f>W784*X784</f>
        <v>6779.3791399999991</v>
      </c>
    </row>
    <row r="785" spans="1:25" x14ac:dyDescent="0.25">
      <c r="A785" s="13" t="s">
        <v>11</v>
      </c>
      <c r="B785" s="14">
        <v>34234</v>
      </c>
      <c r="C785" s="14" t="s">
        <v>95</v>
      </c>
      <c r="D785" s="14" t="s">
        <v>35</v>
      </c>
      <c r="E785" s="14" t="s">
        <v>142</v>
      </c>
      <c r="F785" s="27" t="s">
        <v>121</v>
      </c>
      <c r="G785" s="14">
        <v>2011</v>
      </c>
      <c r="H785" s="10">
        <v>0</v>
      </c>
      <c r="I785" s="10">
        <v>-559.52</v>
      </c>
      <c r="J785" s="20">
        <f t="shared" si="48"/>
        <v>0</v>
      </c>
      <c r="K785" s="10">
        <v>-14.56</v>
      </c>
      <c r="L785" s="20">
        <f t="shared" si="49"/>
        <v>0</v>
      </c>
      <c r="M785" s="10">
        <f t="shared" si="50"/>
        <v>-574.07999999999993</v>
      </c>
      <c r="N785" s="20">
        <f t="shared" si="51"/>
        <v>0</v>
      </c>
      <c r="O785" s="10"/>
      <c r="P785" s="10"/>
      <c r="Q785" s="20"/>
      <c r="R785" s="10"/>
      <c r="S785" s="20"/>
      <c r="T785" s="10"/>
      <c r="U785" s="20"/>
      <c r="V785" s="20"/>
      <c r="W785" s="43"/>
      <c r="X785" s="40"/>
      <c r="Y785" s="43"/>
    </row>
    <row r="786" spans="1:25" x14ac:dyDescent="0.25">
      <c r="A786" s="13" t="s">
        <v>11</v>
      </c>
      <c r="B786" s="14">
        <v>34234</v>
      </c>
      <c r="C786" s="14" t="s">
        <v>95</v>
      </c>
      <c r="D786" s="14" t="s">
        <v>35</v>
      </c>
      <c r="E786" s="14" t="s">
        <v>142</v>
      </c>
      <c r="F786" s="27" t="s">
        <v>121</v>
      </c>
      <c r="G786" s="14">
        <v>2012</v>
      </c>
      <c r="H786" s="10">
        <v>0</v>
      </c>
      <c r="I786" s="10">
        <v>-3138.48</v>
      </c>
      <c r="J786" s="20">
        <f t="shared" si="48"/>
        <v>0</v>
      </c>
      <c r="K786" s="10">
        <v>14.56</v>
      </c>
      <c r="L786" s="20">
        <f t="shared" si="49"/>
        <v>0</v>
      </c>
      <c r="M786" s="10">
        <f t="shared" si="50"/>
        <v>-3123.92</v>
      </c>
      <c r="N786" s="20">
        <f t="shared" si="51"/>
        <v>0</v>
      </c>
      <c r="O786" s="10"/>
      <c r="P786" s="10"/>
      <c r="Q786" s="20"/>
      <c r="R786" s="10"/>
      <c r="S786" s="20"/>
      <c r="T786" s="10"/>
      <c r="U786" s="20"/>
      <c r="V786" s="20"/>
      <c r="W786" s="43"/>
      <c r="X786" s="40"/>
      <c r="Y786" s="43"/>
    </row>
    <row r="787" spans="1:25" x14ac:dyDescent="0.25">
      <c r="A787" s="13" t="s">
        <v>11</v>
      </c>
      <c r="B787" s="14">
        <v>34234</v>
      </c>
      <c r="C787" s="14" t="s">
        <v>95</v>
      </c>
      <c r="D787" s="14" t="s">
        <v>35</v>
      </c>
      <c r="E787" s="14" t="s">
        <v>142</v>
      </c>
      <c r="F787" s="27" t="s">
        <v>121</v>
      </c>
      <c r="G787" s="14">
        <v>2013</v>
      </c>
      <c r="H787" s="10">
        <v>216.82</v>
      </c>
      <c r="I787" s="10">
        <v>3618.33</v>
      </c>
      <c r="J787" s="20">
        <f t="shared" si="48"/>
        <v>1668.8174522645511</v>
      </c>
      <c r="K787" s="10">
        <v>0</v>
      </c>
      <c r="L787" s="20">
        <f t="shared" si="49"/>
        <v>0</v>
      </c>
      <c r="M787" s="10">
        <f t="shared" si="50"/>
        <v>3618.33</v>
      </c>
      <c r="N787" s="20">
        <f t="shared" si="51"/>
        <v>1668.8174522645511</v>
      </c>
      <c r="O787" s="10"/>
      <c r="P787" s="10"/>
      <c r="Q787" s="20"/>
      <c r="R787" s="10"/>
      <c r="S787" s="20"/>
      <c r="T787" s="10"/>
      <c r="U787" s="20"/>
      <c r="V787" s="20"/>
      <c r="W787" s="43"/>
      <c r="X787" s="40"/>
      <c r="Y787" s="43"/>
    </row>
    <row r="788" spans="1:25" x14ac:dyDescent="0.25">
      <c r="A788" s="13" t="s">
        <v>11</v>
      </c>
      <c r="B788" s="14">
        <v>34234</v>
      </c>
      <c r="C788" s="14" t="s">
        <v>95</v>
      </c>
      <c r="D788" s="14" t="s">
        <v>35</v>
      </c>
      <c r="E788" s="14" t="s">
        <v>142</v>
      </c>
      <c r="F788" s="27" t="s">
        <v>121</v>
      </c>
      <c r="G788" s="14">
        <v>2014</v>
      </c>
      <c r="H788" s="10">
        <v>66437.39</v>
      </c>
      <c r="I788" s="10">
        <v>-31.64</v>
      </c>
      <c r="J788" s="20">
        <f t="shared" si="48"/>
        <v>-4.7623785341356722E-2</v>
      </c>
      <c r="K788" s="10">
        <v>0</v>
      </c>
      <c r="L788" s="20">
        <f t="shared" si="49"/>
        <v>0</v>
      </c>
      <c r="M788" s="10">
        <f t="shared" si="50"/>
        <v>-31.64</v>
      </c>
      <c r="N788" s="20">
        <f t="shared" si="51"/>
        <v>-4.7623785341356722E-2</v>
      </c>
      <c r="O788" s="10"/>
      <c r="P788" s="10"/>
      <c r="Q788" s="20"/>
      <c r="R788" s="10"/>
      <c r="S788" s="20"/>
      <c r="T788" s="10"/>
      <c r="U788" s="20"/>
      <c r="V788" s="20"/>
      <c r="W788" s="43"/>
      <c r="X788" s="40"/>
      <c r="Y788" s="43"/>
    </row>
    <row r="789" spans="1:25" x14ac:dyDescent="0.25">
      <c r="A789" s="13" t="s">
        <v>11</v>
      </c>
      <c r="B789" s="14">
        <v>34234</v>
      </c>
      <c r="C789" s="14" t="s">
        <v>95</v>
      </c>
      <c r="D789" s="14" t="s">
        <v>35</v>
      </c>
      <c r="E789" s="14" t="s">
        <v>142</v>
      </c>
      <c r="F789" s="27" t="s">
        <v>121</v>
      </c>
      <c r="G789" s="14">
        <v>2015</v>
      </c>
      <c r="H789" s="10">
        <v>4355.68</v>
      </c>
      <c r="I789" s="10">
        <v>-1296.94</v>
      </c>
      <c r="J789" s="20">
        <f t="shared" si="48"/>
        <v>-29.77583293538552</v>
      </c>
      <c r="K789" s="10">
        <v>0</v>
      </c>
      <c r="L789" s="20">
        <f t="shared" si="49"/>
        <v>0</v>
      </c>
      <c r="M789" s="10">
        <f t="shared" si="50"/>
        <v>-1296.94</v>
      </c>
      <c r="N789" s="20">
        <f t="shared" si="51"/>
        <v>-29.77583293538552</v>
      </c>
      <c r="O789" s="29">
        <v>71009.890000000014</v>
      </c>
      <c r="P789" s="29">
        <v>-1408.25</v>
      </c>
      <c r="Q789" s="79">
        <f>IF($O789=0,0,P789/$O789)*100</f>
        <v>-1.983174456403185</v>
      </c>
      <c r="R789" s="29">
        <v>0</v>
      </c>
      <c r="S789" s="79">
        <f>IF($O789=0,0,R789/$O789)*100</f>
        <v>0</v>
      </c>
      <c r="T789" s="29">
        <f>P789+R789</f>
        <v>-1408.25</v>
      </c>
      <c r="U789" s="79">
        <f>IF($O789=0,0,T789/$O789)*100</f>
        <v>-1.983174456403185</v>
      </c>
      <c r="V789" s="80">
        <f>IFERROR(VLOOKUP($B789,'Depr Rate % NS'!$A:$B,2,FALSE),0)</f>
        <v>-6</v>
      </c>
      <c r="W789" s="81">
        <f>IFERROR(VLOOKUP($B789,'Depr Rate % NS'!D:E,2,FALSE),0)</f>
        <v>3362086.7600000002</v>
      </c>
      <c r="X789" s="82">
        <f>IFERROR(VLOOKUP($B789,'Depr Rate % NS'!$L:$O,4,FALSE),0)</f>
        <v>2E-3</v>
      </c>
      <c r="Y789" s="81">
        <f>W789*X789</f>
        <v>6724.1735200000003</v>
      </c>
    </row>
    <row r="790" spans="1:25" x14ac:dyDescent="0.25">
      <c r="A790" s="13" t="s">
        <v>11</v>
      </c>
      <c r="B790" s="14">
        <v>34234</v>
      </c>
      <c r="C790" s="14" t="s">
        <v>95</v>
      </c>
      <c r="D790" s="14" t="s">
        <v>35</v>
      </c>
      <c r="E790" s="14" t="s">
        <v>142</v>
      </c>
      <c r="F790" s="27" t="s">
        <v>121</v>
      </c>
      <c r="G790" s="14">
        <v>2016</v>
      </c>
      <c r="H790" s="10">
        <v>0</v>
      </c>
      <c r="I790" s="10">
        <v>-3777.8599999999997</v>
      </c>
      <c r="J790" s="20">
        <f t="shared" si="48"/>
        <v>0</v>
      </c>
      <c r="K790" s="10">
        <v>488.8</v>
      </c>
      <c r="L790" s="20">
        <f t="shared" si="49"/>
        <v>0</v>
      </c>
      <c r="M790" s="10">
        <f t="shared" si="50"/>
        <v>-3289.0599999999995</v>
      </c>
      <c r="N790" s="20">
        <f t="shared" si="51"/>
        <v>0</v>
      </c>
      <c r="O790" s="29">
        <v>71009.890000000014</v>
      </c>
      <c r="P790" s="29">
        <v>-4626.59</v>
      </c>
      <c r="Q790" s="79">
        <f>IF($O790=0,0,P790/$O790)*100</f>
        <v>-6.5154163736910435</v>
      </c>
      <c r="R790" s="29">
        <v>503.36</v>
      </c>
      <c r="S790" s="79">
        <f>IF($O790=0,0,R790/$O790)*100</f>
        <v>0.70885900541459768</v>
      </c>
      <c r="T790" s="29">
        <f>P790+R790</f>
        <v>-4123.2300000000005</v>
      </c>
      <c r="U790" s="79">
        <f>IF($O790=0,0,T790/$O790)*100</f>
        <v>-5.8065573682764464</v>
      </c>
      <c r="V790" s="80">
        <f>IFERROR(VLOOKUP($B790,'Depr Rate % NS'!$A:$B,2,FALSE),0)</f>
        <v>-6</v>
      </c>
      <c r="W790" s="81">
        <f>IFERROR(VLOOKUP($B790,'Depr Rate % NS'!D:E,2,FALSE),0)</f>
        <v>3362086.7600000002</v>
      </c>
      <c r="X790" s="82">
        <f>IFERROR(VLOOKUP($B790,'Depr Rate % NS'!$L:$O,4,FALSE),0)</f>
        <v>2E-3</v>
      </c>
      <c r="Y790" s="81">
        <f>W790*X790</f>
        <v>6724.1735200000003</v>
      </c>
    </row>
    <row r="791" spans="1:25" x14ac:dyDescent="0.25">
      <c r="A791" s="13" t="s">
        <v>11</v>
      </c>
      <c r="B791" s="14">
        <v>34234</v>
      </c>
      <c r="C791" s="14" t="s">
        <v>95</v>
      </c>
      <c r="D791" s="14" t="s">
        <v>35</v>
      </c>
      <c r="E791" s="14" t="s">
        <v>142</v>
      </c>
      <c r="F791" s="27" t="s">
        <v>121</v>
      </c>
      <c r="G791" s="14">
        <v>2017</v>
      </c>
      <c r="H791" s="10">
        <v>90402.33</v>
      </c>
      <c r="I791" s="10">
        <v>718.54999999999927</v>
      </c>
      <c r="J791" s="20">
        <f t="shared" si="48"/>
        <v>0.79483570832742834</v>
      </c>
      <c r="K791" s="10">
        <v>754.31999999999994</v>
      </c>
      <c r="L791" s="20">
        <f t="shared" si="49"/>
        <v>0.83440327257051883</v>
      </c>
      <c r="M791" s="10">
        <f t="shared" si="50"/>
        <v>1472.8699999999992</v>
      </c>
      <c r="N791" s="20">
        <f t="shared" si="51"/>
        <v>1.6292389808979471</v>
      </c>
      <c r="O791" s="29">
        <v>161412.22000000003</v>
      </c>
      <c r="P791" s="29">
        <v>-769.5600000000004</v>
      </c>
      <c r="Q791" s="79">
        <f>IF($O791=0,0,P791/$O791)*100</f>
        <v>-0.47676687675815393</v>
      </c>
      <c r="R791" s="29">
        <v>1243.1199999999999</v>
      </c>
      <c r="S791" s="79">
        <f>IF($O791=0,0,R791/$O791)*100</f>
        <v>0.77015234658193765</v>
      </c>
      <c r="T791" s="29">
        <f>P791+R791</f>
        <v>473.55999999999949</v>
      </c>
      <c r="U791" s="79">
        <f>IF($O791=0,0,T791/$O791)*100</f>
        <v>0.29338546982378372</v>
      </c>
      <c r="V791" s="80">
        <f>IFERROR(VLOOKUP($B791,'Depr Rate % NS'!$A:$B,2,FALSE),0)</f>
        <v>-6</v>
      </c>
      <c r="W791" s="81">
        <f>IFERROR(VLOOKUP($B791,'Depr Rate % NS'!D:E,2,FALSE),0)</f>
        <v>3362086.7600000002</v>
      </c>
      <c r="X791" s="82">
        <f>IFERROR(VLOOKUP($B791,'Depr Rate % NS'!$L:$O,4,FALSE),0)</f>
        <v>2E-3</v>
      </c>
      <c r="Y791" s="81">
        <f>W791*X791</f>
        <v>6724.1735200000003</v>
      </c>
    </row>
    <row r="792" spans="1:25" x14ac:dyDescent="0.25">
      <c r="A792" s="13" t="s">
        <v>11</v>
      </c>
      <c r="B792" s="14">
        <v>34234</v>
      </c>
      <c r="C792" s="14" t="s">
        <v>95</v>
      </c>
      <c r="D792" s="14" t="s">
        <v>35</v>
      </c>
      <c r="E792" s="14" t="s">
        <v>142</v>
      </c>
      <c r="F792" s="27" t="s">
        <v>121</v>
      </c>
      <c r="G792" s="14">
        <v>2018</v>
      </c>
      <c r="H792" s="10">
        <v>0</v>
      </c>
      <c r="I792" s="10">
        <v>-1219.6499999999996</v>
      </c>
      <c r="J792" s="20">
        <f t="shared" si="48"/>
        <v>0</v>
      </c>
      <c r="K792" s="10">
        <v>689.24</v>
      </c>
      <c r="L792" s="20">
        <f t="shared" si="49"/>
        <v>0</v>
      </c>
      <c r="M792" s="10">
        <f t="shared" si="50"/>
        <v>-530.40999999999963</v>
      </c>
      <c r="N792" s="20">
        <f t="shared" si="51"/>
        <v>0</v>
      </c>
      <c r="O792" s="29">
        <v>161195.40000000002</v>
      </c>
      <c r="P792" s="29">
        <v>-5607.54</v>
      </c>
      <c r="Q792" s="79">
        <f>IF($O792=0,0,P792/$O792)*100</f>
        <v>-3.4787220975288373</v>
      </c>
      <c r="R792" s="29">
        <v>1932.36</v>
      </c>
      <c r="S792" s="79">
        <f>IF($O792=0,0,R792/$O792)*100</f>
        <v>1.1987686993549442</v>
      </c>
      <c r="T792" s="29">
        <f>P792+R792</f>
        <v>-3675.1800000000003</v>
      </c>
      <c r="U792" s="79">
        <f>IF($O792=0,0,T792/$O792)*100</f>
        <v>-2.2799533981738929</v>
      </c>
      <c r="V792" s="80">
        <f>IFERROR(VLOOKUP($B792,'Depr Rate % NS'!$A:$B,2,FALSE),0)</f>
        <v>-6</v>
      </c>
      <c r="W792" s="81">
        <f>IFERROR(VLOOKUP($B792,'Depr Rate % NS'!D:E,2,FALSE),0)</f>
        <v>3362086.7600000002</v>
      </c>
      <c r="X792" s="82">
        <f>IFERROR(VLOOKUP($B792,'Depr Rate % NS'!$L:$O,4,FALSE),0)</f>
        <v>2E-3</v>
      </c>
      <c r="Y792" s="81">
        <f>W792*X792</f>
        <v>6724.1735200000003</v>
      </c>
    </row>
    <row r="793" spans="1:25" x14ac:dyDescent="0.25">
      <c r="A793" s="13" t="s">
        <v>11</v>
      </c>
      <c r="B793" s="14">
        <v>34234</v>
      </c>
      <c r="C793" s="14" t="s">
        <v>95</v>
      </c>
      <c r="D793" s="14" t="s">
        <v>35</v>
      </c>
      <c r="E793" s="14" t="s">
        <v>142</v>
      </c>
      <c r="F793" s="27" t="s">
        <v>121</v>
      </c>
      <c r="G793" s="14">
        <v>2019</v>
      </c>
      <c r="H793" s="10">
        <v>0</v>
      </c>
      <c r="I793" s="10">
        <v>-2333.2299999999996</v>
      </c>
      <c r="J793" s="20">
        <f t="shared" si="48"/>
        <v>0</v>
      </c>
      <c r="K793" s="10">
        <v>-1341.77</v>
      </c>
      <c r="L793" s="20">
        <f t="shared" si="49"/>
        <v>0</v>
      </c>
      <c r="M793" s="10">
        <f t="shared" si="50"/>
        <v>-3674.9999999999995</v>
      </c>
      <c r="N793" s="20">
        <f t="shared" si="51"/>
        <v>0</v>
      </c>
      <c r="O793" s="29">
        <v>94758.010000000009</v>
      </c>
      <c r="P793" s="29">
        <v>-7909.1299999999992</v>
      </c>
      <c r="Q793" s="79">
        <f>IF($O793=0,0,P793/$O793)*100</f>
        <v>-8.3466611424195154</v>
      </c>
      <c r="R793" s="29">
        <v>590.58999999999992</v>
      </c>
      <c r="S793" s="79">
        <f>IF($O793=0,0,R793/$O793)*100</f>
        <v>0.62326129474437031</v>
      </c>
      <c r="T793" s="29">
        <f>P793+R793</f>
        <v>-7318.5399999999991</v>
      </c>
      <c r="U793" s="79">
        <f>IF($O793=0,0,T793/$O793)*100</f>
        <v>-7.723399847675144</v>
      </c>
      <c r="V793" s="80">
        <f>IFERROR(VLOOKUP($B793,'Depr Rate % NS'!$A:$B,2,FALSE),0)</f>
        <v>-6</v>
      </c>
      <c r="W793" s="81">
        <f>IFERROR(VLOOKUP($B793,'Depr Rate % NS'!D:E,2,FALSE),0)</f>
        <v>3362086.7600000002</v>
      </c>
      <c r="X793" s="82">
        <f>IFERROR(VLOOKUP($B793,'Depr Rate % NS'!$L:$O,4,FALSE),0)</f>
        <v>2E-3</v>
      </c>
      <c r="Y793" s="81">
        <f>W793*X793</f>
        <v>6724.1735200000003</v>
      </c>
    </row>
    <row r="794" spans="1:25" x14ac:dyDescent="0.25">
      <c r="A794" s="13" t="s">
        <v>11</v>
      </c>
      <c r="B794" s="14">
        <v>34235</v>
      </c>
      <c r="C794" s="14" t="s">
        <v>95</v>
      </c>
      <c r="D794" s="14" t="s">
        <v>36</v>
      </c>
      <c r="E794" s="14" t="s">
        <v>142</v>
      </c>
      <c r="F794" s="27" t="s">
        <v>122</v>
      </c>
      <c r="G794" s="14">
        <v>2011</v>
      </c>
      <c r="H794" s="10">
        <v>3659.8</v>
      </c>
      <c r="I794" s="10">
        <v>-346.92</v>
      </c>
      <c r="J794" s="20">
        <f t="shared" si="48"/>
        <v>-9.4792065140171591</v>
      </c>
      <c r="K794" s="10">
        <v>-9.0399999999999991</v>
      </c>
      <c r="L794" s="20">
        <f t="shared" si="49"/>
        <v>-0.24700803322585929</v>
      </c>
      <c r="M794" s="10">
        <f t="shared" si="50"/>
        <v>-355.96000000000004</v>
      </c>
      <c r="N794" s="20">
        <f t="shared" si="51"/>
        <v>-9.7262145472430195</v>
      </c>
      <c r="O794" s="10"/>
      <c r="P794" s="10"/>
      <c r="Q794" s="20"/>
      <c r="R794" s="10"/>
      <c r="S794" s="20"/>
      <c r="T794" s="10"/>
      <c r="U794" s="20"/>
      <c r="V794" s="20"/>
      <c r="W794" s="43"/>
      <c r="X794" s="40"/>
      <c r="Y794" s="43"/>
    </row>
    <row r="795" spans="1:25" x14ac:dyDescent="0.25">
      <c r="A795" s="13" t="s">
        <v>11</v>
      </c>
      <c r="B795" s="14">
        <v>34235</v>
      </c>
      <c r="C795" s="14" t="s">
        <v>95</v>
      </c>
      <c r="D795" s="14" t="s">
        <v>36</v>
      </c>
      <c r="E795" s="14" t="s">
        <v>142</v>
      </c>
      <c r="F795" s="27" t="s">
        <v>122</v>
      </c>
      <c r="G795" s="14">
        <v>2012</v>
      </c>
      <c r="H795" s="10">
        <v>0</v>
      </c>
      <c r="I795" s="10">
        <v>-1949.1599999999999</v>
      </c>
      <c r="J795" s="20">
        <f t="shared" si="48"/>
        <v>0</v>
      </c>
      <c r="K795" s="10">
        <v>9.0399999999999991</v>
      </c>
      <c r="L795" s="20">
        <f t="shared" si="49"/>
        <v>0</v>
      </c>
      <c r="M795" s="10">
        <f t="shared" si="50"/>
        <v>-1940.12</v>
      </c>
      <c r="N795" s="20">
        <f t="shared" si="51"/>
        <v>0</v>
      </c>
      <c r="O795" s="10"/>
      <c r="P795" s="10"/>
      <c r="Q795" s="20"/>
      <c r="R795" s="10"/>
      <c r="S795" s="20"/>
      <c r="T795" s="10"/>
      <c r="U795" s="20"/>
      <c r="V795" s="20"/>
      <c r="W795" s="43"/>
      <c r="X795" s="40"/>
      <c r="Y795" s="43"/>
    </row>
    <row r="796" spans="1:25" x14ac:dyDescent="0.25">
      <c r="A796" s="13" t="s">
        <v>11</v>
      </c>
      <c r="B796" s="14">
        <v>34235</v>
      </c>
      <c r="C796" s="14" t="s">
        <v>95</v>
      </c>
      <c r="D796" s="14" t="s">
        <v>36</v>
      </c>
      <c r="E796" s="14" t="s">
        <v>142</v>
      </c>
      <c r="F796" s="27" t="s">
        <v>122</v>
      </c>
      <c r="G796" s="14">
        <v>2013</v>
      </c>
      <c r="H796" s="10">
        <v>0</v>
      </c>
      <c r="I796" s="10">
        <v>1458.4699999999998</v>
      </c>
      <c r="J796" s="20">
        <f t="shared" si="48"/>
        <v>0</v>
      </c>
      <c r="K796" s="10">
        <v>0</v>
      </c>
      <c r="L796" s="20">
        <f t="shared" si="49"/>
        <v>0</v>
      </c>
      <c r="M796" s="10">
        <f t="shared" si="50"/>
        <v>1458.4699999999998</v>
      </c>
      <c r="N796" s="20">
        <f t="shared" si="51"/>
        <v>0</v>
      </c>
      <c r="O796" s="10"/>
      <c r="P796" s="10"/>
      <c r="Q796" s="20"/>
      <c r="R796" s="10"/>
      <c r="S796" s="20"/>
      <c r="T796" s="10"/>
      <c r="U796" s="20"/>
      <c r="V796" s="20"/>
      <c r="W796" s="43"/>
      <c r="X796" s="40"/>
      <c r="Y796" s="43"/>
    </row>
    <row r="797" spans="1:25" x14ac:dyDescent="0.25">
      <c r="A797" s="13" t="s">
        <v>11</v>
      </c>
      <c r="B797" s="14">
        <v>34235</v>
      </c>
      <c r="C797" s="14" t="s">
        <v>95</v>
      </c>
      <c r="D797" s="14" t="s">
        <v>36</v>
      </c>
      <c r="E797" s="14" t="s">
        <v>142</v>
      </c>
      <c r="F797" s="27" t="s">
        <v>122</v>
      </c>
      <c r="G797" s="14">
        <v>2014</v>
      </c>
      <c r="H797" s="10">
        <v>9213.7199999999993</v>
      </c>
      <c r="I797" s="10">
        <v>-6973.58</v>
      </c>
      <c r="J797" s="20">
        <f t="shared" si="48"/>
        <v>-75.686910390157294</v>
      </c>
      <c r="K797" s="10">
        <v>0</v>
      </c>
      <c r="L797" s="20">
        <f t="shared" si="49"/>
        <v>0</v>
      </c>
      <c r="M797" s="10">
        <f t="shared" si="50"/>
        <v>-6973.58</v>
      </c>
      <c r="N797" s="20">
        <f t="shared" si="51"/>
        <v>-75.686910390157294</v>
      </c>
      <c r="O797" s="10"/>
      <c r="P797" s="10"/>
      <c r="Q797" s="20"/>
      <c r="R797" s="10"/>
      <c r="S797" s="20"/>
      <c r="T797" s="10"/>
      <c r="U797" s="20"/>
      <c r="V797" s="20"/>
      <c r="W797" s="43"/>
      <c r="X797" s="40"/>
      <c r="Y797" s="43"/>
    </row>
    <row r="798" spans="1:25" x14ac:dyDescent="0.25">
      <c r="A798" s="13" t="s">
        <v>11</v>
      </c>
      <c r="B798" s="14">
        <v>34235</v>
      </c>
      <c r="C798" s="14" t="s">
        <v>95</v>
      </c>
      <c r="D798" s="14" t="s">
        <v>36</v>
      </c>
      <c r="E798" s="14" t="s">
        <v>142</v>
      </c>
      <c r="F798" s="27" t="s">
        <v>122</v>
      </c>
      <c r="G798" s="14">
        <v>2015</v>
      </c>
      <c r="H798" s="10">
        <v>0</v>
      </c>
      <c r="I798" s="10">
        <v>-191.35999999999999</v>
      </c>
      <c r="J798" s="20">
        <f t="shared" si="48"/>
        <v>0</v>
      </c>
      <c r="K798" s="10">
        <v>0</v>
      </c>
      <c r="L798" s="20">
        <f t="shared" si="49"/>
        <v>0</v>
      </c>
      <c r="M798" s="10">
        <f t="shared" si="50"/>
        <v>-191.35999999999999</v>
      </c>
      <c r="N798" s="20">
        <f t="shared" si="51"/>
        <v>0</v>
      </c>
      <c r="O798" s="29">
        <v>12873.52</v>
      </c>
      <c r="P798" s="29">
        <v>-8002.5499999999993</v>
      </c>
      <c r="Q798" s="79">
        <f>IF($O798=0,0,P798/$O798)*100</f>
        <v>-62.162873868219407</v>
      </c>
      <c r="R798" s="29">
        <v>0</v>
      </c>
      <c r="S798" s="79">
        <f>IF($O798=0,0,R798/$O798)*100</f>
        <v>0</v>
      </c>
      <c r="T798" s="29">
        <f>P798+R798</f>
        <v>-8002.5499999999993</v>
      </c>
      <c r="U798" s="79">
        <f>IF($O798=0,0,T798/$O798)*100</f>
        <v>-62.162873868219407</v>
      </c>
      <c r="V798" s="80">
        <f>IFERROR(VLOOKUP($B798,'Depr Rate % NS'!$A:$B,2,FALSE),0)</f>
        <v>-6</v>
      </c>
      <c r="W798" s="81">
        <f>IFERROR(VLOOKUP($B798,'Depr Rate % NS'!D:E,2,FALSE),0)</f>
        <v>2008466.75</v>
      </c>
      <c r="X798" s="82">
        <f>IFERROR(VLOOKUP($B798,'Depr Rate % NS'!$L:$O,4,FALSE),0)</f>
        <v>2E-3</v>
      </c>
      <c r="Y798" s="81">
        <f>W798*X798</f>
        <v>4016.9335000000001</v>
      </c>
    </row>
    <row r="799" spans="1:25" x14ac:dyDescent="0.25">
      <c r="A799" s="13" t="s">
        <v>11</v>
      </c>
      <c r="B799" s="14">
        <v>34235</v>
      </c>
      <c r="C799" s="14" t="s">
        <v>95</v>
      </c>
      <c r="D799" s="14" t="s">
        <v>36</v>
      </c>
      <c r="E799" s="14" t="s">
        <v>142</v>
      </c>
      <c r="F799" s="27" t="s">
        <v>122</v>
      </c>
      <c r="G799" s="14">
        <v>2016</v>
      </c>
      <c r="H799" s="10">
        <v>0</v>
      </c>
      <c r="I799" s="10">
        <v>-6603.2800000000007</v>
      </c>
      <c r="J799" s="20">
        <f t="shared" si="48"/>
        <v>0</v>
      </c>
      <c r="K799" s="10">
        <v>304.67</v>
      </c>
      <c r="L799" s="20">
        <f t="shared" si="49"/>
        <v>0</v>
      </c>
      <c r="M799" s="10">
        <f t="shared" si="50"/>
        <v>-6298.6100000000006</v>
      </c>
      <c r="N799" s="20">
        <f t="shared" si="51"/>
        <v>0</v>
      </c>
      <c r="O799" s="29">
        <v>9213.7199999999993</v>
      </c>
      <c r="P799" s="29">
        <v>-14258.910000000002</v>
      </c>
      <c r="Q799" s="79">
        <f>IF($O799=0,0,P799/$O799)*100</f>
        <v>-154.75736184733205</v>
      </c>
      <c r="R799" s="29">
        <v>313.71000000000004</v>
      </c>
      <c r="S799" s="79">
        <f>IF($O799=0,0,R799/$O799)*100</f>
        <v>3.4048136908870692</v>
      </c>
      <c r="T799" s="29">
        <f>P799+R799</f>
        <v>-13945.2</v>
      </c>
      <c r="U799" s="79">
        <f>IF($O799=0,0,T799/$O799)*100</f>
        <v>-151.35254815644495</v>
      </c>
      <c r="V799" s="80">
        <f>IFERROR(VLOOKUP($B799,'Depr Rate % NS'!$A:$B,2,FALSE),0)</f>
        <v>-6</v>
      </c>
      <c r="W799" s="81">
        <f>IFERROR(VLOOKUP($B799,'Depr Rate % NS'!D:E,2,FALSE),0)</f>
        <v>2008466.75</v>
      </c>
      <c r="X799" s="82">
        <f>IFERROR(VLOOKUP($B799,'Depr Rate % NS'!$L:$O,4,FALSE),0)</f>
        <v>2E-3</v>
      </c>
      <c r="Y799" s="81">
        <f>W799*X799</f>
        <v>4016.9335000000001</v>
      </c>
    </row>
    <row r="800" spans="1:25" x14ac:dyDescent="0.25">
      <c r="A800" s="13" t="s">
        <v>11</v>
      </c>
      <c r="B800" s="14">
        <v>34235</v>
      </c>
      <c r="C800" s="14" t="s">
        <v>95</v>
      </c>
      <c r="D800" s="14" t="s">
        <v>36</v>
      </c>
      <c r="E800" s="14" t="s">
        <v>142</v>
      </c>
      <c r="F800" s="27" t="s">
        <v>122</v>
      </c>
      <c r="G800" s="14">
        <v>2017</v>
      </c>
      <c r="H800" s="10">
        <v>21248.97</v>
      </c>
      <c r="I800" s="10">
        <v>4103.59</v>
      </c>
      <c r="J800" s="20">
        <f t="shared" si="48"/>
        <v>19.311947826176986</v>
      </c>
      <c r="K800" s="10">
        <v>435.96999999999991</v>
      </c>
      <c r="L800" s="20">
        <f t="shared" si="49"/>
        <v>2.0517229776313859</v>
      </c>
      <c r="M800" s="10">
        <f t="shared" si="50"/>
        <v>4539.5600000000004</v>
      </c>
      <c r="N800" s="20">
        <f t="shared" si="51"/>
        <v>21.363670803808375</v>
      </c>
      <c r="O800" s="29">
        <v>30462.690000000002</v>
      </c>
      <c r="P800" s="29">
        <v>-8206.1600000000017</v>
      </c>
      <c r="Q800" s="79">
        <f>IF($O800=0,0,P800/$O800)*100</f>
        <v>-26.938395788421843</v>
      </c>
      <c r="R800" s="29">
        <v>740.63999999999987</v>
      </c>
      <c r="S800" s="79">
        <f>IF($O800=0,0,R800/$O800)*100</f>
        <v>2.4313020288096681</v>
      </c>
      <c r="T800" s="29">
        <f>P800+R800</f>
        <v>-7465.5200000000023</v>
      </c>
      <c r="U800" s="79">
        <f>IF($O800=0,0,T800/$O800)*100</f>
        <v>-24.507093759612172</v>
      </c>
      <c r="V800" s="80">
        <f>IFERROR(VLOOKUP($B800,'Depr Rate % NS'!$A:$B,2,FALSE),0)</f>
        <v>-6</v>
      </c>
      <c r="W800" s="81">
        <f>IFERROR(VLOOKUP($B800,'Depr Rate % NS'!D:E,2,FALSE),0)</f>
        <v>2008466.75</v>
      </c>
      <c r="X800" s="82">
        <f>IFERROR(VLOOKUP($B800,'Depr Rate % NS'!$L:$O,4,FALSE),0)</f>
        <v>2E-3</v>
      </c>
      <c r="Y800" s="81">
        <f>W800*X800</f>
        <v>4016.9335000000001</v>
      </c>
    </row>
    <row r="801" spans="1:25" x14ac:dyDescent="0.25">
      <c r="A801" s="13" t="s">
        <v>11</v>
      </c>
      <c r="B801" s="14">
        <v>34235</v>
      </c>
      <c r="C801" s="14" t="s">
        <v>95</v>
      </c>
      <c r="D801" s="14" t="s">
        <v>36</v>
      </c>
      <c r="E801" s="14" t="s">
        <v>142</v>
      </c>
      <c r="F801" s="27" t="s">
        <v>122</v>
      </c>
      <c r="G801" s="14">
        <v>2018</v>
      </c>
      <c r="H801" s="10">
        <v>0</v>
      </c>
      <c r="I801" s="10">
        <v>-524.79999999999973</v>
      </c>
      <c r="J801" s="20">
        <f t="shared" si="48"/>
        <v>0</v>
      </c>
      <c r="K801" s="10">
        <v>413.72</v>
      </c>
      <c r="L801" s="20">
        <f t="shared" si="49"/>
        <v>0</v>
      </c>
      <c r="M801" s="10">
        <f t="shared" si="50"/>
        <v>-111.0799999999997</v>
      </c>
      <c r="N801" s="20">
        <f t="shared" si="51"/>
        <v>0</v>
      </c>
      <c r="O801" s="29">
        <v>30462.690000000002</v>
      </c>
      <c r="P801" s="29">
        <v>-10189.43</v>
      </c>
      <c r="Q801" s="79">
        <f>IF($O801=0,0,P801/$O801)*100</f>
        <v>-33.448884520703849</v>
      </c>
      <c r="R801" s="29">
        <v>1154.3599999999999</v>
      </c>
      <c r="S801" s="79">
        <f>IF($O801=0,0,R801/$O801)*100</f>
        <v>3.7894224049156517</v>
      </c>
      <c r="T801" s="29">
        <f>P801+R801</f>
        <v>-9035.07</v>
      </c>
      <c r="U801" s="79">
        <f>IF($O801=0,0,T801/$O801)*100</f>
        <v>-29.659462115788195</v>
      </c>
      <c r="V801" s="80">
        <f>IFERROR(VLOOKUP($B801,'Depr Rate % NS'!$A:$B,2,FALSE),0)</f>
        <v>-6</v>
      </c>
      <c r="W801" s="81">
        <f>IFERROR(VLOOKUP($B801,'Depr Rate % NS'!D:E,2,FALSE),0)</f>
        <v>2008466.75</v>
      </c>
      <c r="X801" s="82">
        <f>IFERROR(VLOOKUP($B801,'Depr Rate % NS'!$L:$O,4,FALSE),0)</f>
        <v>2E-3</v>
      </c>
      <c r="Y801" s="81">
        <f>W801*X801</f>
        <v>4016.9335000000001</v>
      </c>
    </row>
    <row r="802" spans="1:25" x14ac:dyDescent="0.25">
      <c r="A802" s="13" t="s">
        <v>11</v>
      </c>
      <c r="B802" s="14">
        <v>34235</v>
      </c>
      <c r="C802" s="14" t="s">
        <v>95</v>
      </c>
      <c r="D802" s="14" t="s">
        <v>36</v>
      </c>
      <c r="E802" s="14" t="s">
        <v>142</v>
      </c>
      <c r="F802" s="27" t="s">
        <v>122</v>
      </c>
      <c r="G802" s="14">
        <v>2019</v>
      </c>
      <c r="H802" s="10">
        <v>0</v>
      </c>
      <c r="I802" s="10">
        <v>-1505.6600000000003</v>
      </c>
      <c r="J802" s="20">
        <f t="shared" si="48"/>
        <v>0</v>
      </c>
      <c r="K802" s="10">
        <v>-801.54</v>
      </c>
      <c r="L802" s="20">
        <f t="shared" si="49"/>
        <v>0</v>
      </c>
      <c r="M802" s="10">
        <f t="shared" si="50"/>
        <v>-2307.2000000000003</v>
      </c>
      <c r="N802" s="20">
        <f t="shared" si="51"/>
        <v>0</v>
      </c>
      <c r="O802" s="29">
        <v>21248.97</v>
      </c>
      <c r="P802" s="29">
        <v>-4721.51</v>
      </c>
      <c r="Q802" s="79">
        <f>IF($O802=0,0,P802/$O802)*100</f>
        <v>-22.21994760216613</v>
      </c>
      <c r="R802" s="29">
        <v>352.82</v>
      </c>
      <c r="S802" s="79">
        <f>IF($O802=0,0,R802/$O802)*100</f>
        <v>1.6604098928089217</v>
      </c>
      <c r="T802" s="29">
        <f>P802+R802</f>
        <v>-4368.6900000000005</v>
      </c>
      <c r="U802" s="79">
        <f>IF($O802=0,0,T802/$O802)*100</f>
        <v>-20.559537709357208</v>
      </c>
      <c r="V802" s="80">
        <f>IFERROR(VLOOKUP($B802,'Depr Rate % NS'!$A:$B,2,FALSE),0)</f>
        <v>-6</v>
      </c>
      <c r="W802" s="81">
        <f>IFERROR(VLOOKUP($B802,'Depr Rate % NS'!D:E,2,FALSE),0)</f>
        <v>2008466.75</v>
      </c>
      <c r="X802" s="82">
        <f>IFERROR(VLOOKUP($B802,'Depr Rate % NS'!$L:$O,4,FALSE),0)</f>
        <v>2E-3</v>
      </c>
      <c r="Y802" s="81">
        <f>W802*X802</f>
        <v>4016.9335000000001</v>
      </c>
    </row>
    <row r="803" spans="1:25" x14ac:dyDescent="0.25">
      <c r="A803" s="13" t="s">
        <v>11</v>
      </c>
      <c r="B803" s="14">
        <v>34236</v>
      </c>
      <c r="C803" s="14" t="s">
        <v>95</v>
      </c>
      <c r="D803" s="14" t="s">
        <v>37</v>
      </c>
      <c r="E803" s="14" t="s">
        <v>142</v>
      </c>
      <c r="F803" s="27" t="s">
        <v>123</v>
      </c>
      <c r="G803" s="14">
        <v>2011</v>
      </c>
      <c r="H803" s="10">
        <v>0</v>
      </c>
      <c r="I803" s="10">
        <v>-255.16</v>
      </c>
      <c r="J803" s="20">
        <f t="shared" si="48"/>
        <v>0</v>
      </c>
      <c r="K803" s="10">
        <v>-6.64</v>
      </c>
      <c r="L803" s="20">
        <f t="shared" si="49"/>
        <v>0</v>
      </c>
      <c r="M803" s="10">
        <f t="shared" si="50"/>
        <v>-261.8</v>
      </c>
      <c r="N803" s="20">
        <f t="shared" si="51"/>
        <v>0</v>
      </c>
      <c r="O803" s="10"/>
      <c r="P803" s="10"/>
      <c r="Q803" s="20"/>
      <c r="R803" s="10"/>
      <c r="S803" s="20"/>
      <c r="T803" s="10"/>
      <c r="U803" s="20"/>
      <c r="V803" s="20"/>
      <c r="W803" s="43"/>
      <c r="X803" s="40"/>
      <c r="Y803" s="43"/>
    </row>
    <row r="804" spans="1:25" x14ac:dyDescent="0.25">
      <c r="A804" s="13" t="s">
        <v>11</v>
      </c>
      <c r="B804" s="14">
        <v>34236</v>
      </c>
      <c r="C804" s="14" t="s">
        <v>95</v>
      </c>
      <c r="D804" s="14" t="s">
        <v>37</v>
      </c>
      <c r="E804" s="14" t="s">
        <v>142</v>
      </c>
      <c r="F804" s="27" t="s">
        <v>123</v>
      </c>
      <c r="G804" s="14">
        <v>2012</v>
      </c>
      <c r="H804" s="10">
        <v>3659.8</v>
      </c>
      <c r="I804" s="10">
        <v>-1427.05</v>
      </c>
      <c r="J804" s="20">
        <f t="shared" si="48"/>
        <v>-38.992567899885238</v>
      </c>
      <c r="K804" s="10">
        <v>6.64</v>
      </c>
      <c r="L804" s="20">
        <f t="shared" si="49"/>
        <v>0.18143067927209136</v>
      </c>
      <c r="M804" s="10">
        <f t="shared" si="50"/>
        <v>-1420.4099999999999</v>
      </c>
      <c r="N804" s="20">
        <f t="shared" si="51"/>
        <v>-38.811137220613141</v>
      </c>
      <c r="O804" s="10"/>
      <c r="P804" s="10"/>
      <c r="Q804" s="20"/>
      <c r="R804" s="10"/>
      <c r="S804" s="20"/>
      <c r="T804" s="10"/>
      <c r="U804" s="20"/>
      <c r="V804" s="20"/>
      <c r="W804" s="43"/>
      <c r="X804" s="40"/>
      <c r="Y804" s="43"/>
    </row>
    <row r="805" spans="1:25" x14ac:dyDescent="0.25">
      <c r="A805" s="13" t="s">
        <v>11</v>
      </c>
      <c r="B805" s="14">
        <v>34236</v>
      </c>
      <c r="C805" s="14" t="s">
        <v>95</v>
      </c>
      <c r="D805" s="14" t="s">
        <v>37</v>
      </c>
      <c r="E805" s="14" t="s">
        <v>142</v>
      </c>
      <c r="F805" s="27" t="s">
        <v>123</v>
      </c>
      <c r="G805" s="14">
        <v>2013</v>
      </c>
      <c r="H805" s="10">
        <v>0</v>
      </c>
      <c r="I805" s="10">
        <v>823.27</v>
      </c>
      <c r="J805" s="20">
        <f t="shared" si="48"/>
        <v>0</v>
      </c>
      <c r="K805" s="10">
        <v>0</v>
      </c>
      <c r="L805" s="20">
        <f t="shared" si="49"/>
        <v>0</v>
      </c>
      <c r="M805" s="10">
        <f t="shared" si="50"/>
        <v>823.27</v>
      </c>
      <c r="N805" s="20">
        <f t="shared" si="51"/>
        <v>0</v>
      </c>
      <c r="O805" s="10"/>
      <c r="P805" s="10"/>
      <c r="Q805" s="20"/>
      <c r="R805" s="10"/>
      <c r="S805" s="20"/>
      <c r="T805" s="10"/>
      <c r="U805" s="20"/>
      <c r="V805" s="20"/>
      <c r="W805" s="43"/>
      <c r="X805" s="40"/>
      <c r="Y805" s="43"/>
    </row>
    <row r="806" spans="1:25" x14ac:dyDescent="0.25">
      <c r="A806" s="13" t="s">
        <v>11</v>
      </c>
      <c r="B806" s="14">
        <v>34236</v>
      </c>
      <c r="C806" s="14" t="s">
        <v>95</v>
      </c>
      <c r="D806" s="14" t="s">
        <v>37</v>
      </c>
      <c r="E806" s="14" t="s">
        <v>142</v>
      </c>
      <c r="F806" s="27" t="s">
        <v>123</v>
      </c>
      <c r="G806" s="14">
        <v>2014</v>
      </c>
      <c r="H806" s="10">
        <v>15788.46</v>
      </c>
      <c r="I806" s="10">
        <v>-7314.78</v>
      </c>
      <c r="J806" s="20">
        <f t="shared" si="48"/>
        <v>-46.329914380503226</v>
      </c>
      <c r="K806" s="10">
        <v>0</v>
      </c>
      <c r="L806" s="20">
        <f t="shared" si="49"/>
        <v>0</v>
      </c>
      <c r="M806" s="10">
        <f t="shared" si="50"/>
        <v>-7314.78</v>
      </c>
      <c r="N806" s="20">
        <f t="shared" si="51"/>
        <v>-46.329914380503226</v>
      </c>
      <c r="O806" s="10"/>
      <c r="P806" s="10"/>
      <c r="Q806" s="20"/>
      <c r="R806" s="10"/>
      <c r="S806" s="20"/>
      <c r="T806" s="10"/>
      <c r="U806" s="20"/>
      <c r="V806" s="20"/>
      <c r="W806" s="43"/>
      <c r="X806" s="40"/>
      <c r="Y806" s="43"/>
    </row>
    <row r="807" spans="1:25" x14ac:dyDescent="0.25">
      <c r="A807" s="13" t="s">
        <v>11</v>
      </c>
      <c r="B807" s="14">
        <v>34236</v>
      </c>
      <c r="C807" s="14" t="s">
        <v>95</v>
      </c>
      <c r="D807" s="14" t="s">
        <v>37</v>
      </c>
      <c r="E807" s="14" t="s">
        <v>142</v>
      </c>
      <c r="F807" s="27" t="s">
        <v>123</v>
      </c>
      <c r="G807" s="14">
        <v>2015</v>
      </c>
      <c r="H807" s="10">
        <v>19237.63</v>
      </c>
      <c r="I807" s="10">
        <v>24100.579999999998</v>
      </c>
      <c r="J807" s="20">
        <f t="shared" si="48"/>
        <v>125.27832170594817</v>
      </c>
      <c r="K807" s="10">
        <v>0</v>
      </c>
      <c r="L807" s="20">
        <f t="shared" si="49"/>
        <v>0</v>
      </c>
      <c r="M807" s="10">
        <f t="shared" si="50"/>
        <v>24100.579999999998</v>
      </c>
      <c r="N807" s="20">
        <f t="shared" si="51"/>
        <v>125.27832170594817</v>
      </c>
      <c r="O807" s="29">
        <v>38685.89</v>
      </c>
      <c r="P807" s="29">
        <v>15926.86</v>
      </c>
      <c r="Q807" s="79">
        <f>IF($O807=0,0,P807/$O807)*100</f>
        <v>41.169687449351692</v>
      </c>
      <c r="R807" s="29">
        <v>0</v>
      </c>
      <c r="S807" s="79">
        <f>IF($O807=0,0,R807/$O807)*100</f>
        <v>0</v>
      </c>
      <c r="T807" s="29">
        <f>P807+R807</f>
        <v>15926.86</v>
      </c>
      <c r="U807" s="79">
        <f>IF($O807=0,0,T807/$O807)*100</f>
        <v>41.169687449351692</v>
      </c>
      <c r="V807" s="80">
        <f>IFERROR(VLOOKUP($B807,'Depr Rate % NS'!$A:$B,2,FALSE),0)</f>
        <v>-6</v>
      </c>
      <c r="W807" s="81">
        <f>IFERROR(VLOOKUP($B807,'Depr Rate % NS'!D:E,2,FALSE),0)</f>
        <v>1537279.06</v>
      </c>
      <c r="X807" s="82">
        <f>IFERROR(VLOOKUP($B807,'Depr Rate % NS'!$L:$O,4,FALSE),0)</f>
        <v>2E-3</v>
      </c>
      <c r="Y807" s="81">
        <f>W807*X807</f>
        <v>3074.5581200000001</v>
      </c>
    </row>
    <row r="808" spans="1:25" x14ac:dyDescent="0.25">
      <c r="A808" s="13" t="s">
        <v>11</v>
      </c>
      <c r="B808" s="14">
        <v>34236</v>
      </c>
      <c r="C808" s="14" t="s">
        <v>95</v>
      </c>
      <c r="D808" s="14" t="s">
        <v>37</v>
      </c>
      <c r="E808" s="14" t="s">
        <v>142</v>
      </c>
      <c r="F808" s="27" t="s">
        <v>123</v>
      </c>
      <c r="G808" s="14">
        <v>2016</v>
      </c>
      <c r="H808" s="10">
        <v>0</v>
      </c>
      <c r="I808" s="10">
        <v>-2425.12</v>
      </c>
      <c r="J808" s="20">
        <f t="shared" si="48"/>
        <v>0</v>
      </c>
      <c r="K808" s="10">
        <v>228.57</v>
      </c>
      <c r="L808" s="20">
        <f t="shared" si="49"/>
        <v>0</v>
      </c>
      <c r="M808" s="10">
        <f t="shared" si="50"/>
        <v>-2196.5499999999997</v>
      </c>
      <c r="N808" s="20">
        <f t="shared" si="51"/>
        <v>0</v>
      </c>
      <c r="O808" s="29">
        <v>38685.89</v>
      </c>
      <c r="P808" s="29">
        <v>13756.900000000001</v>
      </c>
      <c r="Q808" s="79">
        <f>IF($O808=0,0,P808/$O808)*100</f>
        <v>35.560510563412137</v>
      </c>
      <c r="R808" s="29">
        <v>235.20999999999998</v>
      </c>
      <c r="S808" s="79">
        <f>IF($O808=0,0,R808/$O808)*100</f>
        <v>0.60799945406451805</v>
      </c>
      <c r="T808" s="29">
        <f>P808+R808</f>
        <v>13992.11</v>
      </c>
      <c r="U808" s="79">
        <f>IF($O808=0,0,T808/$O808)*100</f>
        <v>36.168510017476656</v>
      </c>
      <c r="V808" s="80">
        <f>IFERROR(VLOOKUP($B808,'Depr Rate % NS'!$A:$B,2,FALSE),0)</f>
        <v>-6</v>
      </c>
      <c r="W808" s="81">
        <f>IFERROR(VLOOKUP($B808,'Depr Rate % NS'!D:E,2,FALSE),0)</f>
        <v>1537279.06</v>
      </c>
      <c r="X808" s="82">
        <f>IFERROR(VLOOKUP($B808,'Depr Rate % NS'!$L:$O,4,FALSE),0)</f>
        <v>2E-3</v>
      </c>
      <c r="Y808" s="81">
        <f>W808*X808</f>
        <v>3074.5581200000001</v>
      </c>
    </row>
    <row r="809" spans="1:25" x14ac:dyDescent="0.25">
      <c r="A809" s="13" t="s">
        <v>11</v>
      </c>
      <c r="B809" s="14">
        <v>34236</v>
      </c>
      <c r="C809" s="14" t="s">
        <v>95</v>
      </c>
      <c r="D809" s="14" t="s">
        <v>37</v>
      </c>
      <c r="E809" s="14" t="s">
        <v>142</v>
      </c>
      <c r="F809" s="27" t="s">
        <v>123</v>
      </c>
      <c r="G809" s="14">
        <v>2017</v>
      </c>
      <c r="H809" s="10">
        <v>31248.97</v>
      </c>
      <c r="I809" s="10">
        <v>250.98999999999978</v>
      </c>
      <c r="J809" s="20">
        <f t="shared" si="48"/>
        <v>0.80319447328983884</v>
      </c>
      <c r="K809" s="10">
        <v>338.30000000000007</v>
      </c>
      <c r="L809" s="20">
        <f t="shared" si="49"/>
        <v>1.0825956823536904</v>
      </c>
      <c r="M809" s="10">
        <f t="shared" si="50"/>
        <v>589.28999999999985</v>
      </c>
      <c r="N809" s="20">
        <f t="shared" si="51"/>
        <v>1.8857901556435293</v>
      </c>
      <c r="O809" s="29">
        <v>66275.06</v>
      </c>
      <c r="P809" s="29">
        <v>15434.939999999999</v>
      </c>
      <c r="Q809" s="79">
        <f>IF($O809=0,0,P809/$O809)*100</f>
        <v>23.289213167064656</v>
      </c>
      <c r="R809" s="29">
        <v>566.87000000000012</v>
      </c>
      <c r="S809" s="79">
        <f>IF($O809=0,0,R809/$O809)*100</f>
        <v>0.85532928978110345</v>
      </c>
      <c r="T809" s="29">
        <f>P809+R809</f>
        <v>16001.81</v>
      </c>
      <c r="U809" s="79">
        <f>IF($O809=0,0,T809/$O809)*100</f>
        <v>24.144542456845759</v>
      </c>
      <c r="V809" s="80">
        <f>IFERROR(VLOOKUP($B809,'Depr Rate % NS'!$A:$B,2,FALSE),0)</f>
        <v>-6</v>
      </c>
      <c r="W809" s="81">
        <f>IFERROR(VLOOKUP($B809,'Depr Rate % NS'!D:E,2,FALSE),0)</f>
        <v>1537279.06</v>
      </c>
      <c r="X809" s="82">
        <f>IFERROR(VLOOKUP($B809,'Depr Rate % NS'!$L:$O,4,FALSE),0)</f>
        <v>2E-3</v>
      </c>
      <c r="Y809" s="81">
        <f>W809*X809</f>
        <v>3074.5581200000001</v>
      </c>
    </row>
    <row r="810" spans="1:25" x14ac:dyDescent="0.25">
      <c r="A810" s="13" t="s">
        <v>11</v>
      </c>
      <c r="B810" s="14">
        <v>34236</v>
      </c>
      <c r="C810" s="14" t="s">
        <v>95</v>
      </c>
      <c r="D810" s="14" t="s">
        <v>37</v>
      </c>
      <c r="E810" s="14" t="s">
        <v>142</v>
      </c>
      <c r="F810" s="27" t="s">
        <v>123</v>
      </c>
      <c r="G810" s="14">
        <v>2018</v>
      </c>
      <c r="H810" s="10">
        <v>0</v>
      </c>
      <c r="I810" s="10">
        <v>-340.61999999999989</v>
      </c>
      <c r="J810" s="20">
        <f t="shared" si="48"/>
        <v>0</v>
      </c>
      <c r="K810" s="10">
        <v>316.68999999999983</v>
      </c>
      <c r="L810" s="20">
        <f t="shared" si="49"/>
        <v>0</v>
      </c>
      <c r="M810" s="10">
        <f t="shared" si="50"/>
        <v>-23.930000000000064</v>
      </c>
      <c r="N810" s="20">
        <f t="shared" si="51"/>
        <v>0</v>
      </c>
      <c r="O810" s="29">
        <v>66275.06</v>
      </c>
      <c r="P810" s="29">
        <v>14271.05</v>
      </c>
      <c r="Q810" s="79">
        <f>IF($O810=0,0,P810/$O810)*100</f>
        <v>21.533062361618384</v>
      </c>
      <c r="R810" s="29">
        <v>883.56</v>
      </c>
      <c r="S810" s="79">
        <f>IF($O810=0,0,R810/$O810)*100</f>
        <v>1.3331711808333331</v>
      </c>
      <c r="T810" s="29">
        <f>P810+R810</f>
        <v>15154.609999999999</v>
      </c>
      <c r="U810" s="79">
        <f>IF($O810=0,0,T810/$O810)*100</f>
        <v>22.866233542451713</v>
      </c>
      <c r="V810" s="80">
        <f>IFERROR(VLOOKUP($B810,'Depr Rate % NS'!$A:$B,2,FALSE),0)</f>
        <v>-6</v>
      </c>
      <c r="W810" s="81">
        <f>IFERROR(VLOOKUP($B810,'Depr Rate % NS'!D:E,2,FALSE),0)</f>
        <v>1537279.06</v>
      </c>
      <c r="X810" s="82">
        <f>IFERROR(VLOOKUP($B810,'Depr Rate % NS'!$L:$O,4,FALSE),0)</f>
        <v>2E-3</v>
      </c>
      <c r="Y810" s="81">
        <f>W810*X810</f>
        <v>3074.5581200000001</v>
      </c>
    </row>
    <row r="811" spans="1:25" x14ac:dyDescent="0.25">
      <c r="A811" s="24" t="s">
        <v>11</v>
      </c>
      <c r="B811" s="14">
        <v>34236</v>
      </c>
      <c r="C811" s="14" t="s">
        <v>95</v>
      </c>
      <c r="D811" s="14" t="s">
        <v>37</v>
      </c>
      <c r="E811" s="14" t="s">
        <v>142</v>
      </c>
      <c r="F811" s="27" t="s">
        <v>123</v>
      </c>
      <c r="G811" s="14">
        <v>2019</v>
      </c>
      <c r="H811" s="10">
        <v>0</v>
      </c>
      <c r="I811" s="10">
        <v>-1152.42</v>
      </c>
      <c r="J811" s="20">
        <f t="shared" si="48"/>
        <v>0</v>
      </c>
      <c r="K811" s="10">
        <v>-613.5</v>
      </c>
      <c r="L811" s="20">
        <f t="shared" si="49"/>
        <v>0</v>
      </c>
      <c r="M811" s="10">
        <f t="shared" si="50"/>
        <v>-1765.92</v>
      </c>
      <c r="N811" s="20">
        <f t="shared" si="51"/>
        <v>0</v>
      </c>
      <c r="O811" s="29">
        <v>50486.600000000006</v>
      </c>
      <c r="P811" s="29">
        <v>20433.409999999996</v>
      </c>
      <c r="Q811" s="79">
        <f>IF($O811=0,0,P811/$O811)*100</f>
        <v>40.472937373481265</v>
      </c>
      <c r="R811" s="29">
        <v>270.05999999999989</v>
      </c>
      <c r="S811" s="79">
        <f>IF($O811=0,0,R811/$O811)*100</f>
        <v>0.53491421486097268</v>
      </c>
      <c r="T811" s="29">
        <f>P811+R811</f>
        <v>20703.469999999998</v>
      </c>
      <c r="U811" s="79">
        <f>IF($O811=0,0,T811/$O811)*100</f>
        <v>41.007851588342241</v>
      </c>
      <c r="V811" s="80">
        <f>IFERROR(VLOOKUP($B811,'Depr Rate % NS'!$A:$B,2,FALSE),0)</f>
        <v>-6</v>
      </c>
      <c r="W811" s="81">
        <f>IFERROR(VLOOKUP($B811,'Depr Rate % NS'!D:E,2,FALSE),0)</f>
        <v>1537279.06</v>
      </c>
      <c r="X811" s="82">
        <f>IFERROR(VLOOKUP($B811,'Depr Rate % NS'!$L:$O,4,FALSE),0)</f>
        <v>2E-3</v>
      </c>
      <c r="Y811" s="81">
        <f>W811*X811</f>
        <v>3074.5581200000001</v>
      </c>
    </row>
    <row r="812" spans="1:25" x14ac:dyDescent="0.25">
      <c r="A812" s="13" t="s">
        <v>11</v>
      </c>
      <c r="B812" s="14">
        <v>34241</v>
      </c>
      <c r="C812" s="14" t="s">
        <v>95</v>
      </c>
      <c r="D812" s="14" t="s">
        <v>40</v>
      </c>
      <c r="E812" s="14"/>
      <c r="F812" s="14"/>
      <c r="G812" s="14">
        <v>2011</v>
      </c>
      <c r="H812" s="10">
        <v>0</v>
      </c>
      <c r="I812" s="10">
        <v>0</v>
      </c>
      <c r="J812" s="20">
        <f t="shared" si="48"/>
        <v>0</v>
      </c>
      <c r="K812" s="10">
        <v>0</v>
      </c>
      <c r="L812" s="20">
        <f t="shared" si="49"/>
        <v>0</v>
      </c>
      <c r="M812" s="10">
        <f t="shared" si="50"/>
        <v>0</v>
      </c>
      <c r="N812" s="20">
        <f t="shared" si="51"/>
        <v>0</v>
      </c>
      <c r="O812" s="10"/>
      <c r="P812" s="10"/>
      <c r="Q812" s="20"/>
      <c r="R812" s="10"/>
      <c r="S812" s="20"/>
      <c r="T812" s="10"/>
      <c r="U812" s="20"/>
      <c r="V812" s="20"/>
      <c r="W812" s="43"/>
      <c r="X812" s="40"/>
      <c r="Y812" s="43"/>
    </row>
    <row r="813" spans="1:25" x14ac:dyDescent="0.25">
      <c r="A813" s="13" t="s">
        <v>11</v>
      </c>
      <c r="B813" s="14">
        <v>34241</v>
      </c>
      <c r="C813" s="14" t="s">
        <v>95</v>
      </c>
      <c r="D813" s="14" t="s">
        <v>40</v>
      </c>
      <c r="E813" s="14"/>
      <c r="F813" s="14"/>
      <c r="G813" s="14">
        <v>2012</v>
      </c>
      <c r="H813" s="10">
        <v>0</v>
      </c>
      <c r="I813" s="10">
        <v>-226117.34</v>
      </c>
      <c r="J813" s="20">
        <f t="shared" si="48"/>
        <v>0</v>
      </c>
      <c r="K813" s="10">
        <v>-5814.91</v>
      </c>
      <c r="L813" s="20">
        <f t="shared" si="49"/>
        <v>0</v>
      </c>
      <c r="M813" s="10">
        <f t="shared" si="50"/>
        <v>-231932.25</v>
      </c>
      <c r="N813" s="20">
        <f t="shared" si="51"/>
        <v>0</v>
      </c>
      <c r="O813" s="10"/>
      <c r="P813" s="10"/>
      <c r="Q813" s="20"/>
      <c r="R813" s="10"/>
      <c r="S813" s="20"/>
      <c r="T813" s="10"/>
      <c r="U813" s="20"/>
      <c r="V813" s="20"/>
      <c r="W813" s="43"/>
      <c r="X813" s="40"/>
      <c r="Y813" s="43"/>
    </row>
    <row r="814" spans="1:25" x14ac:dyDescent="0.25">
      <c r="A814" s="13" t="s">
        <v>11</v>
      </c>
      <c r="B814" s="14">
        <v>34241</v>
      </c>
      <c r="C814" s="14" t="s">
        <v>95</v>
      </c>
      <c r="D814" s="14" t="s">
        <v>40</v>
      </c>
      <c r="E814" s="14"/>
      <c r="F814" s="14"/>
      <c r="G814" s="14">
        <v>2013</v>
      </c>
      <c r="H814" s="10">
        <v>0</v>
      </c>
      <c r="I814" s="10">
        <v>0</v>
      </c>
      <c r="J814" s="20">
        <f t="shared" si="48"/>
        <v>0</v>
      </c>
      <c r="K814" s="10">
        <v>0</v>
      </c>
      <c r="L814" s="20">
        <f t="shared" si="49"/>
        <v>0</v>
      </c>
      <c r="M814" s="10">
        <f t="shared" si="50"/>
        <v>0</v>
      </c>
      <c r="N814" s="20">
        <f t="shared" si="51"/>
        <v>0</v>
      </c>
      <c r="O814" s="10"/>
      <c r="P814" s="10"/>
      <c r="Q814" s="20"/>
      <c r="R814" s="10"/>
      <c r="S814" s="20"/>
      <c r="T814" s="10"/>
      <c r="U814" s="20"/>
      <c r="V814" s="20"/>
      <c r="W814" s="43"/>
      <c r="X814" s="40"/>
      <c r="Y814" s="43"/>
    </row>
    <row r="815" spans="1:25" x14ac:dyDescent="0.25">
      <c r="A815" s="13" t="s">
        <v>11</v>
      </c>
      <c r="B815" s="14">
        <v>34241</v>
      </c>
      <c r="C815" s="14" t="s">
        <v>95</v>
      </c>
      <c r="D815" s="14" t="s">
        <v>40</v>
      </c>
      <c r="E815" s="14"/>
      <c r="F815" s="14"/>
      <c r="G815" s="14">
        <v>2014</v>
      </c>
      <c r="H815" s="10">
        <v>0</v>
      </c>
      <c r="I815" s="10">
        <v>0</v>
      </c>
      <c r="J815" s="20">
        <f t="shared" si="48"/>
        <v>0</v>
      </c>
      <c r="K815" s="10">
        <v>0</v>
      </c>
      <c r="L815" s="20">
        <f t="shared" si="49"/>
        <v>0</v>
      </c>
      <c r="M815" s="10">
        <f t="shared" si="50"/>
        <v>0</v>
      </c>
      <c r="N815" s="20">
        <f t="shared" si="51"/>
        <v>0</v>
      </c>
      <c r="O815" s="10"/>
      <c r="P815" s="10"/>
      <c r="Q815" s="20"/>
      <c r="R815" s="10"/>
      <c r="S815" s="20"/>
      <c r="T815" s="10"/>
      <c r="U815" s="20"/>
      <c r="V815" s="20"/>
      <c r="W815" s="43"/>
      <c r="X815" s="40"/>
      <c r="Y815" s="43"/>
    </row>
    <row r="816" spans="1:25" x14ac:dyDescent="0.25">
      <c r="A816" s="13" t="s">
        <v>11</v>
      </c>
      <c r="B816" s="14">
        <v>34241</v>
      </c>
      <c r="C816" s="14" t="s">
        <v>95</v>
      </c>
      <c r="D816" s="14" t="s">
        <v>40</v>
      </c>
      <c r="E816" s="14"/>
      <c r="F816" s="14"/>
      <c r="G816" s="14">
        <v>2015</v>
      </c>
      <c r="H816" s="10">
        <v>0</v>
      </c>
      <c r="I816" s="10">
        <v>0</v>
      </c>
      <c r="J816" s="20">
        <f t="shared" si="48"/>
        <v>0</v>
      </c>
      <c r="K816" s="10">
        <v>0</v>
      </c>
      <c r="L816" s="20">
        <f t="shared" si="49"/>
        <v>0</v>
      </c>
      <c r="M816" s="10">
        <f t="shared" si="50"/>
        <v>0</v>
      </c>
      <c r="N816" s="20">
        <f t="shared" si="51"/>
        <v>0</v>
      </c>
      <c r="O816" s="29">
        <v>0</v>
      </c>
      <c r="P816" s="29">
        <v>-226117.34</v>
      </c>
      <c r="Q816" s="79">
        <f>IF($O816=0,0,P816/$O816)*100</f>
        <v>0</v>
      </c>
      <c r="R816" s="29">
        <v>-5814.91</v>
      </c>
      <c r="S816" s="79">
        <f>IF($O816=0,0,R816/$O816)*100</f>
        <v>0</v>
      </c>
      <c r="T816" s="29">
        <f>P816+R816</f>
        <v>-231932.25</v>
      </c>
      <c r="U816" s="79">
        <f>IF($O816=0,0,T816/$O816)*100</f>
        <v>0</v>
      </c>
      <c r="V816" s="80">
        <f>IFERROR(VLOOKUP($B816,'Depr Rate % NS'!$A:$B,2,FALSE),0)</f>
        <v>0</v>
      </c>
      <c r="W816" s="81">
        <f>IFERROR(VLOOKUP($B816,'Depr Rate % NS'!D:E,2,FALSE),0)</f>
        <v>0</v>
      </c>
      <c r="X816" s="82">
        <f>IFERROR(VLOOKUP($B816,'Depr Rate % NS'!$L:$O,4,FALSE),0)</f>
        <v>0</v>
      </c>
      <c r="Y816" s="81">
        <f>W816*X816</f>
        <v>0</v>
      </c>
    </row>
    <row r="817" spans="1:25" x14ac:dyDescent="0.25">
      <c r="A817" s="13" t="s">
        <v>11</v>
      </c>
      <c r="B817" s="14">
        <v>34241</v>
      </c>
      <c r="C817" s="14" t="s">
        <v>95</v>
      </c>
      <c r="D817" s="14" t="s">
        <v>40</v>
      </c>
      <c r="E817" s="14"/>
      <c r="F817" s="14"/>
      <c r="G817" s="14">
        <v>2016</v>
      </c>
      <c r="H817" s="10">
        <v>0</v>
      </c>
      <c r="I817" s="10">
        <v>0</v>
      </c>
      <c r="J817" s="20">
        <f t="shared" si="48"/>
        <v>0</v>
      </c>
      <c r="K817" s="10">
        <v>0</v>
      </c>
      <c r="L817" s="20">
        <f t="shared" si="49"/>
        <v>0</v>
      </c>
      <c r="M817" s="10">
        <f t="shared" si="50"/>
        <v>0</v>
      </c>
      <c r="N817" s="20">
        <f t="shared" si="51"/>
        <v>0</v>
      </c>
      <c r="O817" s="29">
        <v>0</v>
      </c>
      <c r="P817" s="29">
        <v>-226117.34</v>
      </c>
      <c r="Q817" s="79">
        <f>IF($O817=0,0,P817/$O817)*100</f>
        <v>0</v>
      </c>
      <c r="R817" s="29">
        <v>-5814.91</v>
      </c>
      <c r="S817" s="79">
        <f>IF($O817=0,0,R817/$O817)*100</f>
        <v>0</v>
      </c>
      <c r="T817" s="29">
        <f>P817+R817</f>
        <v>-231932.25</v>
      </c>
      <c r="U817" s="79">
        <f>IF($O817=0,0,T817/$O817)*100</f>
        <v>0</v>
      </c>
      <c r="V817" s="80">
        <f>IFERROR(VLOOKUP($B817,'Depr Rate % NS'!$A:$B,2,FALSE),0)</f>
        <v>0</v>
      </c>
      <c r="W817" s="81">
        <f>IFERROR(VLOOKUP($B817,'Depr Rate % NS'!D:E,2,FALSE),0)</f>
        <v>0</v>
      </c>
      <c r="X817" s="82">
        <f>IFERROR(VLOOKUP($B817,'Depr Rate % NS'!$L:$O,4,FALSE),0)</f>
        <v>0</v>
      </c>
      <c r="Y817" s="81">
        <f>W817*X817</f>
        <v>0</v>
      </c>
    </row>
    <row r="818" spans="1:25" x14ac:dyDescent="0.25">
      <c r="A818" s="13" t="s">
        <v>11</v>
      </c>
      <c r="B818" s="14">
        <v>34241</v>
      </c>
      <c r="C818" s="14" t="s">
        <v>95</v>
      </c>
      <c r="D818" s="14" t="s">
        <v>40</v>
      </c>
      <c r="E818" s="14"/>
      <c r="F818" s="14"/>
      <c r="G818" s="14">
        <v>2017</v>
      </c>
      <c r="H818" s="10">
        <v>0</v>
      </c>
      <c r="I818" s="10">
        <v>0</v>
      </c>
      <c r="J818" s="20">
        <f t="shared" si="48"/>
        <v>0</v>
      </c>
      <c r="K818" s="10">
        <v>0</v>
      </c>
      <c r="L818" s="20">
        <f t="shared" si="49"/>
        <v>0</v>
      </c>
      <c r="M818" s="10">
        <f t="shared" si="50"/>
        <v>0</v>
      </c>
      <c r="N818" s="20">
        <f t="shared" si="51"/>
        <v>0</v>
      </c>
      <c r="O818" s="29">
        <v>0</v>
      </c>
      <c r="P818" s="29">
        <v>0</v>
      </c>
      <c r="Q818" s="79">
        <f>IF($O818=0,0,P818/$O818)*100</f>
        <v>0</v>
      </c>
      <c r="R818" s="29">
        <v>0</v>
      </c>
      <c r="S818" s="79">
        <f>IF($O818=0,0,R818/$O818)*100</f>
        <v>0</v>
      </c>
      <c r="T818" s="29">
        <f>P818+R818</f>
        <v>0</v>
      </c>
      <c r="U818" s="79">
        <f>IF($O818=0,0,T818/$O818)*100</f>
        <v>0</v>
      </c>
      <c r="V818" s="80">
        <f>IFERROR(VLOOKUP($B818,'Depr Rate % NS'!$A:$B,2,FALSE),0)</f>
        <v>0</v>
      </c>
      <c r="W818" s="81">
        <f>IFERROR(VLOOKUP($B818,'Depr Rate % NS'!D:E,2,FALSE),0)</f>
        <v>0</v>
      </c>
      <c r="X818" s="82">
        <f>IFERROR(VLOOKUP($B818,'Depr Rate % NS'!$L:$O,4,FALSE),0)</f>
        <v>0</v>
      </c>
      <c r="Y818" s="81">
        <f>W818*X818</f>
        <v>0</v>
      </c>
    </row>
    <row r="819" spans="1:25" x14ac:dyDescent="0.25">
      <c r="A819" s="13" t="s">
        <v>11</v>
      </c>
      <c r="B819" s="14">
        <v>34241</v>
      </c>
      <c r="C819" s="14" t="s">
        <v>95</v>
      </c>
      <c r="D819" s="14" t="s">
        <v>40</v>
      </c>
      <c r="E819" s="14"/>
      <c r="F819" s="14"/>
      <c r="G819" s="14">
        <v>2018</v>
      </c>
      <c r="H819" s="10">
        <v>0</v>
      </c>
      <c r="I819" s="10">
        <v>0</v>
      </c>
      <c r="J819" s="20">
        <f t="shared" si="48"/>
        <v>0</v>
      </c>
      <c r="K819" s="10">
        <v>0</v>
      </c>
      <c r="L819" s="20">
        <f t="shared" si="49"/>
        <v>0</v>
      </c>
      <c r="M819" s="10">
        <f t="shared" si="50"/>
        <v>0</v>
      </c>
      <c r="N819" s="20">
        <f t="shared" si="51"/>
        <v>0</v>
      </c>
      <c r="O819" s="29">
        <v>0</v>
      </c>
      <c r="P819" s="29">
        <v>0</v>
      </c>
      <c r="Q819" s="79">
        <f>IF($O819=0,0,P819/$O819)*100</f>
        <v>0</v>
      </c>
      <c r="R819" s="29">
        <v>0</v>
      </c>
      <c r="S819" s="79">
        <f>IF($O819=0,0,R819/$O819)*100</f>
        <v>0</v>
      </c>
      <c r="T819" s="29">
        <f>P819+R819</f>
        <v>0</v>
      </c>
      <c r="U819" s="79">
        <f>IF($O819=0,0,T819/$O819)*100</f>
        <v>0</v>
      </c>
      <c r="V819" s="80">
        <f>IFERROR(VLOOKUP($B819,'Depr Rate % NS'!$A:$B,2,FALSE),0)</f>
        <v>0</v>
      </c>
      <c r="W819" s="81">
        <f>IFERROR(VLOOKUP($B819,'Depr Rate % NS'!D:E,2,FALSE),0)</f>
        <v>0</v>
      </c>
      <c r="X819" s="82">
        <f>IFERROR(VLOOKUP($B819,'Depr Rate % NS'!$L:$O,4,FALSE),0)</f>
        <v>0</v>
      </c>
      <c r="Y819" s="81">
        <f>W819*X819</f>
        <v>0</v>
      </c>
    </row>
    <row r="820" spans="1:25" x14ac:dyDescent="0.25">
      <c r="A820" s="13" t="s">
        <v>11</v>
      </c>
      <c r="B820" s="14">
        <v>34241</v>
      </c>
      <c r="C820" s="14" t="s">
        <v>95</v>
      </c>
      <c r="D820" s="14" t="s">
        <v>40</v>
      </c>
      <c r="E820" s="14"/>
      <c r="F820" s="14"/>
      <c r="G820" s="14">
        <v>2019</v>
      </c>
      <c r="H820" s="10">
        <v>0</v>
      </c>
      <c r="I820" s="10">
        <v>0</v>
      </c>
      <c r="J820" s="20">
        <f t="shared" si="48"/>
        <v>0</v>
      </c>
      <c r="K820" s="10">
        <v>0</v>
      </c>
      <c r="L820" s="20">
        <f t="shared" si="49"/>
        <v>0</v>
      </c>
      <c r="M820" s="10">
        <f t="shared" si="50"/>
        <v>0</v>
      </c>
      <c r="N820" s="20">
        <f t="shared" si="51"/>
        <v>0</v>
      </c>
      <c r="O820" s="29">
        <v>0</v>
      </c>
      <c r="P820" s="29">
        <v>0</v>
      </c>
      <c r="Q820" s="79">
        <f>IF($O820=0,0,P820/$O820)*100</f>
        <v>0</v>
      </c>
      <c r="R820" s="29">
        <v>0</v>
      </c>
      <c r="S820" s="79">
        <f>IF($O820=0,0,R820/$O820)*100</f>
        <v>0</v>
      </c>
      <c r="T820" s="29">
        <f>P820+R820</f>
        <v>0</v>
      </c>
      <c r="U820" s="79">
        <f>IF($O820=0,0,T820/$O820)*100</f>
        <v>0</v>
      </c>
      <c r="V820" s="80">
        <f>IFERROR(VLOOKUP($B820,'Depr Rate % NS'!$A:$B,2,FALSE),0)</f>
        <v>0</v>
      </c>
      <c r="W820" s="81">
        <f>IFERROR(VLOOKUP($B820,'Depr Rate % NS'!D:E,2,FALSE),0)</f>
        <v>0</v>
      </c>
      <c r="X820" s="82">
        <f>IFERROR(VLOOKUP($B820,'Depr Rate % NS'!$L:$O,4,FALSE),0)</f>
        <v>0</v>
      </c>
      <c r="Y820" s="81">
        <f>W820*X820</f>
        <v>0</v>
      </c>
    </row>
    <row r="821" spans="1:25" x14ac:dyDescent="0.25">
      <c r="A821" s="13" t="s">
        <v>11</v>
      </c>
      <c r="B821" s="14">
        <v>34242</v>
      </c>
      <c r="C821" s="14" t="s">
        <v>95</v>
      </c>
      <c r="D821" s="14" t="s">
        <v>41</v>
      </c>
      <c r="E821" s="14"/>
      <c r="F821" s="14"/>
      <c r="G821" s="14">
        <v>2011</v>
      </c>
      <c r="H821" s="10">
        <v>0</v>
      </c>
      <c r="I821" s="10">
        <v>0</v>
      </c>
      <c r="J821" s="20">
        <f t="shared" si="48"/>
        <v>0</v>
      </c>
      <c r="K821" s="10">
        <v>0</v>
      </c>
      <c r="L821" s="20">
        <f t="shared" si="49"/>
        <v>0</v>
      </c>
      <c r="M821" s="10">
        <f t="shared" si="50"/>
        <v>0</v>
      </c>
      <c r="N821" s="20">
        <f t="shared" si="51"/>
        <v>0</v>
      </c>
      <c r="O821" s="10"/>
      <c r="P821" s="10"/>
      <c r="Q821" s="20"/>
      <c r="R821" s="10"/>
      <c r="S821" s="20"/>
      <c r="T821" s="10"/>
      <c r="U821" s="20"/>
      <c r="V821" s="20"/>
      <c r="W821" s="43"/>
      <c r="X821" s="40"/>
      <c r="Y821" s="43"/>
    </row>
    <row r="822" spans="1:25" x14ac:dyDescent="0.25">
      <c r="A822" s="13" t="s">
        <v>11</v>
      </c>
      <c r="B822" s="14">
        <v>34242</v>
      </c>
      <c r="C822" s="14" t="s">
        <v>95</v>
      </c>
      <c r="D822" s="14" t="s">
        <v>41</v>
      </c>
      <c r="E822" s="14"/>
      <c r="F822" s="14"/>
      <c r="G822" s="14">
        <v>2012</v>
      </c>
      <c r="H822" s="10">
        <v>0</v>
      </c>
      <c r="I822" s="10">
        <v>0</v>
      </c>
      <c r="J822" s="20">
        <f t="shared" si="48"/>
        <v>0</v>
      </c>
      <c r="K822" s="10">
        <v>0</v>
      </c>
      <c r="L822" s="20">
        <f t="shared" si="49"/>
        <v>0</v>
      </c>
      <c r="M822" s="10">
        <f t="shared" si="50"/>
        <v>0</v>
      </c>
      <c r="N822" s="20">
        <f t="shared" si="51"/>
        <v>0</v>
      </c>
      <c r="O822" s="10"/>
      <c r="P822" s="10"/>
      <c r="Q822" s="20"/>
      <c r="R822" s="10"/>
      <c r="S822" s="20"/>
      <c r="T822" s="10"/>
      <c r="U822" s="20"/>
      <c r="V822" s="20"/>
      <c r="W822" s="43"/>
      <c r="X822" s="40"/>
      <c r="Y822" s="43"/>
    </row>
    <row r="823" spans="1:25" x14ac:dyDescent="0.25">
      <c r="A823" s="13" t="s">
        <v>11</v>
      </c>
      <c r="B823" s="14">
        <v>34242</v>
      </c>
      <c r="C823" s="14" t="s">
        <v>95</v>
      </c>
      <c r="D823" s="14" t="s">
        <v>41</v>
      </c>
      <c r="E823" s="14"/>
      <c r="F823" s="14"/>
      <c r="G823" s="14">
        <v>2013</v>
      </c>
      <c r="H823" s="10">
        <v>0</v>
      </c>
      <c r="I823" s="10">
        <v>0</v>
      </c>
      <c r="J823" s="20">
        <f t="shared" si="48"/>
        <v>0</v>
      </c>
      <c r="K823" s="10">
        <v>0</v>
      </c>
      <c r="L823" s="20">
        <f t="shared" si="49"/>
        <v>0</v>
      </c>
      <c r="M823" s="10">
        <f t="shared" si="50"/>
        <v>0</v>
      </c>
      <c r="N823" s="20">
        <f t="shared" si="51"/>
        <v>0</v>
      </c>
      <c r="O823" s="10"/>
      <c r="P823" s="10"/>
      <c r="Q823" s="20"/>
      <c r="R823" s="10"/>
      <c r="S823" s="20"/>
      <c r="T823" s="10"/>
      <c r="U823" s="20"/>
      <c r="V823" s="20"/>
      <c r="W823" s="43"/>
      <c r="X823" s="40"/>
      <c r="Y823" s="43"/>
    </row>
    <row r="824" spans="1:25" x14ac:dyDescent="0.25">
      <c r="A824" s="13" t="s">
        <v>11</v>
      </c>
      <c r="B824" s="14">
        <v>34242</v>
      </c>
      <c r="C824" s="14" t="s">
        <v>95</v>
      </c>
      <c r="D824" s="14" t="s">
        <v>41</v>
      </c>
      <c r="E824" s="14"/>
      <c r="F824" s="14"/>
      <c r="G824" s="14">
        <v>2014</v>
      </c>
      <c r="H824" s="10">
        <v>0</v>
      </c>
      <c r="I824" s="10">
        <v>0</v>
      </c>
      <c r="J824" s="20">
        <f t="shared" si="48"/>
        <v>0</v>
      </c>
      <c r="K824" s="10">
        <v>0</v>
      </c>
      <c r="L824" s="20">
        <f t="shared" si="49"/>
        <v>0</v>
      </c>
      <c r="M824" s="10">
        <f t="shared" si="50"/>
        <v>0</v>
      </c>
      <c r="N824" s="20">
        <f t="shared" si="51"/>
        <v>0</v>
      </c>
      <c r="O824" s="10"/>
      <c r="P824" s="10"/>
      <c r="Q824" s="20"/>
      <c r="R824" s="10"/>
      <c r="S824" s="20"/>
      <c r="T824" s="10"/>
      <c r="U824" s="20"/>
      <c r="V824" s="20"/>
      <c r="W824" s="43"/>
      <c r="X824" s="40"/>
      <c r="Y824" s="43"/>
    </row>
    <row r="825" spans="1:25" x14ac:dyDescent="0.25">
      <c r="A825" s="13" t="s">
        <v>11</v>
      </c>
      <c r="B825" s="14">
        <v>34242</v>
      </c>
      <c r="C825" s="14" t="s">
        <v>95</v>
      </c>
      <c r="D825" s="14" t="s">
        <v>41</v>
      </c>
      <c r="E825" s="14"/>
      <c r="F825" s="14"/>
      <c r="G825" s="14">
        <v>2015</v>
      </c>
      <c r="H825" s="10">
        <v>0</v>
      </c>
      <c r="I825" s="10">
        <v>0</v>
      </c>
      <c r="J825" s="20">
        <f t="shared" si="48"/>
        <v>0</v>
      </c>
      <c r="K825" s="10">
        <v>0</v>
      </c>
      <c r="L825" s="20">
        <f t="shared" si="49"/>
        <v>0</v>
      </c>
      <c r="M825" s="10">
        <f t="shared" si="50"/>
        <v>0</v>
      </c>
      <c r="N825" s="20">
        <f t="shared" si="51"/>
        <v>0</v>
      </c>
      <c r="O825" s="29">
        <v>0</v>
      </c>
      <c r="P825" s="29">
        <v>0</v>
      </c>
      <c r="Q825" s="79">
        <f>IF($O825=0,0,P825/$O825)*100</f>
        <v>0</v>
      </c>
      <c r="R825" s="29">
        <v>0</v>
      </c>
      <c r="S825" s="79">
        <f>IF($O825=0,0,R825/$O825)*100</f>
        <v>0</v>
      </c>
      <c r="T825" s="29">
        <f>P825+R825</f>
        <v>0</v>
      </c>
      <c r="U825" s="79">
        <f>IF($O825=0,0,T825/$O825)*100</f>
        <v>0</v>
      </c>
      <c r="V825" s="80">
        <f>IFERROR(VLOOKUP($B825,'Depr Rate % NS'!$A:$B,2,FALSE),0)</f>
        <v>0</v>
      </c>
      <c r="W825" s="81">
        <f>IFERROR(VLOOKUP($B825,'Depr Rate % NS'!D:E,2,FALSE),0)</f>
        <v>0</v>
      </c>
      <c r="X825" s="82">
        <f>IFERROR(VLOOKUP($B825,'Depr Rate % NS'!$L:$O,4,FALSE),0)</f>
        <v>0</v>
      </c>
      <c r="Y825" s="81">
        <f>W825*X825</f>
        <v>0</v>
      </c>
    </row>
    <row r="826" spans="1:25" x14ac:dyDescent="0.25">
      <c r="A826" s="13" t="s">
        <v>11</v>
      </c>
      <c r="B826" s="14">
        <v>34242</v>
      </c>
      <c r="C826" s="14" t="s">
        <v>95</v>
      </c>
      <c r="D826" s="14" t="s">
        <v>41</v>
      </c>
      <c r="E826" s="14"/>
      <c r="F826" s="14"/>
      <c r="G826" s="14">
        <v>2016</v>
      </c>
      <c r="H826" s="10">
        <v>0</v>
      </c>
      <c r="I826" s="10">
        <v>0</v>
      </c>
      <c r="J826" s="20">
        <f t="shared" si="48"/>
        <v>0</v>
      </c>
      <c r="K826" s="10">
        <v>0</v>
      </c>
      <c r="L826" s="20">
        <f t="shared" si="49"/>
        <v>0</v>
      </c>
      <c r="M826" s="10">
        <f t="shared" si="50"/>
        <v>0</v>
      </c>
      <c r="N826" s="20">
        <f t="shared" si="51"/>
        <v>0</v>
      </c>
      <c r="O826" s="29">
        <v>0</v>
      </c>
      <c r="P826" s="29">
        <v>0</v>
      </c>
      <c r="Q826" s="79">
        <f>IF($O826=0,0,P826/$O826)*100</f>
        <v>0</v>
      </c>
      <c r="R826" s="29">
        <v>0</v>
      </c>
      <c r="S826" s="79">
        <f>IF($O826=0,0,R826/$O826)*100</f>
        <v>0</v>
      </c>
      <c r="T826" s="29">
        <f>P826+R826</f>
        <v>0</v>
      </c>
      <c r="U826" s="79">
        <f>IF($O826=0,0,T826/$O826)*100</f>
        <v>0</v>
      </c>
      <c r="V826" s="80">
        <f>IFERROR(VLOOKUP($B826,'Depr Rate % NS'!$A:$B,2,FALSE),0)</f>
        <v>0</v>
      </c>
      <c r="W826" s="81">
        <f>IFERROR(VLOOKUP($B826,'Depr Rate % NS'!D:E,2,FALSE),0)</f>
        <v>0</v>
      </c>
      <c r="X826" s="82">
        <f>IFERROR(VLOOKUP($B826,'Depr Rate % NS'!$L:$O,4,FALSE),0)</f>
        <v>0</v>
      </c>
      <c r="Y826" s="81">
        <f>W826*X826</f>
        <v>0</v>
      </c>
    </row>
    <row r="827" spans="1:25" x14ac:dyDescent="0.25">
      <c r="A827" s="13" t="s">
        <v>11</v>
      </c>
      <c r="B827" s="14">
        <v>34242</v>
      </c>
      <c r="C827" s="14" t="s">
        <v>95</v>
      </c>
      <c r="D827" s="14" t="s">
        <v>41</v>
      </c>
      <c r="E827" s="14"/>
      <c r="F827" s="14"/>
      <c r="G827" s="14">
        <v>2017</v>
      </c>
      <c r="H827" s="10">
        <v>0</v>
      </c>
      <c r="I827" s="10">
        <v>0</v>
      </c>
      <c r="J827" s="20">
        <f t="shared" si="48"/>
        <v>0</v>
      </c>
      <c r="K827" s="10">
        <v>0</v>
      </c>
      <c r="L827" s="20">
        <f t="shared" si="49"/>
        <v>0</v>
      </c>
      <c r="M827" s="10">
        <f t="shared" si="50"/>
        <v>0</v>
      </c>
      <c r="N827" s="20">
        <f t="shared" si="51"/>
        <v>0</v>
      </c>
      <c r="O827" s="29">
        <v>0</v>
      </c>
      <c r="P827" s="29">
        <v>0</v>
      </c>
      <c r="Q827" s="79">
        <f>IF($O827=0,0,P827/$O827)*100</f>
        <v>0</v>
      </c>
      <c r="R827" s="29">
        <v>0</v>
      </c>
      <c r="S827" s="79">
        <f>IF($O827=0,0,R827/$O827)*100</f>
        <v>0</v>
      </c>
      <c r="T827" s="29">
        <f>P827+R827</f>
        <v>0</v>
      </c>
      <c r="U827" s="79">
        <f>IF($O827=0,0,T827/$O827)*100</f>
        <v>0</v>
      </c>
      <c r="V827" s="80">
        <f>IFERROR(VLOOKUP($B827,'Depr Rate % NS'!$A:$B,2,FALSE),0)</f>
        <v>0</v>
      </c>
      <c r="W827" s="81">
        <f>IFERROR(VLOOKUP($B827,'Depr Rate % NS'!D:E,2,FALSE),0)</f>
        <v>0</v>
      </c>
      <c r="X827" s="82">
        <f>IFERROR(VLOOKUP($B827,'Depr Rate % NS'!$L:$O,4,FALSE),0)</f>
        <v>0</v>
      </c>
      <c r="Y827" s="81">
        <f>W827*X827</f>
        <v>0</v>
      </c>
    </row>
    <row r="828" spans="1:25" x14ac:dyDescent="0.25">
      <c r="A828" s="13" t="s">
        <v>11</v>
      </c>
      <c r="B828" s="14">
        <v>34242</v>
      </c>
      <c r="C828" s="14" t="s">
        <v>95</v>
      </c>
      <c r="D828" s="14" t="s">
        <v>41</v>
      </c>
      <c r="E828" s="14"/>
      <c r="F828" s="14"/>
      <c r="G828" s="14">
        <v>2018</v>
      </c>
      <c r="H828" s="10">
        <v>0</v>
      </c>
      <c r="I828" s="10">
        <v>0</v>
      </c>
      <c r="J828" s="20">
        <f t="shared" si="48"/>
        <v>0</v>
      </c>
      <c r="K828" s="10">
        <v>0</v>
      </c>
      <c r="L828" s="20">
        <f t="shared" si="49"/>
        <v>0</v>
      </c>
      <c r="M828" s="10">
        <f t="shared" si="50"/>
        <v>0</v>
      </c>
      <c r="N828" s="20">
        <f t="shared" si="51"/>
        <v>0</v>
      </c>
      <c r="O828" s="29">
        <v>0</v>
      </c>
      <c r="P828" s="29">
        <v>0</v>
      </c>
      <c r="Q828" s="79">
        <f>IF($O828=0,0,P828/$O828)*100</f>
        <v>0</v>
      </c>
      <c r="R828" s="29">
        <v>0</v>
      </c>
      <c r="S828" s="79">
        <f>IF($O828=0,0,R828/$O828)*100</f>
        <v>0</v>
      </c>
      <c r="T828" s="29">
        <f>P828+R828</f>
        <v>0</v>
      </c>
      <c r="U828" s="79">
        <f>IF($O828=0,0,T828/$O828)*100</f>
        <v>0</v>
      </c>
      <c r="V828" s="80">
        <f>IFERROR(VLOOKUP($B828,'Depr Rate % NS'!$A:$B,2,FALSE),0)</f>
        <v>0</v>
      </c>
      <c r="W828" s="81">
        <f>IFERROR(VLOOKUP($B828,'Depr Rate % NS'!D:E,2,FALSE),0)</f>
        <v>0</v>
      </c>
      <c r="X828" s="82">
        <f>IFERROR(VLOOKUP($B828,'Depr Rate % NS'!$L:$O,4,FALSE),0)</f>
        <v>0</v>
      </c>
      <c r="Y828" s="81">
        <f>W828*X828</f>
        <v>0</v>
      </c>
    </row>
    <row r="829" spans="1:25" x14ac:dyDescent="0.25">
      <c r="A829" s="13" t="s">
        <v>11</v>
      </c>
      <c r="B829" s="14">
        <v>34242</v>
      </c>
      <c r="C829" s="14" t="s">
        <v>95</v>
      </c>
      <c r="D829" s="14" t="s">
        <v>41</v>
      </c>
      <c r="E829" s="14"/>
      <c r="F829" s="14"/>
      <c r="G829" s="14">
        <v>2019</v>
      </c>
      <c r="H829" s="10">
        <v>0</v>
      </c>
      <c r="I829" s="10">
        <v>0</v>
      </c>
      <c r="J829" s="20">
        <f t="shared" si="48"/>
        <v>0</v>
      </c>
      <c r="K829" s="10">
        <v>0</v>
      </c>
      <c r="L829" s="20">
        <f t="shared" si="49"/>
        <v>0</v>
      </c>
      <c r="M829" s="10">
        <f t="shared" si="50"/>
        <v>0</v>
      </c>
      <c r="N829" s="20">
        <f t="shared" si="51"/>
        <v>0</v>
      </c>
      <c r="O829" s="29">
        <v>0</v>
      </c>
      <c r="P829" s="29">
        <v>0</v>
      </c>
      <c r="Q829" s="79">
        <f>IF($O829=0,0,P829/$O829)*100</f>
        <v>0</v>
      </c>
      <c r="R829" s="29">
        <v>0</v>
      </c>
      <c r="S829" s="79">
        <f>IF($O829=0,0,R829/$O829)*100</f>
        <v>0</v>
      </c>
      <c r="T829" s="29">
        <f>P829+R829</f>
        <v>0</v>
      </c>
      <c r="U829" s="79">
        <f>IF($O829=0,0,T829/$O829)*100</f>
        <v>0</v>
      </c>
      <c r="V829" s="80">
        <f>IFERROR(VLOOKUP($B829,'Depr Rate % NS'!$A:$B,2,FALSE),0)</f>
        <v>0</v>
      </c>
      <c r="W829" s="81">
        <f>IFERROR(VLOOKUP($B829,'Depr Rate % NS'!D:E,2,FALSE),0)</f>
        <v>0</v>
      </c>
      <c r="X829" s="82">
        <f>IFERROR(VLOOKUP($B829,'Depr Rate % NS'!$L:$O,4,FALSE),0)</f>
        <v>0</v>
      </c>
      <c r="Y829" s="81">
        <f>W829*X829</f>
        <v>0</v>
      </c>
    </row>
    <row r="830" spans="1:25" x14ac:dyDescent="0.25">
      <c r="A830" s="13" t="s">
        <v>11</v>
      </c>
      <c r="B830" s="14">
        <v>34244</v>
      </c>
      <c r="C830" s="14" t="s">
        <v>95</v>
      </c>
      <c r="D830" s="14" t="s">
        <v>43</v>
      </c>
      <c r="E830" s="14" t="s">
        <v>141</v>
      </c>
      <c r="F830" s="14" t="s">
        <v>124</v>
      </c>
      <c r="G830" s="14">
        <v>2011</v>
      </c>
      <c r="H830" s="10">
        <v>0</v>
      </c>
      <c r="I830" s="10">
        <v>-402.48</v>
      </c>
      <c r="J830" s="20">
        <f t="shared" si="48"/>
        <v>0</v>
      </c>
      <c r="K830" s="10">
        <v>-10.47</v>
      </c>
      <c r="L830" s="20">
        <f t="shared" si="49"/>
        <v>0</v>
      </c>
      <c r="M830" s="10">
        <f t="shared" si="50"/>
        <v>-412.95000000000005</v>
      </c>
      <c r="N830" s="20">
        <f t="shared" si="51"/>
        <v>0</v>
      </c>
      <c r="O830" s="10"/>
      <c r="P830" s="10"/>
      <c r="Q830" s="20"/>
      <c r="R830" s="10"/>
      <c r="S830" s="20"/>
      <c r="T830" s="10"/>
      <c r="U830" s="20"/>
      <c r="V830" s="20"/>
      <c r="W830" s="43"/>
      <c r="X830" s="40"/>
      <c r="Y830" s="43"/>
    </row>
    <row r="831" spans="1:25" x14ac:dyDescent="0.25">
      <c r="A831" s="13" t="s">
        <v>11</v>
      </c>
      <c r="B831" s="14">
        <v>34244</v>
      </c>
      <c r="C831" s="14" t="s">
        <v>95</v>
      </c>
      <c r="D831" s="14" t="s">
        <v>43</v>
      </c>
      <c r="E831" s="14" t="s">
        <v>141</v>
      </c>
      <c r="F831" s="14" t="s">
        <v>124</v>
      </c>
      <c r="G831" s="14">
        <v>2012</v>
      </c>
      <c r="H831" s="10">
        <v>0</v>
      </c>
      <c r="I831" s="10">
        <v>-2257.58</v>
      </c>
      <c r="J831" s="20">
        <f t="shared" si="48"/>
        <v>0</v>
      </c>
      <c r="K831" s="10">
        <v>10.47</v>
      </c>
      <c r="L831" s="20">
        <f t="shared" si="49"/>
        <v>0</v>
      </c>
      <c r="M831" s="10">
        <f t="shared" si="50"/>
        <v>-2247.11</v>
      </c>
      <c r="N831" s="20">
        <f t="shared" si="51"/>
        <v>0</v>
      </c>
      <c r="O831" s="10"/>
      <c r="P831" s="10"/>
      <c r="Q831" s="20"/>
      <c r="R831" s="10"/>
      <c r="S831" s="20"/>
      <c r="T831" s="10"/>
      <c r="U831" s="20"/>
      <c r="V831" s="20"/>
      <c r="W831" s="43"/>
      <c r="X831" s="40"/>
      <c r="Y831" s="43"/>
    </row>
    <row r="832" spans="1:25" x14ac:dyDescent="0.25">
      <c r="A832" s="13" t="s">
        <v>11</v>
      </c>
      <c r="B832" s="14">
        <v>34244</v>
      </c>
      <c r="C832" s="14" t="s">
        <v>95</v>
      </c>
      <c r="D832" s="14" t="s">
        <v>43</v>
      </c>
      <c r="E832" s="14" t="s">
        <v>141</v>
      </c>
      <c r="F832" s="14" t="s">
        <v>124</v>
      </c>
      <c r="G832" s="14">
        <v>2013</v>
      </c>
      <c r="H832" s="10">
        <v>0</v>
      </c>
      <c r="I832" s="10">
        <v>2449.1999999999998</v>
      </c>
      <c r="J832" s="20">
        <f t="shared" si="48"/>
        <v>0</v>
      </c>
      <c r="K832" s="10">
        <v>0</v>
      </c>
      <c r="L832" s="20">
        <f t="shared" si="49"/>
        <v>0</v>
      </c>
      <c r="M832" s="10">
        <f t="shared" si="50"/>
        <v>2449.1999999999998</v>
      </c>
      <c r="N832" s="20">
        <f t="shared" si="51"/>
        <v>0</v>
      </c>
      <c r="O832" s="10"/>
      <c r="P832" s="10"/>
      <c r="Q832" s="20"/>
      <c r="R832" s="10"/>
      <c r="S832" s="20"/>
      <c r="T832" s="10"/>
      <c r="U832" s="20"/>
      <c r="V832" s="20"/>
      <c r="W832" s="43"/>
      <c r="X832" s="40"/>
      <c r="Y832" s="43"/>
    </row>
    <row r="833" spans="1:25" x14ac:dyDescent="0.25">
      <c r="A833" s="13" t="s">
        <v>11</v>
      </c>
      <c r="B833" s="14">
        <v>34244</v>
      </c>
      <c r="C833" s="14" t="s">
        <v>95</v>
      </c>
      <c r="D833" s="14" t="s">
        <v>43</v>
      </c>
      <c r="E833" s="14" t="s">
        <v>141</v>
      </c>
      <c r="F833" s="14" t="s">
        <v>124</v>
      </c>
      <c r="G833" s="14">
        <v>2014</v>
      </c>
      <c r="H833" s="10">
        <v>0</v>
      </c>
      <c r="I833" s="10">
        <v>129.11000000000001</v>
      </c>
      <c r="J833" s="20">
        <f t="shared" si="48"/>
        <v>0</v>
      </c>
      <c r="K833" s="10">
        <v>0</v>
      </c>
      <c r="L833" s="20">
        <f t="shared" si="49"/>
        <v>0</v>
      </c>
      <c r="M833" s="10">
        <f t="shared" si="50"/>
        <v>129.11000000000001</v>
      </c>
      <c r="N833" s="20">
        <f t="shared" si="51"/>
        <v>0</v>
      </c>
      <c r="O833" s="10"/>
      <c r="P833" s="10"/>
      <c r="Q833" s="20"/>
      <c r="R833" s="10"/>
      <c r="S833" s="20"/>
      <c r="T833" s="10"/>
      <c r="U833" s="20"/>
      <c r="V833" s="20"/>
      <c r="W833" s="43"/>
      <c r="X833" s="40"/>
      <c r="Y833" s="43"/>
    </row>
    <row r="834" spans="1:25" x14ac:dyDescent="0.25">
      <c r="A834" s="13" t="s">
        <v>11</v>
      </c>
      <c r="B834" s="14">
        <v>34244</v>
      </c>
      <c r="C834" s="14" t="s">
        <v>95</v>
      </c>
      <c r="D834" s="14" t="s">
        <v>43</v>
      </c>
      <c r="E834" s="14" t="s">
        <v>141</v>
      </c>
      <c r="F834" s="14" t="s">
        <v>124</v>
      </c>
      <c r="G834" s="14">
        <v>2015</v>
      </c>
      <c r="H834" s="10">
        <v>0</v>
      </c>
      <c r="I834" s="10">
        <v>81.75</v>
      </c>
      <c r="J834" s="20">
        <f t="shared" ref="J834:J897" si="52">IF($H834=0,0,I834/$H834)*100</f>
        <v>0</v>
      </c>
      <c r="K834" s="10">
        <v>0</v>
      </c>
      <c r="L834" s="20">
        <f t="shared" ref="L834:L897" si="53">IF($H834=0,0,K834/$H834)*100</f>
        <v>0</v>
      </c>
      <c r="M834" s="10">
        <f t="shared" ref="M834:M897" si="54">I834+K834</f>
        <v>81.75</v>
      </c>
      <c r="N834" s="20">
        <f t="shared" ref="N834:N897" si="55">IF($H834=0,0,M834/$H834)*100</f>
        <v>0</v>
      </c>
      <c r="O834" s="29">
        <v>0</v>
      </c>
      <c r="P834" s="29">
        <v>0</v>
      </c>
      <c r="Q834" s="79">
        <f>IF($O834=0,0,P834/$O834)*100</f>
        <v>0</v>
      </c>
      <c r="R834" s="29">
        <v>0</v>
      </c>
      <c r="S834" s="79">
        <f>IF($O834=0,0,R834/$O834)*100</f>
        <v>0</v>
      </c>
      <c r="T834" s="29">
        <f>P834+R834</f>
        <v>0</v>
      </c>
      <c r="U834" s="79">
        <f>IF($O834=0,0,T834/$O834)*100</f>
        <v>0</v>
      </c>
      <c r="V834" s="80">
        <f>IFERROR(VLOOKUP($B834,'Depr Rate % NS'!$A:$B,2,FALSE),0)</f>
        <v>-6</v>
      </c>
      <c r="W834" s="81">
        <f>IFERROR(VLOOKUP($B834,'Depr Rate % NS'!D:E,2,FALSE),0)</f>
        <v>2353181.4699999997</v>
      </c>
      <c r="X834" s="82">
        <f>IFERROR(VLOOKUP($B834,'Depr Rate % NS'!$L:$O,4,FALSE),0)</f>
        <v>2E-3</v>
      </c>
      <c r="Y834" s="81">
        <f>W834*X834</f>
        <v>4706.36294</v>
      </c>
    </row>
    <row r="835" spans="1:25" x14ac:dyDescent="0.25">
      <c r="A835" s="13" t="s">
        <v>11</v>
      </c>
      <c r="B835" s="14">
        <v>34244</v>
      </c>
      <c r="C835" s="14" t="s">
        <v>95</v>
      </c>
      <c r="D835" s="14" t="s">
        <v>43</v>
      </c>
      <c r="E835" s="14" t="s">
        <v>141</v>
      </c>
      <c r="F835" s="14" t="s">
        <v>124</v>
      </c>
      <c r="G835" s="14">
        <v>2016</v>
      </c>
      <c r="H835" s="10">
        <v>10000</v>
      </c>
      <c r="I835" s="10">
        <v>-39193.47</v>
      </c>
      <c r="J835" s="20">
        <f t="shared" si="52"/>
        <v>-391.93470000000002</v>
      </c>
      <c r="K835" s="10">
        <v>354.45</v>
      </c>
      <c r="L835" s="20">
        <f t="shared" si="53"/>
        <v>3.5444999999999998</v>
      </c>
      <c r="M835" s="10">
        <f t="shared" si="54"/>
        <v>-38839.020000000004</v>
      </c>
      <c r="N835" s="20">
        <f t="shared" si="55"/>
        <v>-388.39020000000005</v>
      </c>
      <c r="O835" s="29">
        <v>10000</v>
      </c>
      <c r="P835" s="29">
        <v>-38790.990000000005</v>
      </c>
      <c r="Q835" s="79">
        <f>IF($O835=0,0,P835/$O835)*100</f>
        <v>-387.90990000000005</v>
      </c>
      <c r="R835" s="29">
        <v>364.92</v>
      </c>
      <c r="S835" s="79">
        <f>IF($O835=0,0,R835/$O835)*100</f>
        <v>3.6492000000000004</v>
      </c>
      <c r="T835" s="29">
        <f>P835+R835</f>
        <v>-38426.070000000007</v>
      </c>
      <c r="U835" s="79">
        <f>IF($O835=0,0,T835/$O835)*100</f>
        <v>-384.26070000000004</v>
      </c>
      <c r="V835" s="80">
        <f>IFERROR(VLOOKUP($B835,'Depr Rate % NS'!$A:$B,2,FALSE),0)</f>
        <v>-6</v>
      </c>
      <c r="W835" s="81">
        <f>IFERROR(VLOOKUP($B835,'Depr Rate % NS'!D:E,2,FALSE),0)</f>
        <v>2353181.4699999997</v>
      </c>
      <c r="X835" s="82">
        <f>IFERROR(VLOOKUP($B835,'Depr Rate % NS'!$L:$O,4,FALSE),0)</f>
        <v>2E-3</v>
      </c>
      <c r="Y835" s="81">
        <f>W835*X835</f>
        <v>4706.36294</v>
      </c>
    </row>
    <row r="836" spans="1:25" x14ac:dyDescent="0.25">
      <c r="A836" s="13" t="s">
        <v>11</v>
      </c>
      <c r="B836" s="14">
        <v>34244</v>
      </c>
      <c r="C836" s="14" t="s">
        <v>95</v>
      </c>
      <c r="D836" s="14" t="s">
        <v>43</v>
      </c>
      <c r="E836" s="14" t="s">
        <v>141</v>
      </c>
      <c r="F836" s="14" t="s">
        <v>124</v>
      </c>
      <c r="G836" s="14">
        <v>2017</v>
      </c>
      <c r="H836" s="10">
        <v>8069.97</v>
      </c>
      <c r="I836" s="10">
        <v>642.07999999999993</v>
      </c>
      <c r="J836" s="20">
        <f t="shared" si="52"/>
        <v>7.9564112382078234</v>
      </c>
      <c r="K836" s="10">
        <v>513.29999999999995</v>
      </c>
      <c r="L836" s="20">
        <f t="shared" si="53"/>
        <v>6.3606184409607467</v>
      </c>
      <c r="M836" s="10">
        <f t="shared" si="54"/>
        <v>1155.3799999999999</v>
      </c>
      <c r="N836" s="20">
        <f t="shared" si="55"/>
        <v>14.31702967916857</v>
      </c>
      <c r="O836" s="29">
        <v>18069.97</v>
      </c>
      <c r="P836" s="29">
        <v>-35891.33</v>
      </c>
      <c r="Q836" s="79">
        <f>IF($O836=0,0,P836/$O836)*100</f>
        <v>-198.62418144579098</v>
      </c>
      <c r="R836" s="29">
        <v>867.75</v>
      </c>
      <c r="S836" s="79">
        <f>IF($O836=0,0,R836/$O836)*100</f>
        <v>4.8021662459871264</v>
      </c>
      <c r="T836" s="29">
        <f>P836+R836</f>
        <v>-35023.58</v>
      </c>
      <c r="U836" s="79">
        <f>IF($O836=0,0,T836/$O836)*100</f>
        <v>-193.82201519980387</v>
      </c>
      <c r="V836" s="80">
        <f>IFERROR(VLOOKUP($B836,'Depr Rate % NS'!$A:$B,2,FALSE),0)</f>
        <v>-6</v>
      </c>
      <c r="W836" s="81">
        <f>IFERROR(VLOOKUP($B836,'Depr Rate % NS'!D:E,2,FALSE),0)</f>
        <v>2353181.4699999997</v>
      </c>
      <c r="X836" s="82">
        <f>IFERROR(VLOOKUP($B836,'Depr Rate % NS'!$L:$O,4,FALSE),0)</f>
        <v>2E-3</v>
      </c>
      <c r="Y836" s="81">
        <f>W836*X836</f>
        <v>4706.36294</v>
      </c>
    </row>
    <row r="837" spans="1:25" x14ac:dyDescent="0.25">
      <c r="A837" s="13" t="s">
        <v>11</v>
      </c>
      <c r="B837" s="14">
        <v>34244</v>
      </c>
      <c r="C837" s="14" t="s">
        <v>95</v>
      </c>
      <c r="D837" s="14" t="s">
        <v>43</v>
      </c>
      <c r="E837" s="14" t="s">
        <v>141</v>
      </c>
      <c r="F837" s="14" t="s">
        <v>124</v>
      </c>
      <c r="G837" s="14">
        <v>2018</v>
      </c>
      <c r="H837" s="10">
        <v>0</v>
      </c>
      <c r="I837" s="10">
        <v>-730.90999999999985</v>
      </c>
      <c r="J837" s="20">
        <f t="shared" si="52"/>
        <v>0</v>
      </c>
      <c r="K837" s="10">
        <v>484.74</v>
      </c>
      <c r="L837" s="20">
        <f t="shared" si="53"/>
        <v>0</v>
      </c>
      <c r="M837" s="10">
        <f t="shared" si="54"/>
        <v>-246.16999999999985</v>
      </c>
      <c r="N837" s="20">
        <f t="shared" si="55"/>
        <v>0</v>
      </c>
      <c r="O837" s="29">
        <v>18069.97</v>
      </c>
      <c r="P837" s="29">
        <v>-39071.440000000002</v>
      </c>
      <c r="Q837" s="79">
        <f>IF($O837=0,0,P837/$O837)*100</f>
        <v>-216.22304851640598</v>
      </c>
      <c r="R837" s="29">
        <v>1352.49</v>
      </c>
      <c r="S837" s="79">
        <f>IF($O837=0,0,R837/$O837)*100</f>
        <v>7.4847384915414912</v>
      </c>
      <c r="T837" s="29">
        <f>P837+R837</f>
        <v>-37718.950000000004</v>
      </c>
      <c r="U837" s="79">
        <f>IF($O837=0,0,T837/$O837)*100</f>
        <v>-208.73831002486446</v>
      </c>
      <c r="V837" s="80">
        <f>IFERROR(VLOOKUP($B837,'Depr Rate % NS'!$A:$B,2,FALSE),0)</f>
        <v>-6</v>
      </c>
      <c r="W837" s="81">
        <f>IFERROR(VLOOKUP($B837,'Depr Rate % NS'!D:E,2,FALSE),0)</f>
        <v>2353181.4699999997</v>
      </c>
      <c r="X837" s="82">
        <f>IFERROR(VLOOKUP($B837,'Depr Rate % NS'!$L:$O,4,FALSE),0)</f>
        <v>2E-3</v>
      </c>
      <c r="Y837" s="81">
        <f>W837*X837</f>
        <v>4706.36294</v>
      </c>
    </row>
    <row r="838" spans="1:25" x14ac:dyDescent="0.25">
      <c r="A838" s="13" t="s">
        <v>11</v>
      </c>
      <c r="B838" s="14">
        <v>34244</v>
      </c>
      <c r="C838" s="14" t="s">
        <v>95</v>
      </c>
      <c r="D838" s="14" t="s">
        <v>43</v>
      </c>
      <c r="E838" s="14" t="s">
        <v>141</v>
      </c>
      <c r="F838" s="14" t="s">
        <v>124</v>
      </c>
      <c r="G838" s="14">
        <v>2019</v>
      </c>
      <c r="H838" s="10">
        <v>0</v>
      </c>
      <c r="I838" s="10">
        <v>-1764.0700000000006</v>
      </c>
      <c r="J838" s="20">
        <f t="shared" si="52"/>
        <v>0</v>
      </c>
      <c r="K838" s="10">
        <v>-939.13</v>
      </c>
      <c r="L838" s="20">
        <f t="shared" si="53"/>
        <v>0</v>
      </c>
      <c r="M838" s="10">
        <f t="shared" si="54"/>
        <v>-2703.2000000000007</v>
      </c>
      <c r="N838" s="20">
        <f t="shared" si="55"/>
        <v>0</v>
      </c>
      <c r="O838" s="29">
        <v>18069.97</v>
      </c>
      <c r="P838" s="29">
        <v>-40964.620000000003</v>
      </c>
      <c r="Q838" s="79">
        <f>IF($O838=0,0,P838/$O838)*100</f>
        <v>-226.69998898725345</v>
      </c>
      <c r="R838" s="29">
        <v>413.35999999999996</v>
      </c>
      <c r="S838" s="79">
        <f>IF($O838=0,0,R838/$O838)*100</f>
        <v>2.2875522206179641</v>
      </c>
      <c r="T838" s="29">
        <f>P838+R838</f>
        <v>-40551.26</v>
      </c>
      <c r="U838" s="79">
        <f>IF($O838=0,0,T838/$O838)*100</f>
        <v>-224.41243676663544</v>
      </c>
      <c r="V838" s="80">
        <f>IFERROR(VLOOKUP($B838,'Depr Rate % NS'!$A:$B,2,FALSE),0)</f>
        <v>-6</v>
      </c>
      <c r="W838" s="81">
        <f>IFERROR(VLOOKUP($B838,'Depr Rate % NS'!D:E,2,FALSE),0)</f>
        <v>2353181.4699999997</v>
      </c>
      <c r="X838" s="82">
        <f>IFERROR(VLOOKUP($B838,'Depr Rate % NS'!$L:$O,4,FALSE),0)</f>
        <v>2E-3</v>
      </c>
      <c r="Y838" s="81">
        <f>W838*X838</f>
        <v>4706.36294</v>
      </c>
    </row>
    <row r="839" spans="1:25" x14ac:dyDescent="0.25">
      <c r="A839" s="13" t="s">
        <v>11</v>
      </c>
      <c r="B839" s="14">
        <v>34280</v>
      </c>
      <c r="C839" s="14" t="s">
        <v>95</v>
      </c>
      <c r="D839" s="14" t="s">
        <v>51</v>
      </c>
      <c r="E839" s="14" t="s">
        <v>143</v>
      </c>
      <c r="F839" s="14" t="s">
        <v>125</v>
      </c>
      <c r="G839" s="14">
        <v>2011</v>
      </c>
      <c r="H839" s="10">
        <v>0</v>
      </c>
      <c r="I839" s="10">
        <v>-27535.919999999998</v>
      </c>
      <c r="J839" s="20">
        <f t="shared" si="52"/>
        <v>0</v>
      </c>
      <c r="K839" s="10">
        <v>14913.85</v>
      </c>
      <c r="L839" s="20">
        <f t="shared" si="53"/>
        <v>0</v>
      </c>
      <c r="M839" s="10">
        <f t="shared" si="54"/>
        <v>-12622.069999999998</v>
      </c>
      <c r="N839" s="20">
        <f t="shared" si="55"/>
        <v>0</v>
      </c>
      <c r="O839" s="10"/>
      <c r="P839" s="10"/>
      <c r="Q839" s="20"/>
      <c r="R839" s="10"/>
      <c r="S839" s="20"/>
      <c r="T839" s="10"/>
      <c r="U839" s="20"/>
      <c r="V839" s="20"/>
      <c r="W839" s="43"/>
      <c r="X839" s="40"/>
      <c r="Y839" s="43"/>
    </row>
    <row r="840" spans="1:25" x14ac:dyDescent="0.25">
      <c r="A840" s="24" t="s">
        <v>11</v>
      </c>
      <c r="B840" s="14">
        <v>34280</v>
      </c>
      <c r="C840" s="14" t="s">
        <v>95</v>
      </c>
      <c r="D840" s="14" t="s">
        <v>51</v>
      </c>
      <c r="E840" s="14" t="s">
        <v>143</v>
      </c>
      <c r="F840" s="14" t="s">
        <v>125</v>
      </c>
      <c r="G840" s="14">
        <v>2012</v>
      </c>
      <c r="H840" s="10">
        <v>0</v>
      </c>
      <c r="I840" s="10">
        <v>49387.75</v>
      </c>
      <c r="J840" s="20">
        <f t="shared" si="52"/>
        <v>0</v>
      </c>
      <c r="K840" s="10">
        <v>-12113.59</v>
      </c>
      <c r="L840" s="20">
        <f t="shared" si="53"/>
        <v>0</v>
      </c>
      <c r="M840" s="10">
        <f t="shared" si="54"/>
        <v>37274.160000000003</v>
      </c>
      <c r="N840" s="20">
        <f t="shared" si="55"/>
        <v>0</v>
      </c>
      <c r="O840" s="10"/>
      <c r="P840" s="10"/>
      <c r="Q840" s="20"/>
      <c r="R840" s="10"/>
      <c r="S840" s="20"/>
      <c r="T840" s="10"/>
      <c r="U840" s="20"/>
      <c r="V840" s="20"/>
      <c r="W840" s="43"/>
      <c r="X840" s="40"/>
      <c r="Y840" s="43"/>
    </row>
    <row r="841" spans="1:25" x14ac:dyDescent="0.25">
      <c r="A841" s="13" t="s">
        <v>11</v>
      </c>
      <c r="B841" s="14">
        <v>34280</v>
      </c>
      <c r="C841" s="14" t="s">
        <v>95</v>
      </c>
      <c r="D841" s="14" t="s">
        <v>51</v>
      </c>
      <c r="E841" s="14" t="s">
        <v>143</v>
      </c>
      <c r="F841" s="14" t="s">
        <v>125</v>
      </c>
      <c r="G841" s="14">
        <v>2013</v>
      </c>
      <c r="H841" s="10">
        <v>15558.03</v>
      </c>
      <c r="I841" s="10">
        <v>5491.0099999999993</v>
      </c>
      <c r="J841" s="20">
        <f t="shared" si="52"/>
        <v>35.29373577503064</v>
      </c>
      <c r="K841" s="10">
        <v>0</v>
      </c>
      <c r="L841" s="20">
        <f t="shared" si="53"/>
        <v>0</v>
      </c>
      <c r="M841" s="10">
        <f t="shared" si="54"/>
        <v>5491.0099999999993</v>
      </c>
      <c r="N841" s="20">
        <f t="shared" si="55"/>
        <v>35.29373577503064</v>
      </c>
      <c r="O841" s="10"/>
      <c r="P841" s="10"/>
      <c r="Q841" s="20"/>
      <c r="R841" s="10"/>
      <c r="S841" s="20"/>
      <c r="T841" s="10"/>
      <c r="U841" s="20"/>
      <c r="V841" s="20"/>
      <c r="W841" s="43"/>
      <c r="X841" s="40"/>
      <c r="Y841" s="43"/>
    </row>
    <row r="842" spans="1:25" x14ac:dyDescent="0.25">
      <c r="A842" s="13" t="s">
        <v>11</v>
      </c>
      <c r="B842" s="14">
        <v>34280</v>
      </c>
      <c r="C842" s="14" t="s">
        <v>95</v>
      </c>
      <c r="D842" s="14" t="s">
        <v>51</v>
      </c>
      <c r="E842" s="14" t="s">
        <v>143</v>
      </c>
      <c r="F842" s="14" t="s">
        <v>125</v>
      </c>
      <c r="G842" s="14">
        <v>2014</v>
      </c>
      <c r="H842" s="10">
        <v>60564.18</v>
      </c>
      <c r="I842" s="10">
        <v>-294.61999999999995</v>
      </c>
      <c r="J842" s="20">
        <f t="shared" si="52"/>
        <v>-0.48645915787186411</v>
      </c>
      <c r="K842" s="10">
        <v>0</v>
      </c>
      <c r="L842" s="20">
        <f t="shared" si="53"/>
        <v>0</v>
      </c>
      <c r="M842" s="10">
        <f t="shared" si="54"/>
        <v>-294.61999999999995</v>
      </c>
      <c r="N842" s="20">
        <f t="shared" si="55"/>
        <v>-0.48645915787186411</v>
      </c>
      <c r="O842" s="10"/>
      <c r="P842" s="10"/>
      <c r="Q842" s="20"/>
      <c r="R842" s="10"/>
      <c r="S842" s="20"/>
      <c r="T842" s="10"/>
      <c r="U842" s="20"/>
      <c r="V842" s="20"/>
      <c r="W842" s="43"/>
      <c r="X842" s="40"/>
      <c r="Y842" s="43"/>
    </row>
    <row r="843" spans="1:25" x14ac:dyDescent="0.25">
      <c r="A843" s="13" t="s">
        <v>11</v>
      </c>
      <c r="B843" s="14">
        <v>34280</v>
      </c>
      <c r="C843" s="14" t="s">
        <v>95</v>
      </c>
      <c r="D843" s="14" t="s">
        <v>51</v>
      </c>
      <c r="E843" s="14" t="s">
        <v>143</v>
      </c>
      <c r="F843" s="14" t="s">
        <v>125</v>
      </c>
      <c r="G843" s="14">
        <v>2015</v>
      </c>
      <c r="H843" s="10">
        <v>58500.62</v>
      </c>
      <c r="I843" s="10">
        <v>414.32999999999993</v>
      </c>
      <c r="J843" s="20">
        <f t="shared" si="52"/>
        <v>0.70824890402870933</v>
      </c>
      <c r="K843" s="10">
        <v>0</v>
      </c>
      <c r="L843" s="20">
        <f t="shared" si="53"/>
        <v>0</v>
      </c>
      <c r="M843" s="10">
        <f t="shared" si="54"/>
        <v>414.32999999999993</v>
      </c>
      <c r="N843" s="20">
        <f t="shared" si="55"/>
        <v>0.70824890402870933</v>
      </c>
      <c r="O843" s="29">
        <v>134622.83000000002</v>
      </c>
      <c r="P843" s="29">
        <v>27462.550000000003</v>
      </c>
      <c r="Q843" s="79">
        <f>IF($O843=0,0,P843/$O843)*100</f>
        <v>20.399623154557066</v>
      </c>
      <c r="R843" s="29">
        <v>2800.26</v>
      </c>
      <c r="S843" s="79">
        <f>IF($O843=0,0,R843/$O843)*100</f>
        <v>2.0800780967091539</v>
      </c>
      <c r="T843" s="29">
        <f>P843+R843</f>
        <v>30262.810000000005</v>
      </c>
      <c r="U843" s="79">
        <f>IF($O843=0,0,T843/$O843)*100</f>
        <v>22.479701251266224</v>
      </c>
      <c r="V843" s="80">
        <f>IFERROR(VLOOKUP($B843,'Depr Rate % NS'!$A:$B,2,FALSE),0)</f>
        <v>-5</v>
      </c>
      <c r="W843" s="81">
        <f>IFERROR(VLOOKUP($B843,'Depr Rate % NS'!D:E,2,FALSE),0)</f>
        <v>9702986.4199999962</v>
      </c>
      <c r="X843" s="82">
        <f>IFERROR(VLOOKUP($B843,'Depr Rate % NS'!$L:$O,4,FALSE),0)</f>
        <v>2E-3</v>
      </c>
      <c r="Y843" s="81">
        <f>W843*X843</f>
        <v>19405.972839999991</v>
      </c>
    </row>
    <row r="844" spans="1:25" x14ac:dyDescent="0.25">
      <c r="A844" s="13" t="s">
        <v>11</v>
      </c>
      <c r="B844" s="14">
        <v>34280</v>
      </c>
      <c r="C844" s="14" t="s">
        <v>95</v>
      </c>
      <c r="D844" s="14" t="s">
        <v>51</v>
      </c>
      <c r="E844" s="14" t="s">
        <v>143</v>
      </c>
      <c r="F844" s="14" t="s">
        <v>125</v>
      </c>
      <c r="G844" s="14">
        <v>2016</v>
      </c>
      <c r="H844" s="10">
        <v>0</v>
      </c>
      <c r="I844" s="10">
        <v>-18986.36</v>
      </c>
      <c r="J844" s="20">
        <f t="shared" si="52"/>
        <v>0</v>
      </c>
      <c r="K844" s="10">
        <v>1153.31</v>
      </c>
      <c r="L844" s="20">
        <f t="shared" si="53"/>
        <v>0</v>
      </c>
      <c r="M844" s="10">
        <f t="shared" si="54"/>
        <v>-17833.05</v>
      </c>
      <c r="N844" s="20">
        <f t="shared" si="55"/>
        <v>0</v>
      </c>
      <c r="O844" s="29">
        <v>134622.83000000002</v>
      </c>
      <c r="P844" s="29">
        <v>36012.11</v>
      </c>
      <c r="Q844" s="79">
        <f>IF($O844=0,0,P844/$O844)*100</f>
        <v>26.750373617907151</v>
      </c>
      <c r="R844" s="29">
        <v>-10960.28</v>
      </c>
      <c r="S844" s="79">
        <f>IF($O844=0,0,R844/$O844)*100</f>
        <v>-8.141471992529052</v>
      </c>
      <c r="T844" s="29">
        <f>P844+R844</f>
        <v>25051.83</v>
      </c>
      <c r="U844" s="79">
        <f>IF($O844=0,0,T844/$O844)*100</f>
        <v>18.608901625378103</v>
      </c>
      <c r="V844" s="80">
        <f>IFERROR(VLOOKUP($B844,'Depr Rate % NS'!$A:$B,2,FALSE),0)</f>
        <v>-5</v>
      </c>
      <c r="W844" s="81">
        <f>IFERROR(VLOOKUP($B844,'Depr Rate % NS'!D:E,2,FALSE),0)</f>
        <v>9702986.4199999962</v>
      </c>
      <c r="X844" s="82">
        <f>IFERROR(VLOOKUP($B844,'Depr Rate % NS'!$L:$O,4,FALSE),0)</f>
        <v>2E-3</v>
      </c>
      <c r="Y844" s="81">
        <f>W844*X844</f>
        <v>19405.972839999991</v>
      </c>
    </row>
    <row r="845" spans="1:25" x14ac:dyDescent="0.25">
      <c r="A845" s="13" t="s">
        <v>11</v>
      </c>
      <c r="B845" s="14">
        <v>34280</v>
      </c>
      <c r="C845" s="14" t="s">
        <v>95</v>
      </c>
      <c r="D845" s="14" t="s">
        <v>51</v>
      </c>
      <c r="E845" s="14" t="s">
        <v>143</v>
      </c>
      <c r="F845" s="14" t="s">
        <v>125</v>
      </c>
      <c r="G845" s="14">
        <v>2017</v>
      </c>
      <c r="H845" s="10">
        <v>40000</v>
      </c>
      <c r="I845" s="10">
        <v>6768.0400000000009</v>
      </c>
      <c r="J845" s="20">
        <f t="shared" si="52"/>
        <v>16.920100000000001</v>
      </c>
      <c r="K845" s="10">
        <v>1920.0900000000006</v>
      </c>
      <c r="L845" s="20">
        <f t="shared" si="53"/>
        <v>4.800225000000002</v>
      </c>
      <c r="M845" s="10">
        <f t="shared" si="54"/>
        <v>8688.130000000001</v>
      </c>
      <c r="N845" s="20">
        <f t="shared" si="55"/>
        <v>21.720325000000003</v>
      </c>
      <c r="O845" s="29">
        <v>174622.83</v>
      </c>
      <c r="P845" s="29">
        <v>-6607.6000000000013</v>
      </c>
      <c r="Q845" s="79">
        <f>IF($O845=0,0,P845/$O845)*100</f>
        <v>-3.7839267637570653</v>
      </c>
      <c r="R845" s="29">
        <v>3073.4000000000005</v>
      </c>
      <c r="S845" s="79">
        <f>IF($O845=0,0,R845/$O845)*100</f>
        <v>1.7600218711379265</v>
      </c>
      <c r="T845" s="29">
        <f>P845+R845</f>
        <v>-3534.2000000000007</v>
      </c>
      <c r="U845" s="79">
        <f>IF($O845=0,0,T845/$O845)*100</f>
        <v>-2.0239048926191385</v>
      </c>
      <c r="V845" s="80">
        <f>IFERROR(VLOOKUP($B845,'Depr Rate % NS'!$A:$B,2,FALSE),0)</f>
        <v>-5</v>
      </c>
      <c r="W845" s="81">
        <f>IFERROR(VLOOKUP($B845,'Depr Rate % NS'!D:E,2,FALSE),0)</f>
        <v>9702986.4199999962</v>
      </c>
      <c r="X845" s="82">
        <f>IFERROR(VLOOKUP($B845,'Depr Rate % NS'!$L:$O,4,FALSE),0)</f>
        <v>2E-3</v>
      </c>
      <c r="Y845" s="81">
        <f>W845*X845</f>
        <v>19405.972839999991</v>
      </c>
    </row>
    <row r="846" spans="1:25" x14ac:dyDescent="0.25">
      <c r="A846" s="13" t="s">
        <v>11</v>
      </c>
      <c r="B846" s="14">
        <v>34280</v>
      </c>
      <c r="C846" s="14" t="s">
        <v>95</v>
      </c>
      <c r="D846" s="14" t="s">
        <v>51</v>
      </c>
      <c r="E846" s="14" t="s">
        <v>143</v>
      </c>
      <c r="F846" s="14" t="s">
        <v>125</v>
      </c>
      <c r="G846" s="14">
        <v>2018</v>
      </c>
      <c r="H846" s="10">
        <v>78787.899999999994</v>
      </c>
      <c r="I846" s="10">
        <v>-3169.0200000000004</v>
      </c>
      <c r="J846" s="20">
        <f t="shared" si="52"/>
        <v>-4.0222166094032215</v>
      </c>
      <c r="K846" s="10">
        <v>1725.6499999999996</v>
      </c>
      <c r="L846" s="20">
        <f t="shared" si="53"/>
        <v>2.1902474872410607</v>
      </c>
      <c r="M846" s="10">
        <f t="shared" si="54"/>
        <v>-1443.3700000000008</v>
      </c>
      <c r="N846" s="20">
        <f t="shared" si="55"/>
        <v>-1.8319691221621606</v>
      </c>
      <c r="O846" s="29">
        <v>237852.69999999998</v>
      </c>
      <c r="P846" s="29">
        <v>-15267.630000000001</v>
      </c>
      <c r="Q846" s="79">
        <f>IF($O846=0,0,P846/$O846)*100</f>
        <v>-6.4189433208031703</v>
      </c>
      <c r="R846" s="29">
        <v>4799.05</v>
      </c>
      <c r="S846" s="79">
        <f>IF($O846=0,0,R846/$O846)*100</f>
        <v>2.0176563057724382</v>
      </c>
      <c r="T846" s="29">
        <f>P846+R846</f>
        <v>-10468.580000000002</v>
      </c>
      <c r="U846" s="79">
        <f>IF($O846=0,0,T846/$O846)*100</f>
        <v>-4.4012870150307322</v>
      </c>
      <c r="V846" s="80">
        <f>IFERROR(VLOOKUP($B846,'Depr Rate % NS'!$A:$B,2,FALSE),0)</f>
        <v>-5</v>
      </c>
      <c r="W846" s="81">
        <f>IFERROR(VLOOKUP($B846,'Depr Rate % NS'!D:E,2,FALSE),0)</f>
        <v>9702986.4199999962</v>
      </c>
      <c r="X846" s="82">
        <f>IFERROR(VLOOKUP($B846,'Depr Rate % NS'!$L:$O,4,FALSE),0)</f>
        <v>2E-3</v>
      </c>
      <c r="Y846" s="81">
        <f>W846*X846</f>
        <v>19405.972839999991</v>
      </c>
    </row>
    <row r="847" spans="1:25" x14ac:dyDescent="0.25">
      <c r="A847" s="13" t="s">
        <v>11</v>
      </c>
      <c r="B847" s="14">
        <v>34280</v>
      </c>
      <c r="C847" s="14" t="s">
        <v>95</v>
      </c>
      <c r="D847" s="14" t="s">
        <v>51</v>
      </c>
      <c r="E847" s="14" t="s">
        <v>143</v>
      </c>
      <c r="F847" s="14" t="s">
        <v>125</v>
      </c>
      <c r="G847" s="14">
        <v>2019</v>
      </c>
      <c r="H847" s="10">
        <v>0</v>
      </c>
      <c r="I847" s="10">
        <v>-9482.1099999999988</v>
      </c>
      <c r="J847" s="20">
        <f t="shared" si="52"/>
        <v>0</v>
      </c>
      <c r="K847" s="10">
        <v>-3094.58</v>
      </c>
      <c r="L847" s="20">
        <f t="shared" si="53"/>
        <v>0</v>
      </c>
      <c r="M847" s="10">
        <f t="shared" si="54"/>
        <v>-12576.689999999999</v>
      </c>
      <c r="N847" s="20">
        <f t="shared" si="55"/>
        <v>0</v>
      </c>
      <c r="O847" s="29">
        <v>177288.52</v>
      </c>
      <c r="P847" s="29">
        <v>-24455.119999999995</v>
      </c>
      <c r="Q847" s="79">
        <f>IF($O847=0,0,P847/$O847)*100</f>
        <v>-13.79396703181909</v>
      </c>
      <c r="R847" s="29">
        <v>1704.4700000000003</v>
      </c>
      <c r="S847" s="79">
        <f>IF($O847=0,0,R847/$O847)*100</f>
        <v>0.96141024810856357</v>
      </c>
      <c r="T847" s="29">
        <f>P847+R847</f>
        <v>-22750.649999999994</v>
      </c>
      <c r="U847" s="79">
        <f>IF($O847=0,0,T847/$O847)*100</f>
        <v>-12.832556783710528</v>
      </c>
      <c r="V847" s="80">
        <f>IFERROR(VLOOKUP($B847,'Depr Rate % NS'!$A:$B,2,FALSE),0)</f>
        <v>-5</v>
      </c>
      <c r="W847" s="81">
        <f>IFERROR(VLOOKUP($B847,'Depr Rate % NS'!D:E,2,FALSE),0)</f>
        <v>9702986.4199999962</v>
      </c>
      <c r="X847" s="82">
        <f>IFERROR(VLOOKUP($B847,'Depr Rate % NS'!$L:$O,4,FALSE),0)</f>
        <v>2E-3</v>
      </c>
      <c r="Y847" s="81">
        <f>W847*X847</f>
        <v>19405.972839999991</v>
      </c>
    </row>
    <row r="848" spans="1:25" x14ac:dyDescent="0.25">
      <c r="A848" s="13" t="s">
        <v>11</v>
      </c>
      <c r="B848" s="14">
        <v>34281</v>
      </c>
      <c r="C848" s="14" t="s">
        <v>95</v>
      </c>
      <c r="D848" s="14" t="s">
        <v>52</v>
      </c>
      <c r="E848" s="14" t="s">
        <v>143</v>
      </c>
      <c r="F848" s="14" t="s">
        <v>126</v>
      </c>
      <c r="G848" s="14">
        <v>2011</v>
      </c>
      <c r="H848" s="10">
        <v>1345781.3900000001</v>
      </c>
      <c r="I848" s="10">
        <v>-158798.15999999997</v>
      </c>
      <c r="J848" s="20">
        <f t="shared" si="52"/>
        <v>-11.799699503943947</v>
      </c>
      <c r="K848" s="10">
        <v>46077.45</v>
      </c>
      <c r="L848" s="20">
        <f t="shared" si="53"/>
        <v>3.4238436006311539</v>
      </c>
      <c r="M848" s="10">
        <f t="shared" si="54"/>
        <v>-112720.70999999998</v>
      </c>
      <c r="N848" s="20">
        <f t="shared" si="55"/>
        <v>-8.3758559033127931</v>
      </c>
      <c r="O848" s="10"/>
      <c r="P848" s="10"/>
      <c r="Q848" s="20"/>
      <c r="R848" s="10"/>
      <c r="S848" s="20"/>
      <c r="T848" s="10"/>
      <c r="U848" s="20"/>
      <c r="V848" s="20"/>
      <c r="W848" s="43"/>
      <c r="X848" s="40"/>
      <c r="Y848" s="43"/>
    </row>
    <row r="849" spans="1:25" x14ac:dyDescent="0.25">
      <c r="A849" s="13" t="s">
        <v>11</v>
      </c>
      <c r="B849" s="14">
        <v>34281</v>
      </c>
      <c r="C849" s="14" t="s">
        <v>95</v>
      </c>
      <c r="D849" s="14" t="s">
        <v>52</v>
      </c>
      <c r="E849" s="14" t="s">
        <v>143</v>
      </c>
      <c r="F849" s="14" t="s">
        <v>126</v>
      </c>
      <c r="G849" s="14">
        <v>2012</v>
      </c>
      <c r="H849" s="10">
        <v>2549550.7500000005</v>
      </c>
      <c r="I849" s="10">
        <v>-686665.0199999999</v>
      </c>
      <c r="J849" s="20">
        <f t="shared" si="52"/>
        <v>-26.932784922990837</v>
      </c>
      <c r="K849" s="10">
        <v>50801.259999999995</v>
      </c>
      <c r="L849" s="20">
        <f t="shared" si="53"/>
        <v>1.9925573162252206</v>
      </c>
      <c r="M849" s="10">
        <f t="shared" si="54"/>
        <v>-635863.75999999989</v>
      </c>
      <c r="N849" s="20">
        <f t="shared" si="55"/>
        <v>-24.940227606765614</v>
      </c>
      <c r="O849" s="10"/>
      <c r="P849" s="10"/>
      <c r="Q849" s="20"/>
      <c r="R849" s="10"/>
      <c r="S849" s="20"/>
      <c r="T849" s="10"/>
      <c r="U849" s="20"/>
      <c r="V849" s="20"/>
      <c r="W849" s="43"/>
      <c r="X849" s="40"/>
      <c r="Y849" s="43"/>
    </row>
    <row r="850" spans="1:25" x14ac:dyDescent="0.25">
      <c r="A850" s="13" t="s">
        <v>11</v>
      </c>
      <c r="B850" s="14">
        <v>34281</v>
      </c>
      <c r="C850" s="14" t="s">
        <v>95</v>
      </c>
      <c r="D850" s="14" t="s">
        <v>52</v>
      </c>
      <c r="E850" s="14" t="s">
        <v>143</v>
      </c>
      <c r="F850" s="14" t="s">
        <v>126</v>
      </c>
      <c r="G850" s="14">
        <v>2013</v>
      </c>
      <c r="H850" s="10">
        <v>3576834.5300000003</v>
      </c>
      <c r="I850" s="10">
        <v>49202.260000000038</v>
      </c>
      <c r="J850" s="20">
        <f t="shared" si="52"/>
        <v>1.3755811063476853</v>
      </c>
      <c r="K850" s="10">
        <v>35862.32</v>
      </c>
      <c r="L850" s="20">
        <f t="shared" si="53"/>
        <v>1.0026273147167364</v>
      </c>
      <c r="M850" s="10">
        <f t="shared" si="54"/>
        <v>85064.580000000045</v>
      </c>
      <c r="N850" s="20">
        <f t="shared" si="55"/>
        <v>2.3782084210644219</v>
      </c>
      <c r="O850" s="10"/>
      <c r="P850" s="10"/>
      <c r="Q850" s="20"/>
      <c r="R850" s="10"/>
      <c r="S850" s="20"/>
      <c r="T850" s="10"/>
      <c r="U850" s="20"/>
      <c r="V850" s="20"/>
      <c r="W850" s="43"/>
      <c r="X850" s="40"/>
      <c r="Y850" s="43"/>
    </row>
    <row r="851" spans="1:25" x14ac:dyDescent="0.25">
      <c r="A851" s="13" t="s">
        <v>11</v>
      </c>
      <c r="B851" s="14">
        <v>34281</v>
      </c>
      <c r="C851" s="14" t="s">
        <v>95</v>
      </c>
      <c r="D851" s="14" t="s">
        <v>52</v>
      </c>
      <c r="E851" s="14" t="s">
        <v>143</v>
      </c>
      <c r="F851" s="14" t="s">
        <v>126</v>
      </c>
      <c r="G851" s="14">
        <v>2014</v>
      </c>
      <c r="H851" s="10">
        <v>18500021.969999995</v>
      </c>
      <c r="I851" s="10">
        <v>-105601.75</v>
      </c>
      <c r="J851" s="20">
        <f t="shared" si="52"/>
        <v>-0.5708195923834356</v>
      </c>
      <c r="K851" s="10">
        <v>23332.54</v>
      </c>
      <c r="L851" s="20">
        <f t="shared" si="53"/>
        <v>0.12612168805981155</v>
      </c>
      <c r="M851" s="10">
        <f t="shared" si="54"/>
        <v>-82269.209999999992</v>
      </c>
      <c r="N851" s="20">
        <f t="shared" si="55"/>
        <v>-0.44469790432362394</v>
      </c>
      <c r="O851" s="10"/>
      <c r="P851" s="10"/>
      <c r="Q851" s="20"/>
      <c r="R851" s="10"/>
      <c r="S851" s="20"/>
      <c r="T851" s="10"/>
      <c r="U851" s="20"/>
      <c r="V851" s="20"/>
      <c r="W851" s="43"/>
      <c r="X851" s="40"/>
      <c r="Y851" s="43"/>
    </row>
    <row r="852" spans="1:25" x14ac:dyDescent="0.25">
      <c r="A852" s="13" t="s">
        <v>11</v>
      </c>
      <c r="B852" s="14">
        <v>34281</v>
      </c>
      <c r="C852" s="14" t="s">
        <v>95</v>
      </c>
      <c r="D852" s="14" t="s">
        <v>52</v>
      </c>
      <c r="E852" s="14" t="s">
        <v>143</v>
      </c>
      <c r="F852" s="14" t="s">
        <v>126</v>
      </c>
      <c r="G852" s="14">
        <v>2015</v>
      </c>
      <c r="H852" s="10">
        <v>13783113.17</v>
      </c>
      <c r="I852" s="10">
        <v>-481079.53</v>
      </c>
      <c r="J852" s="20">
        <f t="shared" si="52"/>
        <v>-3.4903546395244471</v>
      </c>
      <c r="K852" s="10">
        <v>61176.389999999992</v>
      </c>
      <c r="L852" s="20">
        <f t="shared" si="53"/>
        <v>0.44385030613515591</v>
      </c>
      <c r="M852" s="10">
        <f t="shared" si="54"/>
        <v>-419903.14</v>
      </c>
      <c r="N852" s="20">
        <f t="shared" si="55"/>
        <v>-3.0465043333892905</v>
      </c>
      <c r="O852" s="29">
        <v>39755301.809999995</v>
      </c>
      <c r="P852" s="29">
        <v>-1382942.2</v>
      </c>
      <c r="Q852" s="79">
        <f>IF($O852=0,0,P852/$O852)*100</f>
        <v>-3.47863589769588</v>
      </c>
      <c r="R852" s="29">
        <v>217249.96000000002</v>
      </c>
      <c r="S852" s="79">
        <f>IF($O852=0,0,R852/$O852)*100</f>
        <v>0.54646789260534112</v>
      </c>
      <c r="T852" s="29">
        <f>P852+R852</f>
        <v>-1165692.24</v>
      </c>
      <c r="U852" s="79">
        <f>IF($O852=0,0,T852/$O852)*100</f>
        <v>-2.9321680050905394</v>
      </c>
      <c r="V852" s="80">
        <f>IFERROR(VLOOKUP($B852,'Depr Rate % NS'!$A:$B,2,FALSE),0)</f>
        <v>-7</v>
      </c>
      <c r="W852" s="81">
        <f>IFERROR(VLOOKUP($B852,'Depr Rate % NS'!D:E,2,FALSE),0)</f>
        <v>243837821.75999999</v>
      </c>
      <c r="X852" s="82">
        <f>IFERROR(VLOOKUP($B852,'Depr Rate % NS'!$L:$O,4,FALSE),0)</f>
        <v>1.2999999999999999E-3</v>
      </c>
      <c r="Y852" s="81">
        <f>W852*X852</f>
        <v>316989.16828799999</v>
      </c>
    </row>
    <row r="853" spans="1:25" x14ac:dyDescent="0.25">
      <c r="A853" s="13" t="s">
        <v>11</v>
      </c>
      <c r="B853" s="14">
        <v>34281</v>
      </c>
      <c r="C853" s="14" t="s">
        <v>95</v>
      </c>
      <c r="D853" s="14" t="s">
        <v>52</v>
      </c>
      <c r="E853" s="14" t="s">
        <v>143</v>
      </c>
      <c r="F853" s="14" t="s">
        <v>126</v>
      </c>
      <c r="G853" s="14">
        <v>2016</v>
      </c>
      <c r="H853" s="10">
        <v>2517029.1999999997</v>
      </c>
      <c r="I853" s="10">
        <v>-906912.02</v>
      </c>
      <c r="J853" s="20">
        <f t="shared" si="52"/>
        <v>-36.031048825337429</v>
      </c>
      <c r="K853" s="10">
        <v>34047.949999999997</v>
      </c>
      <c r="L853" s="20">
        <f t="shared" si="53"/>
        <v>1.3527038144809762</v>
      </c>
      <c r="M853" s="10">
        <f t="shared" si="54"/>
        <v>-872864.07000000007</v>
      </c>
      <c r="N853" s="20">
        <f t="shared" si="55"/>
        <v>-34.678345010856454</v>
      </c>
      <c r="O853" s="29">
        <v>40926549.619999997</v>
      </c>
      <c r="P853" s="29">
        <v>-2131056.06</v>
      </c>
      <c r="Q853" s="79">
        <f>IF($O853=0,0,P853/$O853)*100</f>
        <v>-5.2070259520694977</v>
      </c>
      <c r="R853" s="29">
        <v>205220.46000000002</v>
      </c>
      <c r="S853" s="79">
        <f>IF($O853=0,0,R853/$O853)*100</f>
        <v>0.50143601624240719</v>
      </c>
      <c r="T853" s="29">
        <f>P853+R853</f>
        <v>-1925835.6</v>
      </c>
      <c r="U853" s="79">
        <f>IF($O853=0,0,T853/$O853)*100</f>
        <v>-4.7055899358270903</v>
      </c>
      <c r="V853" s="80">
        <f>IFERROR(VLOOKUP($B853,'Depr Rate % NS'!$A:$B,2,FALSE),0)</f>
        <v>-7</v>
      </c>
      <c r="W853" s="81">
        <f>IFERROR(VLOOKUP($B853,'Depr Rate % NS'!D:E,2,FALSE),0)</f>
        <v>243837821.75999999</v>
      </c>
      <c r="X853" s="82">
        <f>IFERROR(VLOOKUP($B853,'Depr Rate % NS'!$L:$O,4,FALSE),0)</f>
        <v>1.2999999999999999E-3</v>
      </c>
      <c r="Y853" s="81">
        <f>W853*X853</f>
        <v>316989.16828799999</v>
      </c>
    </row>
    <row r="854" spans="1:25" x14ac:dyDescent="0.25">
      <c r="A854" s="13" t="s">
        <v>11</v>
      </c>
      <c r="B854" s="14">
        <v>34281</v>
      </c>
      <c r="C854" s="14" t="s">
        <v>95</v>
      </c>
      <c r="D854" s="14" t="s">
        <v>52</v>
      </c>
      <c r="E854" s="14" t="s">
        <v>143</v>
      </c>
      <c r="F854" s="14" t="s">
        <v>126</v>
      </c>
      <c r="G854" s="14">
        <v>2017</v>
      </c>
      <c r="H854" s="10">
        <v>1894436.3300000003</v>
      </c>
      <c r="I854" s="10">
        <v>-268365.24</v>
      </c>
      <c r="J854" s="20">
        <f t="shared" si="52"/>
        <v>-14.16596777364378</v>
      </c>
      <c r="K854" s="10">
        <v>49895.78</v>
      </c>
      <c r="L854" s="20">
        <f t="shared" si="53"/>
        <v>2.6338061200504947</v>
      </c>
      <c r="M854" s="10">
        <f t="shared" si="54"/>
        <v>-218469.46</v>
      </c>
      <c r="N854" s="20">
        <f t="shared" si="55"/>
        <v>-11.532161653593285</v>
      </c>
      <c r="O854" s="29">
        <v>40271435.199999996</v>
      </c>
      <c r="P854" s="29">
        <v>-1712756.28</v>
      </c>
      <c r="Q854" s="79">
        <f>IF($O854=0,0,P854/$O854)*100</f>
        <v>-4.2530301477807777</v>
      </c>
      <c r="R854" s="29">
        <v>204314.98</v>
      </c>
      <c r="S854" s="79">
        <f>IF($O854=0,0,R854/$O854)*100</f>
        <v>0.50734466995107252</v>
      </c>
      <c r="T854" s="29">
        <f>P854+R854</f>
        <v>-1508441.3</v>
      </c>
      <c r="U854" s="79">
        <f>IF($O854=0,0,T854/$O854)*100</f>
        <v>-3.7456854778297055</v>
      </c>
      <c r="V854" s="80">
        <f>IFERROR(VLOOKUP($B854,'Depr Rate % NS'!$A:$B,2,FALSE),0)</f>
        <v>-7</v>
      </c>
      <c r="W854" s="81">
        <f>IFERROR(VLOOKUP($B854,'Depr Rate % NS'!D:E,2,FALSE),0)</f>
        <v>243837821.75999999</v>
      </c>
      <c r="X854" s="82">
        <f>IFERROR(VLOOKUP($B854,'Depr Rate % NS'!$L:$O,4,FALSE),0)</f>
        <v>1.2999999999999999E-3</v>
      </c>
      <c r="Y854" s="81">
        <f>W854*X854</f>
        <v>316989.16828799999</v>
      </c>
    </row>
    <row r="855" spans="1:25" x14ac:dyDescent="0.25">
      <c r="A855" s="13" t="s">
        <v>11</v>
      </c>
      <c r="B855" s="14">
        <v>34281</v>
      </c>
      <c r="C855" s="14" t="s">
        <v>95</v>
      </c>
      <c r="D855" s="14" t="s">
        <v>52</v>
      </c>
      <c r="E855" s="14" t="s">
        <v>143</v>
      </c>
      <c r="F855" s="14" t="s">
        <v>126</v>
      </c>
      <c r="G855" s="14">
        <v>2018</v>
      </c>
      <c r="H855" s="10">
        <v>4430519.83</v>
      </c>
      <c r="I855" s="10">
        <v>-575683.71</v>
      </c>
      <c r="J855" s="20">
        <f t="shared" si="52"/>
        <v>-12.993592898556102</v>
      </c>
      <c r="K855" s="10">
        <v>54116.95</v>
      </c>
      <c r="L855" s="20">
        <f t="shared" si="53"/>
        <v>1.2214582504193419</v>
      </c>
      <c r="M855" s="10">
        <f t="shared" si="54"/>
        <v>-521566.75999999995</v>
      </c>
      <c r="N855" s="20">
        <f t="shared" si="55"/>
        <v>-11.772134648136761</v>
      </c>
      <c r="O855" s="29">
        <v>41125120.5</v>
      </c>
      <c r="P855" s="29">
        <v>-2337642.25</v>
      </c>
      <c r="Q855" s="79">
        <f>IF($O855=0,0,P855/$O855)*100</f>
        <v>-5.6842198188817461</v>
      </c>
      <c r="R855" s="29">
        <v>222569.61</v>
      </c>
      <c r="S855" s="79">
        <f>IF($O855=0,0,R855/$O855)*100</f>
        <v>0.54120111331953424</v>
      </c>
      <c r="T855" s="29">
        <f>P855+R855</f>
        <v>-2115072.64</v>
      </c>
      <c r="U855" s="79">
        <f>IF($O855=0,0,T855/$O855)*100</f>
        <v>-5.1430187055622127</v>
      </c>
      <c r="V855" s="80">
        <f>IFERROR(VLOOKUP($B855,'Depr Rate % NS'!$A:$B,2,FALSE),0)</f>
        <v>-7</v>
      </c>
      <c r="W855" s="81">
        <f>IFERROR(VLOOKUP($B855,'Depr Rate % NS'!D:E,2,FALSE),0)</f>
        <v>243837821.75999999</v>
      </c>
      <c r="X855" s="82">
        <f>IFERROR(VLOOKUP($B855,'Depr Rate % NS'!$L:$O,4,FALSE),0)</f>
        <v>1.2999999999999999E-3</v>
      </c>
      <c r="Y855" s="81">
        <f>W855*X855</f>
        <v>316989.16828799999</v>
      </c>
    </row>
    <row r="856" spans="1:25" x14ac:dyDescent="0.25">
      <c r="A856" s="13" t="s">
        <v>11</v>
      </c>
      <c r="B856" s="14">
        <v>34281</v>
      </c>
      <c r="C856" s="14" t="s">
        <v>95</v>
      </c>
      <c r="D856" s="14" t="s">
        <v>52</v>
      </c>
      <c r="E856" s="14" t="s">
        <v>143</v>
      </c>
      <c r="F856" s="14" t="s">
        <v>126</v>
      </c>
      <c r="G856" s="14">
        <v>2019</v>
      </c>
      <c r="H856" s="10">
        <v>3406509.11</v>
      </c>
      <c r="I856" s="10">
        <v>-473494.25999999995</v>
      </c>
      <c r="J856" s="20">
        <f t="shared" si="52"/>
        <v>-13.899691581919768</v>
      </c>
      <c r="K856" s="10">
        <v>-95226.9</v>
      </c>
      <c r="L856" s="20">
        <f t="shared" si="53"/>
        <v>-2.7954394638328153</v>
      </c>
      <c r="M856" s="10">
        <f t="shared" si="54"/>
        <v>-568721.15999999992</v>
      </c>
      <c r="N856" s="20">
        <f t="shared" si="55"/>
        <v>-16.695131045752582</v>
      </c>
      <c r="O856" s="29">
        <v>26031607.640000001</v>
      </c>
      <c r="P856" s="29">
        <v>-2705534.76</v>
      </c>
      <c r="Q856" s="79">
        <f>IF($O856=0,0,P856/$O856)*100</f>
        <v>-10.393268050962371</v>
      </c>
      <c r="R856" s="29">
        <v>104010.16999999998</v>
      </c>
      <c r="S856" s="79">
        <f>IF($O856=0,0,R856/$O856)*100</f>
        <v>0.39955338693788017</v>
      </c>
      <c r="T856" s="29">
        <f>P856+R856</f>
        <v>-2601524.59</v>
      </c>
      <c r="U856" s="79">
        <f>IF($O856=0,0,T856/$O856)*100</f>
        <v>-9.9937146640244912</v>
      </c>
      <c r="V856" s="80">
        <f>IFERROR(VLOOKUP($B856,'Depr Rate % NS'!$A:$B,2,FALSE),0)</f>
        <v>-7</v>
      </c>
      <c r="W856" s="81">
        <f>IFERROR(VLOOKUP($B856,'Depr Rate % NS'!D:E,2,FALSE),0)</f>
        <v>243837821.75999999</v>
      </c>
      <c r="X856" s="82">
        <f>IFERROR(VLOOKUP($B856,'Depr Rate % NS'!$L:$O,4,FALSE),0)</f>
        <v>1.2999999999999999E-3</v>
      </c>
      <c r="Y856" s="81">
        <f>W856*X856</f>
        <v>316989.16828799999</v>
      </c>
    </row>
    <row r="857" spans="1:25" x14ac:dyDescent="0.25">
      <c r="A857" s="13" t="s">
        <v>11</v>
      </c>
      <c r="B857" s="14">
        <v>34282</v>
      </c>
      <c r="C857" s="14" t="s">
        <v>95</v>
      </c>
      <c r="D857" s="14" t="s">
        <v>53</v>
      </c>
      <c r="E857" s="14" t="s">
        <v>143</v>
      </c>
      <c r="F857" s="14" t="s">
        <v>129</v>
      </c>
      <c r="G857" s="14">
        <v>2011</v>
      </c>
      <c r="H857" s="10">
        <v>0</v>
      </c>
      <c r="I857" s="10">
        <v>2748.06</v>
      </c>
      <c r="J857" s="20">
        <f t="shared" si="52"/>
        <v>0</v>
      </c>
      <c r="K857" s="10">
        <v>62.480000000000004</v>
      </c>
      <c r="L857" s="20">
        <f t="shared" si="53"/>
        <v>0</v>
      </c>
      <c r="M857" s="10">
        <f t="shared" si="54"/>
        <v>2810.54</v>
      </c>
      <c r="N857" s="20">
        <f t="shared" si="55"/>
        <v>0</v>
      </c>
      <c r="O857" s="10"/>
      <c r="P857" s="10"/>
      <c r="Q857" s="20"/>
      <c r="R857" s="10"/>
      <c r="S857" s="20"/>
      <c r="T857" s="10"/>
      <c r="U857" s="20"/>
      <c r="V857" s="20"/>
      <c r="W857" s="43"/>
      <c r="X857" s="40"/>
      <c r="Y857" s="43"/>
    </row>
    <row r="858" spans="1:25" x14ac:dyDescent="0.25">
      <c r="A858" s="13" t="s">
        <v>11</v>
      </c>
      <c r="B858" s="14">
        <v>34282</v>
      </c>
      <c r="C858" s="14" t="s">
        <v>95</v>
      </c>
      <c r="D858" s="14" t="s">
        <v>53</v>
      </c>
      <c r="E858" s="14" t="s">
        <v>143</v>
      </c>
      <c r="F858" s="14" t="s">
        <v>129</v>
      </c>
      <c r="G858" s="14">
        <v>2012</v>
      </c>
      <c r="H858" s="10">
        <v>0</v>
      </c>
      <c r="I858" s="10">
        <v>-1202.05</v>
      </c>
      <c r="J858" s="20">
        <f t="shared" si="52"/>
        <v>0</v>
      </c>
      <c r="K858" s="10">
        <v>5.58</v>
      </c>
      <c r="L858" s="20">
        <f t="shared" si="53"/>
        <v>0</v>
      </c>
      <c r="M858" s="10">
        <f t="shared" si="54"/>
        <v>-1196.47</v>
      </c>
      <c r="N858" s="20">
        <f t="shared" si="55"/>
        <v>0</v>
      </c>
      <c r="O858" s="10"/>
      <c r="P858" s="10"/>
      <c r="Q858" s="20"/>
      <c r="R858" s="10"/>
      <c r="S858" s="20"/>
      <c r="T858" s="10"/>
      <c r="U858" s="20"/>
      <c r="V858" s="20"/>
      <c r="W858" s="43"/>
      <c r="X858" s="40"/>
      <c r="Y858" s="43"/>
    </row>
    <row r="859" spans="1:25" x14ac:dyDescent="0.25">
      <c r="A859" s="13" t="s">
        <v>11</v>
      </c>
      <c r="B859" s="14">
        <v>34282</v>
      </c>
      <c r="C859" s="14" t="s">
        <v>95</v>
      </c>
      <c r="D859" s="14" t="s">
        <v>53</v>
      </c>
      <c r="E859" s="14" t="s">
        <v>143</v>
      </c>
      <c r="F859" s="14" t="s">
        <v>129</v>
      </c>
      <c r="G859" s="14">
        <v>2013</v>
      </c>
      <c r="H859" s="10">
        <v>0</v>
      </c>
      <c r="I859" s="10">
        <v>1385.6399999999999</v>
      </c>
      <c r="J859" s="20">
        <f t="shared" si="52"/>
        <v>0</v>
      </c>
      <c r="K859" s="10">
        <v>0</v>
      </c>
      <c r="L859" s="20">
        <f t="shared" si="53"/>
        <v>0</v>
      </c>
      <c r="M859" s="10">
        <f t="shared" si="54"/>
        <v>1385.6399999999999</v>
      </c>
      <c r="N859" s="20">
        <f t="shared" si="55"/>
        <v>0</v>
      </c>
      <c r="O859" s="10"/>
      <c r="P859" s="10"/>
      <c r="Q859" s="20"/>
      <c r="R859" s="10"/>
      <c r="S859" s="20"/>
      <c r="T859" s="10"/>
      <c r="U859" s="20"/>
      <c r="V859" s="20"/>
      <c r="W859" s="43"/>
      <c r="X859" s="40"/>
      <c r="Y859" s="43"/>
    </row>
    <row r="860" spans="1:25" x14ac:dyDescent="0.25">
      <c r="A860" s="13" t="s">
        <v>11</v>
      </c>
      <c r="B860" s="14">
        <v>34282</v>
      </c>
      <c r="C860" s="14" t="s">
        <v>95</v>
      </c>
      <c r="D860" s="14" t="s">
        <v>53</v>
      </c>
      <c r="E860" s="14" t="s">
        <v>143</v>
      </c>
      <c r="F860" s="14" t="s">
        <v>129</v>
      </c>
      <c r="G860" s="14">
        <v>2014</v>
      </c>
      <c r="H860" s="10">
        <v>0</v>
      </c>
      <c r="I860" s="10">
        <v>-12.39</v>
      </c>
      <c r="J860" s="20">
        <f t="shared" si="52"/>
        <v>0</v>
      </c>
      <c r="K860" s="10">
        <v>0</v>
      </c>
      <c r="L860" s="20">
        <f t="shared" si="53"/>
        <v>0</v>
      </c>
      <c r="M860" s="10">
        <f t="shared" si="54"/>
        <v>-12.39</v>
      </c>
      <c r="N860" s="20">
        <f t="shared" si="55"/>
        <v>0</v>
      </c>
      <c r="O860" s="10"/>
      <c r="P860" s="10"/>
      <c r="Q860" s="20"/>
      <c r="R860" s="10"/>
      <c r="S860" s="20"/>
      <c r="T860" s="10"/>
      <c r="U860" s="20"/>
      <c r="V860" s="20"/>
      <c r="W860" s="43"/>
      <c r="X860" s="40"/>
      <c r="Y860" s="43"/>
    </row>
    <row r="861" spans="1:25" x14ac:dyDescent="0.25">
      <c r="A861" s="13" t="s">
        <v>11</v>
      </c>
      <c r="B861" s="14">
        <v>34282</v>
      </c>
      <c r="C861" s="14" t="s">
        <v>95</v>
      </c>
      <c r="D861" s="14" t="s">
        <v>53</v>
      </c>
      <c r="E861" s="14" t="s">
        <v>143</v>
      </c>
      <c r="F861" s="14" t="s">
        <v>129</v>
      </c>
      <c r="G861" s="14">
        <v>2015</v>
      </c>
      <c r="H861" s="10">
        <v>0</v>
      </c>
      <c r="I861" s="10">
        <v>43.099999999999909</v>
      </c>
      <c r="J861" s="20">
        <f t="shared" si="52"/>
        <v>0</v>
      </c>
      <c r="K861" s="10">
        <v>0</v>
      </c>
      <c r="L861" s="20">
        <f t="shared" si="53"/>
        <v>0</v>
      </c>
      <c r="M861" s="10">
        <f t="shared" si="54"/>
        <v>43.099999999999909</v>
      </c>
      <c r="N861" s="20">
        <f t="shared" si="55"/>
        <v>0</v>
      </c>
      <c r="O861" s="29">
        <v>0</v>
      </c>
      <c r="P861" s="29">
        <v>2962.3599999999997</v>
      </c>
      <c r="Q861" s="79">
        <f>IF($O861=0,0,P861/$O861)*100</f>
        <v>0</v>
      </c>
      <c r="R861" s="29">
        <v>68.06</v>
      </c>
      <c r="S861" s="79">
        <f>IF($O861=0,0,R861/$O861)*100</f>
        <v>0</v>
      </c>
      <c r="T861" s="29">
        <f>P861+R861</f>
        <v>3030.4199999999996</v>
      </c>
      <c r="U861" s="79">
        <f>IF($O861=0,0,T861/$O861)*100</f>
        <v>0</v>
      </c>
      <c r="V861" s="80">
        <f>IFERROR(VLOOKUP($B861,'Depr Rate % NS'!$A:$B,2,FALSE),0)</f>
        <v>-5</v>
      </c>
      <c r="W861" s="81">
        <f>IFERROR(VLOOKUP($B861,'Depr Rate % NS'!D:E,2,FALSE),0)</f>
        <v>2054234.7799999998</v>
      </c>
      <c r="X861" s="82">
        <f>IFERROR(VLOOKUP($B861,'Depr Rate % NS'!$L:$O,4,FALSE),0)</f>
        <v>1.1999999999999999E-3</v>
      </c>
      <c r="Y861" s="81">
        <f>W861*X861</f>
        <v>2465.0817359999996</v>
      </c>
    </row>
    <row r="862" spans="1:25" x14ac:dyDescent="0.25">
      <c r="A862" s="13" t="s">
        <v>11</v>
      </c>
      <c r="B862" s="14">
        <v>34282</v>
      </c>
      <c r="C862" s="14" t="s">
        <v>95</v>
      </c>
      <c r="D862" s="14" t="s">
        <v>53</v>
      </c>
      <c r="E862" s="14" t="s">
        <v>143</v>
      </c>
      <c r="F862" s="14" t="s">
        <v>129</v>
      </c>
      <c r="G862" s="14">
        <v>2016</v>
      </c>
      <c r="H862" s="10">
        <v>0</v>
      </c>
      <c r="I862" s="10">
        <v>-2331.84</v>
      </c>
      <c r="J862" s="20">
        <f t="shared" si="52"/>
        <v>0</v>
      </c>
      <c r="K862" s="10">
        <v>219.79</v>
      </c>
      <c r="L862" s="20">
        <f t="shared" si="53"/>
        <v>0</v>
      </c>
      <c r="M862" s="10">
        <f t="shared" si="54"/>
        <v>-2112.0500000000002</v>
      </c>
      <c r="N862" s="20">
        <f t="shared" si="55"/>
        <v>0</v>
      </c>
      <c r="O862" s="29">
        <v>0</v>
      </c>
      <c r="P862" s="29">
        <v>-2117.54</v>
      </c>
      <c r="Q862" s="79">
        <f>IF($O862=0,0,P862/$O862)*100</f>
        <v>0</v>
      </c>
      <c r="R862" s="29">
        <v>225.37</v>
      </c>
      <c r="S862" s="79">
        <f>IF($O862=0,0,R862/$O862)*100</f>
        <v>0</v>
      </c>
      <c r="T862" s="29">
        <f>P862+R862</f>
        <v>-1892.17</v>
      </c>
      <c r="U862" s="79">
        <f>IF($O862=0,0,T862/$O862)*100</f>
        <v>0</v>
      </c>
      <c r="V862" s="80">
        <f>IFERROR(VLOOKUP($B862,'Depr Rate % NS'!$A:$B,2,FALSE),0)</f>
        <v>-5</v>
      </c>
      <c r="W862" s="81">
        <f>IFERROR(VLOOKUP($B862,'Depr Rate % NS'!D:E,2,FALSE),0)</f>
        <v>2054234.7799999998</v>
      </c>
      <c r="X862" s="82">
        <f>IFERROR(VLOOKUP($B862,'Depr Rate % NS'!$L:$O,4,FALSE),0)</f>
        <v>1.1999999999999999E-3</v>
      </c>
      <c r="Y862" s="81">
        <f>W862*X862</f>
        <v>2465.0817359999996</v>
      </c>
    </row>
    <row r="863" spans="1:25" x14ac:dyDescent="0.25">
      <c r="A863" s="13" t="s">
        <v>11</v>
      </c>
      <c r="B863" s="14">
        <v>34282</v>
      </c>
      <c r="C863" s="14" t="s">
        <v>95</v>
      </c>
      <c r="D863" s="14" t="s">
        <v>53</v>
      </c>
      <c r="E863" s="14" t="s">
        <v>143</v>
      </c>
      <c r="F863" s="14" t="s">
        <v>129</v>
      </c>
      <c r="G863" s="14">
        <v>2017</v>
      </c>
      <c r="H863" s="10">
        <v>0</v>
      </c>
      <c r="I863" s="10">
        <v>-2410.62</v>
      </c>
      <c r="J863" s="20">
        <f t="shared" si="52"/>
        <v>0</v>
      </c>
      <c r="K863" s="10">
        <v>320.14</v>
      </c>
      <c r="L863" s="20">
        <f t="shared" si="53"/>
        <v>0</v>
      </c>
      <c r="M863" s="10">
        <f t="shared" si="54"/>
        <v>-2090.48</v>
      </c>
      <c r="N863" s="20">
        <f t="shared" si="55"/>
        <v>0</v>
      </c>
      <c r="O863" s="29">
        <v>0</v>
      </c>
      <c r="P863" s="29">
        <v>-3326.110000000001</v>
      </c>
      <c r="Q863" s="79">
        <f>IF($O863=0,0,P863/$O863)*100</f>
        <v>0</v>
      </c>
      <c r="R863" s="29">
        <v>539.92999999999995</v>
      </c>
      <c r="S863" s="79">
        <f>IF($O863=0,0,R863/$O863)*100</f>
        <v>0</v>
      </c>
      <c r="T863" s="29">
        <f>P863+R863</f>
        <v>-2786.1800000000012</v>
      </c>
      <c r="U863" s="79">
        <f>IF($O863=0,0,T863/$O863)*100</f>
        <v>0</v>
      </c>
      <c r="V863" s="80">
        <f>IFERROR(VLOOKUP($B863,'Depr Rate % NS'!$A:$B,2,FALSE),0)</f>
        <v>-5</v>
      </c>
      <c r="W863" s="81">
        <f>IFERROR(VLOOKUP($B863,'Depr Rate % NS'!D:E,2,FALSE),0)</f>
        <v>2054234.7799999998</v>
      </c>
      <c r="X863" s="82">
        <f>IFERROR(VLOOKUP($B863,'Depr Rate % NS'!$L:$O,4,FALSE),0)</f>
        <v>1.1999999999999999E-3</v>
      </c>
      <c r="Y863" s="81">
        <f>W863*X863</f>
        <v>2465.0817359999996</v>
      </c>
    </row>
    <row r="864" spans="1:25" x14ac:dyDescent="0.25">
      <c r="A864" s="13" t="s">
        <v>11</v>
      </c>
      <c r="B864" s="14">
        <v>34282</v>
      </c>
      <c r="C864" s="14" t="s">
        <v>95</v>
      </c>
      <c r="D864" s="14" t="s">
        <v>53</v>
      </c>
      <c r="E864" s="14" t="s">
        <v>143</v>
      </c>
      <c r="F864" s="14" t="s">
        <v>129</v>
      </c>
      <c r="G864" s="14">
        <v>2018</v>
      </c>
      <c r="H864" s="10">
        <v>19048.740000000002</v>
      </c>
      <c r="I864" s="10">
        <v>-9846.0099999999984</v>
      </c>
      <c r="J864" s="20">
        <f t="shared" si="52"/>
        <v>-51.688510631149342</v>
      </c>
      <c r="K864" s="10">
        <v>307.86</v>
      </c>
      <c r="L864" s="20">
        <f t="shared" si="53"/>
        <v>1.6161698884020674</v>
      </c>
      <c r="M864" s="10">
        <f t="shared" si="54"/>
        <v>-9538.1499999999978</v>
      </c>
      <c r="N864" s="20">
        <f t="shared" si="55"/>
        <v>-50.072340742747279</v>
      </c>
      <c r="O864" s="29">
        <v>19048.740000000002</v>
      </c>
      <c r="P864" s="29">
        <v>-14557.759999999997</v>
      </c>
      <c r="Q864" s="79">
        <f>IF($O864=0,0,P864/$O864)*100</f>
        <v>-76.423742462756039</v>
      </c>
      <c r="R864" s="29">
        <v>847.79</v>
      </c>
      <c r="S864" s="79">
        <f>IF($O864=0,0,R864/$O864)*100</f>
        <v>4.4506355800961108</v>
      </c>
      <c r="T864" s="29">
        <f>P864+R864</f>
        <v>-13709.969999999998</v>
      </c>
      <c r="U864" s="79">
        <f>IF($O864=0,0,T864/$O864)*100</f>
        <v>-71.973106882659934</v>
      </c>
      <c r="V864" s="80">
        <f>IFERROR(VLOOKUP($B864,'Depr Rate % NS'!$A:$B,2,FALSE),0)</f>
        <v>-5</v>
      </c>
      <c r="W864" s="81">
        <f>IFERROR(VLOOKUP($B864,'Depr Rate % NS'!D:E,2,FALSE),0)</f>
        <v>2054234.7799999998</v>
      </c>
      <c r="X864" s="82">
        <f>IFERROR(VLOOKUP($B864,'Depr Rate % NS'!$L:$O,4,FALSE),0)</f>
        <v>1.1999999999999999E-3</v>
      </c>
      <c r="Y864" s="81">
        <f>W864*X864</f>
        <v>2465.0817359999996</v>
      </c>
    </row>
    <row r="865" spans="1:25" x14ac:dyDescent="0.25">
      <c r="A865" s="13" t="s">
        <v>11</v>
      </c>
      <c r="B865" s="14">
        <v>34282</v>
      </c>
      <c r="C865" s="14" t="s">
        <v>95</v>
      </c>
      <c r="D865" s="14" t="s">
        <v>53</v>
      </c>
      <c r="E865" s="14" t="s">
        <v>143</v>
      </c>
      <c r="F865" s="14" t="s">
        <v>129</v>
      </c>
      <c r="G865" s="14">
        <v>2019</v>
      </c>
      <c r="H865" s="10">
        <v>230286.27000000002</v>
      </c>
      <c r="I865" s="10">
        <v>-2346.3899999999994</v>
      </c>
      <c r="J865" s="20">
        <f t="shared" si="52"/>
        <v>-1.0189013873905721</v>
      </c>
      <c r="K865" s="10">
        <v>-486.91999999999996</v>
      </c>
      <c r="L865" s="20">
        <f t="shared" si="53"/>
        <v>-0.21144117710534802</v>
      </c>
      <c r="M865" s="10">
        <f t="shared" si="54"/>
        <v>-2833.3099999999995</v>
      </c>
      <c r="N865" s="20">
        <f t="shared" si="55"/>
        <v>-1.2303425644959205</v>
      </c>
      <c r="O865" s="29">
        <v>249335.01</v>
      </c>
      <c r="P865" s="29">
        <v>-16891.759999999998</v>
      </c>
      <c r="Q865" s="79">
        <f>IF($O865=0,0,P865/$O865)*100</f>
        <v>-6.7747244961708333</v>
      </c>
      <c r="R865" s="29">
        <v>360.87</v>
      </c>
      <c r="S865" s="79">
        <f>IF($O865=0,0,R865/$O865)*100</f>
        <v>0.14473298394798226</v>
      </c>
      <c r="T865" s="29">
        <f>P865+R865</f>
        <v>-16530.89</v>
      </c>
      <c r="U865" s="79">
        <f>IF($O865=0,0,T865/$O865)*100</f>
        <v>-6.6299915122228521</v>
      </c>
      <c r="V865" s="80">
        <f>IFERROR(VLOOKUP($B865,'Depr Rate % NS'!$A:$B,2,FALSE),0)</f>
        <v>-5</v>
      </c>
      <c r="W865" s="81">
        <f>IFERROR(VLOOKUP($B865,'Depr Rate % NS'!D:E,2,FALSE),0)</f>
        <v>2054234.7799999998</v>
      </c>
      <c r="X865" s="82">
        <f>IFERROR(VLOOKUP($B865,'Depr Rate % NS'!$L:$O,4,FALSE),0)</f>
        <v>1.1999999999999999E-3</v>
      </c>
      <c r="Y865" s="81">
        <f>W865*X865</f>
        <v>2465.0817359999996</v>
      </c>
    </row>
    <row r="866" spans="1:25" x14ac:dyDescent="0.25">
      <c r="A866" s="13" t="s">
        <v>11</v>
      </c>
      <c r="B866" s="14">
        <v>34283</v>
      </c>
      <c r="C866" s="14" t="s">
        <v>95</v>
      </c>
      <c r="D866" s="14" t="s">
        <v>54</v>
      </c>
      <c r="E866" s="14" t="s">
        <v>143</v>
      </c>
      <c r="F866" s="27" t="s">
        <v>127</v>
      </c>
      <c r="G866" s="14">
        <v>2011</v>
      </c>
      <c r="H866" s="10">
        <v>0</v>
      </c>
      <c r="I866" s="10">
        <v>-150.37</v>
      </c>
      <c r="J866" s="20">
        <f t="shared" si="52"/>
        <v>0</v>
      </c>
      <c r="K866" s="10">
        <v>58.870000000000005</v>
      </c>
      <c r="L866" s="20">
        <f t="shared" si="53"/>
        <v>0</v>
      </c>
      <c r="M866" s="10">
        <f t="shared" si="54"/>
        <v>-91.5</v>
      </c>
      <c r="N866" s="20">
        <f t="shared" si="55"/>
        <v>0</v>
      </c>
      <c r="O866" s="10"/>
      <c r="P866" s="10"/>
      <c r="Q866" s="20"/>
      <c r="R866" s="10"/>
      <c r="S866" s="20"/>
      <c r="T866" s="10"/>
      <c r="U866" s="20"/>
      <c r="V866" s="20"/>
      <c r="W866" s="43"/>
      <c r="X866" s="40"/>
      <c r="Y866" s="43"/>
    </row>
    <row r="867" spans="1:25" x14ac:dyDescent="0.25">
      <c r="A867" s="13" t="s">
        <v>11</v>
      </c>
      <c r="B867" s="14">
        <v>34283</v>
      </c>
      <c r="C867" s="14" t="s">
        <v>95</v>
      </c>
      <c r="D867" s="14" t="s">
        <v>54</v>
      </c>
      <c r="E867" s="14" t="s">
        <v>143</v>
      </c>
      <c r="F867" s="27" t="s">
        <v>127</v>
      </c>
      <c r="G867" s="14">
        <v>2012</v>
      </c>
      <c r="H867" s="10">
        <v>0</v>
      </c>
      <c r="I867" s="10">
        <v>-1132.6199999999999</v>
      </c>
      <c r="J867" s="20">
        <f t="shared" si="52"/>
        <v>0</v>
      </c>
      <c r="K867" s="10">
        <v>5.25</v>
      </c>
      <c r="L867" s="20">
        <f t="shared" si="53"/>
        <v>0</v>
      </c>
      <c r="M867" s="10">
        <f t="shared" si="54"/>
        <v>-1127.3699999999999</v>
      </c>
      <c r="N867" s="20">
        <f t="shared" si="55"/>
        <v>0</v>
      </c>
      <c r="O867" s="10"/>
      <c r="P867" s="10"/>
      <c r="Q867" s="20"/>
      <c r="R867" s="10"/>
      <c r="S867" s="20"/>
      <c r="T867" s="10"/>
      <c r="U867" s="20"/>
      <c r="V867" s="20"/>
      <c r="W867" s="43"/>
      <c r="X867" s="40"/>
      <c r="Y867" s="43"/>
    </row>
    <row r="868" spans="1:25" x14ac:dyDescent="0.25">
      <c r="A868" s="13" t="s">
        <v>11</v>
      </c>
      <c r="B868" s="14">
        <v>34283</v>
      </c>
      <c r="C868" s="14" t="s">
        <v>95</v>
      </c>
      <c r="D868" s="14" t="s">
        <v>54</v>
      </c>
      <c r="E868" s="14" t="s">
        <v>143</v>
      </c>
      <c r="F868" s="27" t="s">
        <v>127</v>
      </c>
      <c r="G868" s="14">
        <v>2013</v>
      </c>
      <c r="H868" s="10">
        <v>0</v>
      </c>
      <c r="I868" s="10">
        <v>1305.9699999999998</v>
      </c>
      <c r="J868" s="20">
        <f t="shared" si="52"/>
        <v>0</v>
      </c>
      <c r="K868" s="10">
        <v>0</v>
      </c>
      <c r="L868" s="20">
        <f t="shared" si="53"/>
        <v>0</v>
      </c>
      <c r="M868" s="10">
        <f t="shared" si="54"/>
        <v>1305.9699999999998</v>
      </c>
      <c r="N868" s="20">
        <f t="shared" si="55"/>
        <v>0</v>
      </c>
      <c r="O868" s="10"/>
      <c r="P868" s="10"/>
      <c r="Q868" s="20"/>
      <c r="R868" s="10"/>
      <c r="S868" s="20"/>
      <c r="T868" s="10"/>
      <c r="U868" s="20"/>
      <c r="V868" s="20"/>
      <c r="W868" s="43"/>
      <c r="X868" s="40"/>
      <c r="Y868" s="43"/>
    </row>
    <row r="869" spans="1:25" x14ac:dyDescent="0.25">
      <c r="A869" s="13" t="s">
        <v>11</v>
      </c>
      <c r="B869" s="14">
        <v>34283</v>
      </c>
      <c r="C869" s="14" t="s">
        <v>95</v>
      </c>
      <c r="D869" s="14" t="s">
        <v>54</v>
      </c>
      <c r="E869" s="14" t="s">
        <v>143</v>
      </c>
      <c r="F869" s="27" t="s">
        <v>127</v>
      </c>
      <c r="G869" s="14">
        <v>2014</v>
      </c>
      <c r="H869" s="10">
        <v>0</v>
      </c>
      <c r="I869" s="10">
        <v>-126.91</v>
      </c>
      <c r="J869" s="20">
        <f t="shared" si="52"/>
        <v>0</v>
      </c>
      <c r="K869" s="10">
        <v>0</v>
      </c>
      <c r="L869" s="20">
        <f t="shared" si="53"/>
        <v>0</v>
      </c>
      <c r="M869" s="10">
        <f t="shared" si="54"/>
        <v>-126.91</v>
      </c>
      <c r="N869" s="20">
        <f t="shared" si="55"/>
        <v>0</v>
      </c>
      <c r="O869" s="10"/>
      <c r="P869" s="10"/>
      <c r="Q869" s="20"/>
      <c r="R869" s="10"/>
      <c r="S869" s="20"/>
      <c r="T869" s="10"/>
      <c r="U869" s="20"/>
      <c r="V869" s="20"/>
      <c r="W869" s="43"/>
      <c r="X869" s="40"/>
      <c r="Y869" s="43"/>
    </row>
    <row r="870" spans="1:25" x14ac:dyDescent="0.25">
      <c r="A870" s="13" t="s">
        <v>11</v>
      </c>
      <c r="B870" s="14">
        <v>34283</v>
      </c>
      <c r="C870" s="14" t="s">
        <v>95</v>
      </c>
      <c r="D870" s="14" t="s">
        <v>54</v>
      </c>
      <c r="E870" s="14" t="s">
        <v>143</v>
      </c>
      <c r="F870" s="27" t="s">
        <v>127</v>
      </c>
      <c r="G870" s="14">
        <v>2015</v>
      </c>
      <c r="H870" s="10">
        <v>0</v>
      </c>
      <c r="I870" s="10">
        <v>155.48000000000002</v>
      </c>
      <c r="J870" s="20">
        <f t="shared" si="52"/>
        <v>0</v>
      </c>
      <c r="K870" s="10">
        <v>0</v>
      </c>
      <c r="L870" s="20">
        <f t="shared" si="53"/>
        <v>0</v>
      </c>
      <c r="M870" s="10">
        <f t="shared" si="54"/>
        <v>155.48000000000002</v>
      </c>
      <c r="N870" s="20">
        <f t="shared" si="55"/>
        <v>0</v>
      </c>
      <c r="O870" s="29">
        <v>0</v>
      </c>
      <c r="P870" s="29">
        <v>51.549999999999841</v>
      </c>
      <c r="Q870" s="79">
        <f>IF($O870=0,0,P870/$O870)*100</f>
        <v>0</v>
      </c>
      <c r="R870" s="29">
        <v>64.12</v>
      </c>
      <c r="S870" s="79">
        <f>IF($O870=0,0,R870/$O870)*100</f>
        <v>0</v>
      </c>
      <c r="T870" s="29">
        <f>P870+R870</f>
        <v>115.66999999999985</v>
      </c>
      <c r="U870" s="79">
        <f>IF($O870=0,0,T870/$O870)*100</f>
        <v>0</v>
      </c>
      <c r="V870" s="80">
        <f>IFERROR(VLOOKUP($B870,'Depr Rate % NS'!$A:$B,2,FALSE),0)</f>
        <v>-3</v>
      </c>
      <c r="W870" s="81">
        <f>IFERROR(VLOOKUP($B870,'Depr Rate % NS'!D:E,2,FALSE),0)</f>
        <v>1354215.19</v>
      </c>
      <c r="X870" s="82">
        <f>IFERROR(VLOOKUP($B870,'Depr Rate % NS'!$L:$O,4,FALSE),0)</f>
        <v>6.9999999999999999E-4</v>
      </c>
      <c r="Y870" s="81">
        <f>W870*X870</f>
        <v>947.95063299999993</v>
      </c>
    </row>
    <row r="871" spans="1:25" x14ac:dyDescent="0.25">
      <c r="A871" s="13" t="s">
        <v>11</v>
      </c>
      <c r="B871" s="14">
        <v>34283</v>
      </c>
      <c r="C871" s="14" t="s">
        <v>95</v>
      </c>
      <c r="D871" s="14" t="s">
        <v>54</v>
      </c>
      <c r="E871" s="14" t="s">
        <v>143</v>
      </c>
      <c r="F871" s="27" t="s">
        <v>127</v>
      </c>
      <c r="G871" s="14">
        <v>2016</v>
      </c>
      <c r="H871" s="10">
        <v>0</v>
      </c>
      <c r="I871" s="10">
        <v>-1851.93</v>
      </c>
      <c r="J871" s="20">
        <f t="shared" si="52"/>
        <v>0</v>
      </c>
      <c r="K871" s="10">
        <v>174.54</v>
      </c>
      <c r="L871" s="20">
        <f t="shared" si="53"/>
        <v>0</v>
      </c>
      <c r="M871" s="10">
        <f t="shared" si="54"/>
        <v>-1677.39</v>
      </c>
      <c r="N871" s="20">
        <f t="shared" si="55"/>
        <v>0</v>
      </c>
      <c r="O871" s="29">
        <v>0</v>
      </c>
      <c r="P871" s="29">
        <v>-1650.0100000000002</v>
      </c>
      <c r="Q871" s="79">
        <f>IF($O871=0,0,P871/$O871)*100</f>
        <v>0</v>
      </c>
      <c r="R871" s="29">
        <v>179.79</v>
      </c>
      <c r="S871" s="79">
        <f>IF($O871=0,0,R871/$O871)*100</f>
        <v>0</v>
      </c>
      <c r="T871" s="29">
        <f>P871+R871</f>
        <v>-1470.2200000000003</v>
      </c>
      <c r="U871" s="79">
        <f>IF($O871=0,0,T871/$O871)*100</f>
        <v>0</v>
      </c>
      <c r="V871" s="80">
        <f>IFERROR(VLOOKUP($B871,'Depr Rate % NS'!$A:$B,2,FALSE),0)</f>
        <v>-3</v>
      </c>
      <c r="W871" s="81">
        <f>IFERROR(VLOOKUP($B871,'Depr Rate % NS'!D:E,2,FALSE),0)</f>
        <v>1354215.19</v>
      </c>
      <c r="X871" s="82">
        <f>IFERROR(VLOOKUP($B871,'Depr Rate % NS'!$L:$O,4,FALSE),0)</f>
        <v>6.9999999999999999E-4</v>
      </c>
      <c r="Y871" s="81">
        <f>W871*X871</f>
        <v>947.95063299999993</v>
      </c>
    </row>
    <row r="872" spans="1:25" x14ac:dyDescent="0.25">
      <c r="A872" s="13" t="s">
        <v>11</v>
      </c>
      <c r="B872" s="14">
        <v>34283</v>
      </c>
      <c r="C872" s="14" t="s">
        <v>95</v>
      </c>
      <c r="D872" s="14" t="s">
        <v>54</v>
      </c>
      <c r="E872" s="14" t="s">
        <v>143</v>
      </c>
      <c r="F872" s="27" t="s">
        <v>127</v>
      </c>
      <c r="G872" s="14">
        <v>2017</v>
      </c>
      <c r="H872" s="10">
        <v>0</v>
      </c>
      <c r="I872" s="10">
        <v>247.10000000000014</v>
      </c>
      <c r="J872" s="20">
        <f t="shared" si="52"/>
        <v>0</v>
      </c>
      <c r="K872" s="10">
        <v>254.23999999999995</v>
      </c>
      <c r="L872" s="20">
        <f t="shared" si="53"/>
        <v>0</v>
      </c>
      <c r="M872" s="10">
        <f t="shared" si="54"/>
        <v>501.34000000000009</v>
      </c>
      <c r="N872" s="20">
        <f t="shared" si="55"/>
        <v>0</v>
      </c>
      <c r="O872" s="29">
        <v>0</v>
      </c>
      <c r="P872" s="29">
        <v>-270.29000000000019</v>
      </c>
      <c r="Q872" s="79">
        <f>IF($O872=0,0,P872/$O872)*100</f>
        <v>0</v>
      </c>
      <c r="R872" s="29">
        <v>428.78</v>
      </c>
      <c r="S872" s="79">
        <f>IF($O872=0,0,R872/$O872)*100</f>
        <v>0</v>
      </c>
      <c r="T872" s="29">
        <f>P872+R872</f>
        <v>158.48999999999978</v>
      </c>
      <c r="U872" s="79">
        <f>IF($O872=0,0,T872/$O872)*100</f>
        <v>0</v>
      </c>
      <c r="V872" s="80">
        <f>IFERROR(VLOOKUP($B872,'Depr Rate % NS'!$A:$B,2,FALSE),0)</f>
        <v>-3</v>
      </c>
      <c r="W872" s="81">
        <f>IFERROR(VLOOKUP($B872,'Depr Rate % NS'!D:E,2,FALSE),0)</f>
        <v>1354215.19</v>
      </c>
      <c r="X872" s="82">
        <f>IFERROR(VLOOKUP($B872,'Depr Rate % NS'!$L:$O,4,FALSE),0)</f>
        <v>6.9999999999999999E-4</v>
      </c>
      <c r="Y872" s="81">
        <f>W872*X872</f>
        <v>947.95063299999993</v>
      </c>
    </row>
    <row r="873" spans="1:25" x14ac:dyDescent="0.25">
      <c r="A873" s="24" t="s">
        <v>11</v>
      </c>
      <c r="B873" s="14">
        <v>34283</v>
      </c>
      <c r="C873" s="14" t="s">
        <v>95</v>
      </c>
      <c r="D873" s="14" t="s">
        <v>54</v>
      </c>
      <c r="E873" s="14" t="s">
        <v>143</v>
      </c>
      <c r="F873" s="27" t="s">
        <v>127</v>
      </c>
      <c r="G873" s="14">
        <v>2018</v>
      </c>
      <c r="H873" s="10">
        <v>0</v>
      </c>
      <c r="I873" s="10">
        <v>-386.68000000000006</v>
      </c>
      <c r="J873" s="20">
        <f t="shared" si="52"/>
        <v>0</v>
      </c>
      <c r="K873" s="10">
        <v>239.52999999999997</v>
      </c>
      <c r="L873" s="20">
        <f t="shared" si="53"/>
        <v>0</v>
      </c>
      <c r="M873" s="10">
        <f t="shared" si="54"/>
        <v>-147.15000000000009</v>
      </c>
      <c r="N873" s="20">
        <f t="shared" si="55"/>
        <v>0</v>
      </c>
      <c r="O873" s="29">
        <v>0</v>
      </c>
      <c r="P873" s="29">
        <v>-1962.94</v>
      </c>
      <c r="Q873" s="79">
        <f>IF($O873=0,0,P873/$O873)*100</f>
        <v>0</v>
      </c>
      <c r="R873" s="29">
        <v>668.31</v>
      </c>
      <c r="S873" s="79">
        <f>IF($O873=0,0,R873/$O873)*100</f>
        <v>0</v>
      </c>
      <c r="T873" s="29">
        <f>P873+R873</f>
        <v>-1294.6300000000001</v>
      </c>
      <c r="U873" s="79">
        <f>IF($O873=0,0,T873/$O873)*100</f>
        <v>0</v>
      </c>
      <c r="V873" s="80">
        <f>IFERROR(VLOOKUP($B873,'Depr Rate % NS'!$A:$B,2,FALSE),0)</f>
        <v>-3</v>
      </c>
      <c r="W873" s="81">
        <f>IFERROR(VLOOKUP($B873,'Depr Rate % NS'!D:E,2,FALSE),0)</f>
        <v>1354215.19</v>
      </c>
      <c r="X873" s="82">
        <f>IFERROR(VLOOKUP($B873,'Depr Rate % NS'!$L:$O,4,FALSE),0)</f>
        <v>6.9999999999999999E-4</v>
      </c>
      <c r="Y873" s="81">
        <f>W873*X873</f>
        <v>947.95063299999993</v>
      </c>
    </row>
    <row r="874" spans="1:25" x14ac:dyDescent="0.25">
      <c r="A874" s="13" t="s">
        <v>11</v>
      </c>
      <c r="B874" s="14">
        <v>34283</v>
      </c>
      <c r="C874" s="14" t="s">
        <v>95</v>
      </c>
      <c r="D874" s="14" t="s">
        <v>54</v>
      </c>
      <c r="E874" s="14" t="s">
        <v>143</v>
      </c>
      <c r="F874" s="27" t="s">
        <v>127</v>
      </c>
      <c r="G874" s="14">
        <v>2019</v>
      </c>
      <c r="H874" s="10">
        <v>62032.090000000004</v>
      </c>
      <c r="I874" s="10">
        <v>-1238.9899999999998</v>
      </c>
      <c r="J874" s="20">
        <f t="shared" si="52"/>
        <v>-1.9973371846732872</v>
      </c>
      <c r="K874" s="10">
        <v>-430.40999999999997</v>
      </c>
      <c r="L874" s="20">
        <f t="shared" si="53"/>
        <v>-0.69385055380207239</v>
      </c>
      <c r="M874" s="10">
        <f t="shared" si="54"/>
        <v>-1669.3999999999996</v>
      </c>
      <c r="N874" s="20">
        <f t="shared" si="55"/>
        <v>-2.6911877384753593</v>
      </c>
      <c r="O874" s="29">
        <v>62032.090000000004</v>
      </c>
      <c r="P874" s="29">
        <v>-3075.02</v>
      </c>
      <c r="Q874" s="79">
        <f>IF($O874=0,0,P874/$O874)*100</f>
        <v>-4.9571439556526302</v>
      </c>
      <c r="R874" s="29">
        <v>237.89999999999995</v>
      </c>
      <c r="S874" s="79">
        <f>IF($O874=0,0,R874/$O874)*100</f>
        <v>0.38351117945566549</v>
      </c>
      <c r="T874" s="29">
        <f>P874+R874</f>
        <v>-2837.12</v>
      </c>
      <c r="U874" s="79">
        <f>IF($O874=0,0,T874/$O874)*100</f>
        <v>-4.5736327761969644</v>
      </c>
      <c r="V874" s="80">
        <f>IFERROR(VLOOKUP($B874,'Depr Rate % NS'!$A:$B,2,FALSE),0)</f>
        <v>-3</v>
      </c>
      <c r="W874" s="81">
        <f>IFERROR(VLOOKUP($B874,'Depr Rate % NS'!D:E,2,FALSE),0)</f>
        <v>1354215.19</v>
      </c>
      <c r="X874" s="82">
        <f>IFERROR(VLOOKUP($B874,'Depr Rate % NS'!$L:$O,4,FALSE),0)</f>
        <v>6.9999999999999999E-4</v>
      </c>
      <c r="Y874" s="81">
        <f>W874*X874</f>
        <v>947.95063299999993</v>
      </c>
    </row>
    <row r="875" spans="1:25" x14ac:dyDescent="0.25">
      <c r="A875" s="13" t="s">
        <v>11</v>
      </c>
      <c r="B875" s="14">
        <v>34284</v>
      </c>
      <c r="C875" s="14" t="s">
        <v>95</v>
      </c>
      <c r="D875" s="14" t="s">
        <v>55</v>
      </c>
      <c r="E875" s="14" t="s">
        <v>143</v>
      </c>
      <c r="F875" s="27" t="s">
        <v>130</v>
      </c>
      <c r="G875" s="14">
        <v>2011</v>
      </c>
      <c r="H875" s="10">
        <v>0</v>
      </c>
      <c r="I875" s="10">
        <v>-565.20000000000005</v>
      </c>
      <c r="J875" s="20">
        <f t="shared" si="52"/>
        <v>0</v>
      </c>
      <c r="K875" s="10">
        <v>107.97999999999999</v>
      </c>
      <c r="L875" s="20">
        <f t="shared" si="53"/>
        <v>0</v>
      </c>
      <c r="M875" s="10">
        <f t="shared" si="54"/>
        <v>-457.22</v>
      </c>
      <c r="N875" s="20">
        <f t="shared" si="55"/>
        <v>0</v>
      </c>
      <c r="O875" s="10"/>
      <c r="P875" s="10"/>
      <c r="Q875" s="20"/>
      <c r="R875" s="10"/>
      <c r="S875" s="20"/>
      <c r="T875" s="10"/>
      <c r="U875" s="20"/>
      <c r="V875" s="20"/>
      <c r="W875" s="43"/>
      <c r="X875" s="40"/>
      <c r="Y875" s="43"/>
    </row>
    <row r="876" spans="1:25" x14ac:dyDescent="0.25">
      <c r="A876" s="13" t="s">
        <v>11</v>
      </c>
      <c r="B876" s="14">
        <v>34284</v>
      </c>
      <c r="C876" s="14" t="s">
        <v>95</v>
      </c>
      <c r="D876" s="14" t="s">
        <v>55</v>
      </c>
      <c r="E876" s="14" t="s">
        <v>143</v>
      </c>
      <c r="F876" s="27" t="s">
        <v>130</v>
      </c>
      <c r="G876" s="14">
        <v>2012</v>
      </c>
      <c r="H876" s="10">
        <v>194170.32</v>
      </c>
      <c r="I876" s="10">
        <v>-5506.6299999999992</v>
      </c>
      <c r="J876" s="20">
        <f t="shared" si="52"/>
        <v>-2.835979257797999</v>
      </c>
      <c r="K876" s="10">
        <v>10.37</v>
      </c>
      <c r="L876" s="20">
        <f t="shared" si="53"/>
        <v>5.3406720450375729E-3</v>
      </c>
      <c r="M876" s="10">
        <f t="shared" si="54"/>
        <v>-5496.2599999999993</v>
      </c>
      <c r="N876" s="20">
        <f t="shared" si="55"/>
        <v>-2.8306385857529612</v>
      </c>
      <c r="O876" s="10"/>
      <c r="P876" s="10"/>
      <c r="Q876" s="20"/>
      <c r="R876" s="10"/>
      <c r="S876" s="20"/>
      <c r="T876" s="10"/>
      <c r="U876" s="20"/>
      <c r="V876" s="20"/>
      <c r="W876" s="43"/>
      <c r="X876" s="40"/>
      <c r="Y876" s="43"/>
    </row>
    <row r="877" spans="1:25" x14ac:dyDescent="0.25">
      <c r="A877" s="13" t="s">
        <v>11</v>
      </c>
      <c r="B877" s="14">
        <v>34284</v>
      </c>
      <c r="C877" s="14" t="s">
        <v>95</v>
      </c>
      <c r="D877" s="14" t="s">
        <v>55</v>
      </c>
      <c r="E877" s="14" t="s">
        <v>143</v>
      </c>
      <c r="F877" s="27" t="s">
        <v>130</v>
      </c>
      <c r="G877" s="14">
        <v>2013</v>
      </c>
      <c r="H877" s="10">
        <v>0</v>
      </c>
      <c r="I877" s="10">
        <v>2371.38</v>
      </c>
      <c r="J877" s="20">
        <f t="shared" si="52"/>
        <v>0</v>
      </c>
      <c r="K877" s="10">
        <v>0</v>
      </c>
      <c r="L877" s="20">
        <f t="shared" si="53"/>
        <v>0</v>
      </c>
      <c r="M877" s="10">
        <f t="shared" si="54"/>
        <v>2371.38</v>
      </c>
      <c r="N877" s="20">
        <f t="shared" si="55"/>
        <v>0</v>
      </c>
      <c r="O877" s="10"/>
      <c r="P877" s="10"/>
      <c r="Q877" s="20"/>
      <c r="R877" s="10"/>
      <c r="S877" s="20"/>
      <c r="T877" s="10"/>
      <c r="U877" s="20"/>
      <c r="V877" s="20"/>
      <c r="W877" s="43"/>
      <c r="X877" s="40"/>
      <c r="Y877" s="43"/>
    </row>
    <row r="878" spans="1:25" x14ac:dyDescent="0.25">
      <c r="A878" s="13" t="s">
        <v>11</v>
      </c>
      <c r="B878" s="14">
        <v>34284</v>
      </c>
      <c r="C878" s="14" t="s">
        <v>95</v>
      </c>
      <c r="D878" s="14" t="s">
        <v>55</v>
      </c>
      <c r="E878" s="14" t="s">
        <v>143</v>
      </c>
      <c r="F878" s="27" t="s">
        <v>130</v>
      </c>
      <c r="G878" s="14">
        <v>2014</v>
      </c>
      <c r="H878" s="10">
        <v>0</v>
      </c>
      <c r="I878" s="10">
        <v>-20.920000000000009</v>
      </c>
      <c r="J878" s="20">
        <f t="shared" si="52"/>
        <v>0</v>
      </c>
      <c r="K878" s="10">
        <v>0</v>
      </c>
      <c r="L878" s="20">
        <f t="shared" si="53"/>
        <v>0</v>
      </c>
      <c r="M878" s="10">
        <f t="shared" si="54"/>
        <v>-20.920000000000009</v>
      </c>
      <c r="N878" s="20">
        <f t="shared" si="55"/>
        <v>0</v>
      </c>
      <c r="O878" s="10"/>
      <c r="P878" s="10"/>
      <c r="Q878" s="20"/>
      <c r="R878" s="10"/>
      <c r="S878" s="20"/>
      <c r="T878" s="10"/>
      <c r="U878" s="20"/>
      <c r="V878" s="20"/>
      <c r="W878" s="43"/>
      <c r="X878" s="40"/>
      <c r="Y878" s="43"/>
    </row>
    <row r="879" spans="1:25" x14ac:dyDescent="0.25">
      <c r="A879" s="13" t="s">
        <v>11</v>
      </c>
      <c r="B879" s="14">
        <v>34284</v>
      </c>
      <c r="C879" s="14" t="s">
        <v>95</v>
      </c>
      <c r="D879" s="14" t="s">
        <v>55</v>
      </c>
      <c r="E879" s="14" t="s">
        <v>143</v>
      </c>
      <c r="F879" s="27" t="s">
        <v>130</v>
      </c>
      <c r="G879" s="14">
        <v>2015</v>
      </c>
      <c r="H879" s="10">
        <v>0</v>
      </c>
      <c r="I879" s="10">
        <v>72.790000000000418</v>
      </c>
      <c r="J879" s="20">
        <f t="shared" si="52"/>
        <v>0</v>
      </c>
      <c r="K879" s="10">
        <v>0</v>
      </c>
      <c r="L879" s="20">
        <f t="shared" si="53"/>
        <v>0</v>
      </c>
      <c r="M879" s="10">
        <f t="shared" si="54"/>
        <v>72.790000000000418</v>
      </c>
      <c r="N879" s="20">
        <f t="shared" si="55"/>
        <v>0</v>
      </c>
      <c r="O879" s="29">
        <v>194170.32</v>
      </c>
      <c r="P879" s="29">
        <v>-3648.579999999999</v>
      </c>
      <c r="Q879" s="79">
        <f>IF($O879=0,0,P879/$O879)*100</f>
        <v>-1.8790616403166038</v>
      </c>
      <c r="R879" s="29">
        <v>118.35</v>
      </c>
      <c r="S879" s="79">
        <f>IF($O879=0,0,R879/$O879)*100</f>
        <v>6.0951642866942789E-2</v>
      </c>
      <c r="T879" s="29">
        <f>P879+R879</f>
        <v>-3530.2299999999991</v>
      </c>
      <c r="U879" s="79">
        <f>IF($O879=0,0,T879/$O879)*100</f>
        <v>-1.8181099974496611</v>
      </c>
      <c r="V879" s="80">
        <f>IFERROR(VLOOKUP($B879,'Depr Rate % NS'!$A:$B,2,FALSE),0)</f>
        <v>-6</v>
      </c>
      <c r="W879" s="81">
        <f>IFERROR(VLOOKUP($B879,'Depr Rate % NS'!D:E,2,FALSE),0)</f>
        <v>2167427.8199999998</v>
      </c>
      <c r="X879" s="82">
        <f>IFERROR(VLOOKUP($B879,'Depr Rate % NS'!$L:$O,4,FALSE),0)</f>
        <v>1.6999999999999999E-3</v>
      </c>
      <c r="Y879" s="81">
        <f>W879*X879</f>
        <v>3684.6272939999994</v>
      </c>
    </row>
    <row r="880" spans="1:25" x14ac:dyDescent="0.25">
      <c r="A880" s="13" t="s">
        <v>11</v>
      </c>
      <c r="B880" s="14">
        <v>34284</v>
      </c>
      <c r="C880" s="14" t="s">
        <v>95</v>
      </c>
      <c r="D880" s="14" t="s">
        <v>55</v>
      </c>
      <c r="E880" s="14" t="s">
        <v>143</v>
      </c>
      <c r="F880" s="27" t="s">
        <v>130</v>
      </c>
      <c r="G880" s="14">
        <v>2016</v>
      </c>
      <c r="H880" s="10">
        <v>0</v>
      </c>
      <c r="I880" s="10">
        <v>-3611.63</v>
      </c>
      <c r="J880" s="20">
        <f t="shared" si="52"/>
        <v>0</v>
      </c>
      <c r="K880" s="10">
        <v>340.4</v>
      </c>
      <c r="L880" s="20">
        <f t="shared" si="53"/>
        <v>0</v>
      </c>
      <c r="M880" s="10">
        <f t="shared" si="54"/>
        <v>-3271.23</v>
      </c>
      <c r="N880" s="20">
        <f t="shared" si="55"/>
        <v>0</v>
      </c>
      <c r="O880" s="29">
        <v>194170.32</v>
      </c>
      <c r="P880" s="29">
        <v>-6695.0099999999984</v>
      </c>
      <c r="Q880" s="79">
        <f>IF($O880=0,0,P880/$O880)*100</f>
        <v>-3.4480089439003851</v>
      </c>
      <c r="R880" s="29">
        <v>350.77</v>
      </c>
      <c r="S880" s="79">
        <f>IF($O880=0,0,R880/$O880)*100</f>
        <v>0.18065067822929889</v>
      </c>
      <c r="T880" s="29">
        <f>P880+R880</f>
        <v>-6344.239999999998</v>
      </c>
      <c r="U880" s="79">
        <f>IF($O880=0,0,T880/$O880)*100</f>
        <v>-3.2673582656710858</v>
      </c>
      <c r="V880" s="80">
        <f>IFERROR(VLOOKUP($B880,'Depr Rate % NS'!$A:$B,2,FALSE),0)</f>
        <v>-6</v>
      </c>
      <c r="W880" s="81">
        <f>IFERROR(VLOOKUP($B880,'Depr Rate % NS'!D:E,2,FALSE),0)</f>
        <v>2167427.8199999998</v>
      </c>
      <c r="X880" s="82">
        <f>IFERROR(VLOOKUP($B880,'Depr Rate % NS'!$L:$O,4,FALSE),0)</f>
        <v>1.6999999999999999E-3</v>
      </c>
      <c r="Y880" s="81">
        <f>W880*X880</f>
        <v>3684.6272939999994</v>
      </c>
    </row>
    <row r="881" spans="1:25" x14ac:dyDescent="0.25">
      <c r="A881" s="13" t="s">
        <v>11</v>
      </c>
      <c r="B881" s="14">
        <v>34284</v>
      </c>
      <c r="C881" s="14" t="s">
        <v>95</v>
      </c>
      <c r="D881" s="14" t="s">
        <v>55</v>
      </c>
      <c r="E881" s="14" t="s">
        <v>143</v>
      </c>
      <c r="F881" s="27" t="s">
        <v>130</v>
      </c>
      <c r="G881" s="14">
        <v>2017</v>
      </c>
      <c r="H881" s="10">
        <v>186708.53999999998</v>
      </c>
      <c r="I881" s="10">
        <v>284.72000000000025</v>
      </c>
      <c r="J881" s="20">
        <f t="shared" si="52"/>
        <v>0.15249436367506289</v>
      </c>
      <c r="K881" s="10">
        <v>519.21</v>
      </c>
      <c r="L881" s="20">
        <f t="shared" si="53"/>
        <v>0.27808583367423906</v>
      </c>
      <c r="M881" s="10">
        <f t="shared" si="54"/>
        <v>803.93000000000029</v>
      </c>
      <c r="N881" s="20">
        <f t="shared" si="55"/>
        <v>0.43058019734930192</v>
      </c>
      <c r="O881" s="29">
        <v>186708.53999999998</v>
      </c>
      <c r="P881" s="29">
        <v>-903.6599999999994</v>
      </c>
      <c r="Q881" s="79">
        <f>IF($O881=0,0,P881/$O881)*100</f>
        <v>-0.48399500097853021</v>
      </c>
      <c r="R881" s="29">
        <v>859.61</v>
      </c>
      <c r="S881" s="79">
        <f>IF($O881=0,0,R881/$O881)*100</f>
        <v>0.46040207909075825</v>
      </c>
      <c r="T881" s="29">
        <f>P881+R881</f>
        <v>-44.049999999999386</v>
      </c>
      <c r="U881" s="79">
        <f>IF($O881=0,0,T881/$O881)*100</f>
        <v>-2.3592921887771921E-2</v>
      </c>
      <c r="V881" s="80">
        <f>IFERROR(VLOOKUP($B881,'Depr Rate % NS'!$A:$B,2,FALSE),0)</f>
        <v>-6</v>
      </c>
      <c r="W881" s="81">
        <f>IFERROR(VLOOKUP($B881,'Depr Rate % NS'!D:E,2,FALSE),0)</f>
        <v>2167427.8199999998</v>
      </c>
      <c r="X881" s="82">
        <f>IFERROR(VLOOKUP($B881,'Depr Rate % NS'!$L:$O,4,FALSE),0)</f>
        <v>1.6999999999999999E-3</v>
      </c>
      <c r="Y881" s="81">
        <f>W881*X881</f>
        <v>3684.6272939999994</v>
      </c>
    </row>
    <row r="882" spans="1:25" x14ac:dyDescent="0.25">
      <c r="A882" s="13" t="s">
        <v>11</v>
      </c>
      <c r="B882" s="14">
        <v>34284</v>
      </c>
      <c r="C882" s="14" t="s">
        <v>95</v>
      </c>
      <c r="D882" s="14" t="s">
        <v>55</v>
      </c>
      <c r="E882" s="14" t="s">
        <v>143</v>
      </c>
      <c r="F882" s="27" t="s">
        <v>130</v>
      </c>
      <c r="G882" s="14">
        <v>2018</v>
      </c>
      <c r="H882" s="10">
        <v>0</v>
      </c>
      <c r="I882" s="10">
        <v>-846.40999999999985</v>
      </c>
      <c r="J882" s="20">
        <f t="shared" si="52"/>
        <v>0</v>
      </c>
      <c r="K882" s="10">
        <v>480.21999999999991</v>
      </c>
      <c r="L882" s="20">
        <f t="shared" si="53"/>
        <v>0</v>
      </c>
      <c r="M882" s="10">
        <f t="shared" si="54"/>
        <v>-366.18999999999994</v>
      </c>
      <c r="N882" s="20">
        <f t="shared" si="55"/>
        <v>0</v>
      </c>
      <c r="O882" s="29">
        <v>186708.53999999998</v>
      </c>
      <c r="P882" s="29">
        <v>-4121.4499999999989</v>
      </c>
      <c r="Q882" s="79">
        <f>IF($O882=0,0,P882/$O882)*100</f>
        <v>-2.2074244702465133</v>
      </c>
      <c r="R882" s="29">
        <v>1339.83</v>
      </c>
      <c r="S882" s="79">
        <f>IF($O882=0,0,R882/$O882)*100</f>
        <v>0.71760509722801114</v>
      </c>
      <c r="T882" s="29">
        <f>P882+R882</f>
        <v>-2781.619999999999</v>
      </c>
      <c r="U882" s="79">
        <f>IF($O882=0,0,T882/$O882)*100</f>
        <v>-1.4898193730185021</v>
      </c>
      <c r="V882" s="80">
        <f>IFERROR(VLOOKUP($B882,'Depr Rate % NS'!$A:$B,2,FALSE),0)</f>
        <v>-6</v>
      </c>
      <c r="W882" s="81">
        <f>IFERROR(VLOOKUP($B882,'Depr Rate % NS'!D:E,2,FALSE),0)</f>
        <v>2167427.8199999998</v>
      </c>
      <c r="X882" s="82">
        <f>IFERROR(VLOOKUP($B882,'Depr Rate % NS'!$L:$O,4,FALSE),0)</f>
        <v>1.6999999999999999E-3</v>
      </c>
      <c r="Y882" s="81">
        <f>W882*X882</f>
        <v>3684.6272939999994</v>
      </c>
    </row>
    <row r="883" spans="1:25" x14ac:dyDescent="0.25">
      <c r="A883" s="13" t="s">
        <v>11</v>
      </c>
      <c r="B883" s="14">
        <v>34284</v>
      </c>
      <c r="C883" s="14" t="s">
        <v>95</v>
      </c>
      <c r="D883" s="14" t="s">
        <v>55</v>
      </c>
      <c r="E883" s="14" t="s">
        <v>143</v>
      </c>
      <c r="F883" s="27" t="s">
        <v>130</v>
      </c>
      <c r="G883" s="14">
        <v>2019</v>
      </c>
      <c r="H883" s="10">
        <v>195459.18000000002</v>
      </c>
      <c r="I883" s="10">
        <v>-997.15000000000055</v>
      </c>
      <c r="J883" s="20">
        <f t="shared" si="52"/>
        <v>-0.51015767077299745</v>
      </c>
      <c r="K883" s="10">
        <v>-959.08999999999992</v>
      </c>
      <c r="L883" s="20">
        <f t="shared" si="53"/>
        <v>-0.49068557434856724</v>
      </c>
      <c r="M883" s="10">
        <f t="shared" si="54"/>
        <v>-1956.2400000000005</v>
      </c>
      <c r="N883" s="20">
        <f t="shared" si="55"/>
        <v>-1.0008432451215645</v>
      </c>
      <c r="O883" s="29">
        <v>382167.72</v>
      </c>
      <c r="P883" s="29">
        <v>-5097.68</v>
      </c>
      <c r="Q883" s="79">
        <f>IF($O883=0,0,P883/$O883)*100</f>
        <v>-1.3338855516106909</v>
      </c>
      <c r="R883" s="29">
        <v>380.74</v>
      </c>
      <c r="S883" s="79">
        <f>IF($O883=0,0,R883/$O883)*100</f>
        <v>9.9626415334084215E-2</v>
      </c>
      <c r="T883" s="29">
        <f>P883+R883</f>
        <v>-4716.9400000000005</v>
      </c>
      <c r="U883" s="79">
        <f>IF($O883=0,0,T883/$O883)*100</f>
        <v>-1.2342591362766067</v>
      </c>
      <c r="V883" s="80">
        <f>IFERROR(VLOOKUP($B883,'Depr Rate % NS'!$A:$B,2,FALSE),0)</f>
        <v>-6</v>
      </c>
      <c r="W883" s="81">
        <f>IFERROR(VLOOKUP($B883,'Depr Rate % NS'!D:E,2,FALSE),0)</f>
        <v>2167427.8199999998</v>
      </c>
      <c r="X883" s="82">
        <f>IFERROR(VLOOKUP($B883,'Depr Rate % NS'!$L:$O,4,FALSE),0)</f>
        <v>1.6999999999999999E-3</v>
      </c>
      <c r="Y883" s="81">
        <f>W883*X883</f>
        <v>3684.6272939999994</v>
      </c>
    </row>
    <row r="884" spans="1:25" x14ac:dyDescent="0.25">
      <c r="A884" s="13" t="s">
        <v>11</v>
      </c>
      <c r="B884" s="14">
        <v>34285</v>
      </c>
      <c r="C884" s="14" t="s">
        <v>95</v>
      </c>
      <c r="D884" s="14" t="s">
        <v>56</v>
      </c>
      <c r="E884" s="14" t="s">
        <v>143</v>
      </c>
      <c r="F884" s="27" t="s">
        <v>128</v>
      </c>
      <c r="G884" s="14">
        <v>2011</v>
      </c>
      <c r="H884" s="10">
        <v>22612.41</v>
      </c>
      <c r="I884" s="10">
        <v>-25068.82</v>
      </c>
      <c r="J884" s="20">
        <f t="shared" si="52"/>
        <v>-110.86310570169213</v>
      </c>
      <c r="K884" s="10">
        <v>102.44000000000001</v>
      </c>
      <c r="L884" s="20">
        <f t="shared" si="53"/>
        <v>0.45302557312555364</v>
      </c>
      <c r="M884" s="10">
        <f t="shared" si="54"/>
        <v>-24966.38</v>
      </c>
      <c r="N884" s="20">
        <f t="shared" si="55"/>
        <v>-110.41008012856656</v>
      </c>
      <c r="O884" s="10"/>
      <c r="P884" s="10"/>
      <c r="Q884" s="20"/>
      <c r="R884" s="10"/>
      <c r="S884" s="20"/>
      <c r="T884" s="10"/>
      <c r="U884" s="20"/>
      <c r="V884" s="20"/>
      <c r="W884" s="43"/>
      <c r="X884" s="40"/>
      <c r="Y884" s="43"/>
    </row>
    <row r="885" spans="1:25" x14ac:dyDescent="0.25">
      <c r="A885" s="13" t="s">
        <v>11</v>
      </c>
      <c r="B885" s="14">
        <v>34285</v>
      </c>
      <c r="C885" s="14" t="s">
        <v>95</v>
      </c>
      <c r="D885" s="14" t="s">
        <v>56</v>
      </c>
      <c r="E885" s="14" t="s">
        <v>143</v>
      </c>
      <c r="F885" s="27" t="s">
        <v>128</v>
      </c>
      <c r="G885" s="14">
        <v>2012</v>
      </c>
      <c r="H885" s="10">
        <v>147733.76999999999</v>
      </c>
      <c r="I885" s="10">
        <v>-8995.36</v>
      </c>
      <c r="J885" s="20">
        <f t="shared" si="52"/>
        <v>-6.0888989700865288</v>
      </c>
      <c r="K885" s="10">
        <v>9.74</v>
      </c>
      <c r="L885" s="20">
        <f t="shared" si="53"/>
        <v>6.5929408015513316E-3</v>
      </c>
      <c r="M885" s="10">
        <f t="shared" si="54"/>
        <v>-8985.6200000000008</v>
      </c>
      <c r="N885" s="20">
        <f t="shared" si="55"/>
        <v>-6.082306029284978</v>
      </c>
      <c r="O885" s="10"/>
      <c r="P885" s="10"/>
      <c r="Q885" s="20"/>
      <c r="R885" s="10"/>
      <c r="S885" s="20"/>
      <c r="T885" s="10"/>
      <c r="U885" s="20"/>
      <c r="V885" s="20"/>
      <c r="W885" s="43"/>
      <c r="X885" s="40"/>
      <c r="Y885" s="43"/>
    </row>
    <row r="886" spans="1:25" x14ac:dyDescent="0.25">
      <c r="A886" s="13" t="s">
        <v>11</v>
      </c>
      <c r="B886" s="14">
        <v>34285</v>
      </c>
      <c r="C886" s="14" t="s">
        <v>95</v>
      </c>
      <c r="D886" s="14" t="s">
        <v>56</v>
      </c>
      <c r="E886" s="14" t="s">
        <v>143</v>
      </c>
      <c r="F886" s="27" t="s">
        <v>128</v>
      </c>
      <c r="G886" s="14">
        <v>2013</v>
      </c>
      <c r="H886" s="10">
        <v>0</v>
      </c>
      <c r="I886" s="10">
        <v>2281.62</v>
      </c>
      <c r="J886" s="20">
        <f t="shared" si="52"/>
        <v>0</v>
      </c>
      <c r="K886" s="10">
        <v>0</v>
      </c>
      <c r="L886" s="20">
        <f t="shared" si="53"/>
        <v>0</v>
      </c>
      <c r="M886" s="10">
        <f t="shared" si="54"/>
        <v>2281.62</v>
      </c>
      <c r="N886" s="20">
        <f t="shared" si="55"/>
        <v>0</v>
      </c>
      <c r="O886" s="10"/>
      <c r="P886" s="10"/>
      <c r="Q886" s="20"/>
      <c r="R886" s="10"/>
      <c r="S886" s="20"/>
      <c r="T886" s="10"/>
      <c r="U886" s="20"/>
      <c r="V886" s="20"/>
      <c r="W886" s="43"/>
      <c r="X886" s="40"/>
      <c r="Y886" s="43"/>
    </row>
    <row r="887" spans="1:25" x14ac:dyDescent="0.25">
      <c r="A887" s="13" t="s">
        <v>11</v>
      </c>
      <c r="B887" s="14">
        <v>34285</v>
      </c>
      <c r="C887" s="14" t="s">
        <v>95</v>
      </c>
      <c r="D887" s="14" t="s">
        <v>56</v>
      </c>
      <c r="E887" s="14" t="s">
        <v>143</v>
      </c>
      <c r="F887" s="27" t="s">
        <v>128</v>
      </c>
      <c r="G887" s="14">
        <v>2014</v>
      </c>
      <c r="H887" s="10">
        <v>0</v>
      </c>
      <c r="I887" s="10">
        <v>-20.170000000000002</v>
      </c>
      <c r="J887" s="20">
        <f t="shared" si="52"/>
        <v>0</v>
      </c>
      <c r="K887" s="10">
        <v>0</v>
      </c>
      <c r="L887" s="20">
        <f t="shared" si="53"/>
        <v>0</v>
      </c>
      <c r="M887" s="10">
        <f t="shared" si="54"/>
        <v>-20.170000000000002</v>
      </c>
      <c r="N887" s="20">
        <f t="shared" si="55"/>
        <v>0</v>
      </c>
      <c r="O887" s="10"/>
      <c r="P887" s="10"/>
      <c r="Q887" s="20"/>
      <c r="R887" s="10"/>
      <c r="S887" s="20"/>
      <c r="T887" s="10"/>
      <c r="U887" s="20"/>
      <c r="V887" s="20"/>
      <c r="W887" s="43"/>
      <c r="X887" s="40"/>
      <c r="Y887" s="43"/>
    </row>
    <row r="888" spans="1:25" x14ac:dyDescent="0.25">
      <c r="A888" s="13" t="s">
        <v>11</v>
      </c>
      <c r="B888" s="14">
        <v>34285</v>
      </c>
      <c r="C888" s="14" t="s">
        <v>95</v>
      </c>
      <c r="D888" s="14" t="s">
        <v>56</v>
      </c>
      <c r="E888" s="14" t="s">
        <v>143</v>
      </c>
      <c r="F888" s="27" t="s">
        <v>128</v>
      </c>
      <c r="G888" s="14">
        <v>2015</v>
      </c>
      <c r="H888" s="10">
        <v>1367.73</v>
      </c>
      <c r="I888" s="10">
        <v>70.080000000000382</v>
      </c>
      <c r="J888" s="20">
        <f t="shared" si="52"/>
        <v>5.1238182974710202</v>
      </c>
      <c r="K888" s="10">
        <v>0</v>
      </c>
      <c r="L888" s="20">
        <f t="shared" si="53"/>
        <v>0</v>
      </c>
      <c r="M888" s="10">
        <f t="shared" si="54"/>
        <v>70.080000000000382</v>
      </c>
      <c r="N888" s="20">
        <f t="shared" si="55"/>
        <v>5.1238182974710202</v>
      </c>
      <c r="O888" s="29">
        <v>171713.91</v>
      </c>
      <c r="P888" s="29">
        <v>-31732.65</v>
      </c>
      <c r="Q888" s="79">
        <f>IF($O888=0,0,P888/$O888)*100</f>
        <v>-18.479953080097005</v>
      </c>
      <c r="R888" s="29">
        <v>112.18</v>
      </c>
      <c r="S888" s="79">
        <f>IF($O888=0,0,R888/$O888)*100</f>
        <v>6.5329593857597207E-2</v>
      </c>
      <c r="T888" s="29">
        <f>P888+R888</f>
        <v>-31620.47</v>
      </c>
      <c r="U888" s="79">
        <f>IF($O888=0,0,T888/$O888)*100</f>
        <v>-18.41462348623941</v>
      </c>
      <c r="V888" s="80">
        <f>IFERROR(VLOOKUP($B888,'Depr Rate % NS'!$A:$B,2,FALSE),0)</f>
        <v>-7</v>
      </c>
      <c r="W888" s="81">
        <f>IFERROR(VLOOKUP($B888,'Depr Rate % NS'!D:E,2,FALSE),0)</f>
        <v>2200049.62</v>
      </c>
      <c r="X888" s="82">
        <f>IFERROR(VLOOKUP($B888,'Depr Rate % NS'!$L:$O,4,FALSE),0)</f>
        <v>1.9E-3</v>
      </c>
      <c r="Y888" s="81">
        <f>W888*X888</f>
        <v>4180.0942780000005</v>
      </c>
    </row>
    <row r="889" spans="1:25" x14ac:dyDescent="0.25">
      <c r="A889" s="13" t="s">
        <v>11</v>
      </c>
      <c r="B889" s="14">
        <v>34285</v>
      </c>
      <c r="C889" s="14" t="s">
        <v>95</v>
      </c>
      <c r="D889" s="14" t="s">
        <v>56</v>
      </c>
      <c r="E889" s="14" t="s">
        <v>143</v>
      </c>
      <c r="F889" s="27" t="s">
        <v>128</v>
      </c>
      <c r="G889" s="14">
        <v>2016</v>
      </c>
      <c r="H889" s="10">
        <v>0</v>
      </c>
      <c r="I889" s="10">
        <v>-3342.7</v>
      </c>
      <c r="J889" s="20">
        <f t="shared" si="52"/>
        <v>0</v>
      </c>
      <c r="K889" s="10">
        <v>315.06</v>
      </c>
      <c r="L889" s="20">
        <f t="shared" si="53"/>
        <v>0</v>
      </c>
      <c r="M889" s="10">
        <f t="shared" si="54"/>
        <v>-3027.64</v>
      </c>
      <c r="N889" s="20">
        <f t="shared" si="55"/>
        <v>0</v>
      </c>
      <c r="O889" s="29">
        <v>149101.5</v>
      </c>
      <c r="P889" s="29">
        <v>-10006.530000000001</v>
      </c>
      <c r="Q889" s="79">
        <f>IF($O889=0,0,P889/$O889)*100</f>
        <v>-6.7112202090522235</v>
      </c>
      <c r="R889" s="29">
        <v>324.8</v>
      </c>
      <c r="S889" s="79">
        <f>IF($O889=0,0,R889/$O889)*100</f>
        <v>0.21783818405582775</v>
      </c>
      <c r="T889" s="29">
        <f>P889+R889</f>
        <v>-9681.7300000000014</v>
      </c>
      <c r="U889" s="79">
        <f>IF($O889=0,0,T889/$O889)*100</f>
        <v>-6.4933820249963956</v>
      </c>
      <c r="V889" s="80">
        <f>IFERROR(VLOOKUP($B889,'Depr Rate % NS'!$A:$B,2,FALSE),0)</f>
        <v>-7</v>
      </c>
      <c r="W889" s="81">
        <f>IFERROR(VLOOKUP($B889,'Depr Rate % NS'!D:E,2,FALSE),0)</f>
        <v>2200049.62</v>
      </c>
      <c r="X889" s="82">
        <f>IFERROR(VLOOKUP($B889,'Depr Rate % NS'!$L:$O,4,FALSE),0)</f>
        <v>1.9E-3</v>
      </c>
      <c r="Y889" s="81">
        <f>W889*X889</f>
        <v>4180.0942780000005</v>
      </c>
    </row>
    <row r="890" spans="1:25" x14ac:dyDescent="0.25">
      <c r="A890" s="13" t="s">
        <v>11</v>
      </c>
      <c r="B890" s="14">
        <v>34285</v>
      </c>
      <c r="C890" s="14" t="s">
        <v>95</v>
      </c>
      <c r="D890" s="14" t="s">
        <v>56</v>
      </c>
      <c r="E890" s="14" t="s">
        <v>143</v>
      </c>
      <c r="F890" s="27" t="s">
        <v>128</v>
      </c>
      <c r="G890" s="14">
        <v>2017</v>
      </c>
      <c r="H890" s="10">
        <v>77307.05</v>
      </c>
      <c r="I890" s="10">
        <v>-4235.6499999999996</v>
      </c>
      <c r="J890" s="20">
        <f t="shared" si="52"/>
        <v>-5.4789957707608803</v>
      </c>
      <c r="K890" s="10">
        <v>489.77</v>
      </c>
      <c r="L890" s="20">
        <f t="shared" si="53"/>
        <v>0.63353859706197557</v>
      </c>
      <c r="M890" s="10">
        <f t="shared" si="54"/>
        <v>-3745.8799999999997</v>
      </c>
      <c r="N890" s="20">
        <f t="shared" si="55"/>
        <v>-4.8454571736989056</v>
      </c>
      <c r="O890" s="29">
        <v>78674.78</v>
      </c>
      <c r="P890" s="29">
        <v>-5246.8199999999988</v>
      </c>
      <c r="Q890" s="79">
        <f>IF($O890=0,0,P890/$O890)*100</f>
        <v>-6.6689986295481205</v>
      </c>
      <c r="R890" s="29">
        <v>804.82999999999993</v>
      </c>
      <c r="S890" s="79">
        <f>IF($O890=0,0,R890/$O890)*100</f>
        <v>1.0229834770430879</v>
      </c>
      <c r="T890" s="29">
        <f>P890+R890</f>
        <v>-4441.9899999999989</v>
      </c>
      <c r="U890" s="79">
        <f>IF($O890=0,0,T890/$O890)*100</f>
        <v>-5.6460151525050328</v>
      </c>
      <c r="V890" s="80">
        <f>IFERROR(VLOOKUP($B890,'Depr Rate % NS'!$A:$B,2,FALSE),0)</f>
        <v>-7</v>
      </c>
      <c r="W890" s="81">
        <f>IFERROR(VLOOKUP($B890,'Depr Rate % NS'!D:E,2,FALSE),0)</f>
        <v>2200049.62</v>
      </c>
      <c r="X890" s="82">
        <f>IFERROR(VLOOKUP($B890,'Depr Rate % NS'!$L:$O,4,FALSE),0)</f>
        <v>1.9E-3</v>
      </c>
      <c r="Y890" s="81">
        <f>W890*X890</f>
        <v>4180.0942780000005</v>
      </c>
    </row>
    <row r="891" spans="1:25" x14ac:dyDescent="0.25">
      <c r="A891" s="13" t="s">
        <v>11</v>
      </c>
      <c r="B891" s="14">
        <v>34285</v>
      </c>
      <c r="C891" s="14" t="s">
        <v>95</v>
      </c>
      <c r="D891" s="14" t="s">
        <v>56</v>
      </c>
      <c r="E891" s="14" t="s">
        <v>143</v>
      </c>
      <c r="F891" s="27" t="s">
        <v>128</v>
      </c>
      <c r="G891" s="14">
        <v>2018</v>
      </c>
      <c r="H891" s="10">
        <v>0</v>
      </c>
      <c r="I891" s="10">
        <v>-677.91999999999962</v>
      </c>
      <c r="J891" s="20">
        <f t="shared" si="52"/>
        <v>0</v>
      </c>
      <c r="K891" s="10">
        <v>449.63000000000011</v>
      </c>
      <c r="L891" s="20">
        <f t="shared" si="53"/>
        <v>0</v>
      </c>
      <c r="M891" s="10">
        <f t="shared" si="54"/>
        <v>-228.28999999999951</v>
      </c>
      <c r="N891" s="20">
        <f t="shared" si="55"/>
        <v>0</v>
      </c>
      <c r="O891" s="29">
        <v>78674.78</v>
      </c>
      <c r="P891" s="29">
        <v>-8206.36</v>
      </c>
      <c r="Q891" s="79">
        <f>IF($O891=0,0,P891/$O891)*100</f>
        <v>-10.430737778993473</v>
      </c>
      <c r="R891" s="29">
        <v>1254.46</v>
      </c>
      <c r="S891" s="79">
        <f>IF($O891=0,0,R891/$O891)*100</f>
        <v>1.5944880938974344</v>
      </c>
      <c r="T891" s="29">
        <f>P891+R891</f>
        <v>-6951.9000000000005</v>
      </c>
      <c r="U891" s="79">
        <f>IF($O891=0,0,T891/$O891)*100</f>
        <v>-8.836249685096039</v>
      </c>
      <c r="V891" s="80">
        <f>IFERROR(VLOOKUP($B891,'Depr Rate % NS'!$A:$B,2,FALSE),0)</f>
        <v>-7</v>
      </c>
      <c r="W891" s="81">
        <f>IFERROR(VLOOKUP($B891,'Depr Rate % NS'!D:E,2,FALSE),0)</f>
        <v>2200049.62</v>
      </c>
      <c r="X891" s="82">
        <f>IFERROR(VLOOKUP($B891,'Depr Rate % NS'!$L:$O,4,FALSE),0)</f>
        <v>1.9E-3</v>
      </c>
      <c r="Y891" s="81">
        <f>W891*X891</f>
        <v>4180.0942780000005</v>
      </c>
    </row>
    <row r="892" spans="1:25" x14ac:dyDescent="0.25">
      <c r="A892" s="24" t="s">
        <v>11</v>
      </c>
      <c r="B892" s="14">
        <v>34285</v>
      </c>
      <c r="C892" s="14" t="s">
        <v>95</v>
      </c>
      <c r="D892" s="14" t="s">
        <v>56</v>
      </c>
      <c r="E892" s="14" t="s">
        <v>143</v>
      </c>
      <c r="F892" s="27" t="s">
        <v>128</v>
      </c>
      <c r="G892" s="14">
        <v>2019</v>
      </c>
      <c r="H892" s="10">
        <v>0</v>
      </c>
      <c r="I892" s="10">
        <v>-1677.8600000000006</v>
      </c>
      <c r="J892" s="20">
        <f t="shared" si="52"/>
        <v>0</v>
      </c>
      <c r="K892" s="10">
        <v>-868</v>
      </c>
      <c r="L892" s="20">
        <f t="shared" si="53"/>
        <v>0</v>
      </c>
      <c r="M892" s="10">
        <f t="shared" si="54"/>
        <v>-2545.8600000000006</v>
      </c>
      <c r="N892" s="20">
        <f t="shared" si="55"/>
        <v>0</v>
      </c>
      <c r="O892" s="29">
        <v>78674.78</v>
      </c>
      <c r="P892" s="29">
        <v>-9864.0500000000011</v>
      </c>
      <c r="Q892" s="79">
        <f>IF($O892=0,0,P892/$O892)*100</f>
        <v>-12.537753521522403</v>
      </c>
      <c r="R892" s="29">
        <v>386.46000000000009</v>
      </c>
      <c r="S892" s="79">
        <f>IF($O892=0,0,R892/$O892)*100</f>
        <v>0.49121205041818999</v>
      </c>
      <c r="T892" s="29">
        <f>P892+R892</f>
        <v>-9477.59</v>
      </c>
      <c r="U892" s="79">
        <f>IF($O892=0,0,T892/$O892)*100</f>
        <v>-12.046541471104209</v>
      </c>
      <c r="V892" s="80">
        <f>IFERROR(VLOOKUP($B892,'Depr Rate % NS'!$A:$B,2,FALSE),0)</f>
        <v>-7</v>
      </c>
      <c r="W892" s="81">
        <f>IFERROR(VLOOKUP($B892,'Depr Rate % NS'!D:E,2,FALSE),0)</f>
        <v>2200049.62</v>
      </c>
      <c r="X892" s="82">
        <f>IFERROR(VLOOKUP($B892,'Depr Rate % NS'!$L:$O,4,FALSE),0)</f>
        <v>1.9E-3</v>
      </c>
      <c r="Y892" s="81">
        <f>W892*X892</f>
        <v>4180.0942780000005</v>
      </c>
    </row>
    <row r="893" spans="1:25" x14ac:dyDescent="0.25">
      <c r="A893" s="13" t="s">
        <v>11</v>
      </c>
      <c r="B893" s="14">
        <v>34286</v>
      </c>
      <c r="C893" s="14" t="s">
        <v>95</v>
      </c>
      <c r="D893" s="14" t="s">
        <v>57</v>
      </c>
      <c r="E893" s="14" t="s">
        <v>143</v>
      </c>
      <c r="F893" s="27" t="s">
        <v>131</v>
      </c>
      <c r="G893" s="14">
        <v>2011</v>
      </c>
      <c r="H893" s="10">
        <v>0</v>
      </c>
      <c r="I893" s="10">
        <v>0</v>
      </c>
      <c r="J893" s="20">
        <f t="shared" si="52"/>
        <v>0</v>
      </c>
      <c r="K893" s="10">
        <v>0</v>
      </c>
      <c r="L893" s="20">
        <f t="shared" si="53"/>
        <v>0</v>
      </c>
      <c r="M893" s="10">
        <f t="shared" si="54"/>
        <v>0</v>
      </c>
      <c r="N893" s="20">
        <f t="shared" si="55"/>
        <v>0</v>
      </c>
      <c r="O893" s="10"/>
      <c r="P893" s="10"/>
      <c r="Q893" s="20"/>
      <c r="R893" s="10"/>
      <c r="S893" s="20"/>
      <c r="T893" s="10"/>
      <c r="U893" s="20"/>
      <c r="V893" s="20"/>
      <c r="W893" s="43"/>
      <c r="X893" s="40"/>
      <c r="Y893" s="43"/>
    </row>
    <row r="894" spans="1:25" x14ac:dyDescent="0.25">
      <c r="A894" s="13" t="s">
        <v>11</v>
      </c>
      <c r="B894" s="14">
        <v>34286</v>
      </c>
      <c r="C894" s="14" t="s">
        <v>95</v>
      </c>
      <c r="D894" s="14" t="s">
        <v>57</v>
      </c>
      <c r="E894" s="14" t="s">
        <v>143</v>
      </c>
      <c r="F894" s="27" t="s">
        <v>131</v>
      </c>
      <c r="G894" s="14">
        <v>2012</v>
      </c>
      <c r="H894" s="10">
        <v>0</v>
      </c>
      <c r="I894" s="10">
        <v>0</v>
      </c>
      <c r="J894" s="20">
        <f t="shared" si="52"/>
        <v>0</v>
      </c>
      <c r="K894" s="10">
        <v>0</v>
      </c>
      <c r="L894" s="20">
        <f t="shared" si="53"/>
        <v>0</v>
      </c>
      <c r="M894" s="10">
        <f t="shared" si="54"/>
        <v>0</v>
      </c>
      <c r="N894" s="20">
        <f t="shared" si="55"/>
        <v>0</v>
      </c>
      <c r="O894" s="10"/>
      <c r="P894" s="10"/>
      <c r="Q894" s="20"/>
      <c r="R894" s="10"/>
      <c r="S894" s="20"/>
      <c r="T894" s="10"/>
      <c r="U894" s="20"/>
      <c r="V894" s="20"/>
      <c r="W894" s="43"/>
      <c r="X894" s="40"/>
      <c r="Y894" s="43"/>
    </row>
    <row r="895" spans="1:25" x14ac:dyDescent="0.25">
      <c r="A895" s="13" t="s">
        <v>11</v>
      </c>
      <c r="B895" s="14">
        <v>34286</v>
      </c>
      <c r="C895" s="14" t="s">
        <v>95</v>
      </c>
      <c r="D895" s="14" t="s">
        <v>57</v>
      </c>
      <c r="E895" s="14" t="s">
        <v>143</v>
      </c>
      <c r="F895" s="27" t="s">
        <v>131</v>
      </c>
      <c r="G895" s="14">
        <v>2013</v>
      </c>
      <c r="H895" s="10">
        <v>0</v>
      </c>
      <c r="I895" s="10">
        <v>0</v>
      </c>
      <c r="J895" s="20">
        <f t="shared" si="52"/>
        <v>0</v>
      </c>
      <c r="K895" s="10">
        <v>0</v>
      </c>
      <c r="L895" s="20">
        <f t="shared" si="53"/>
        <v>0</v>
      </c>
      <c r="M895" s="10">
        <f t="shared" si="54"/>
        <v>0</v>
      </c>
      <c r="N895" s="20">
        <f t="shared" si="55"/>
        <v>0</v>
      </c>
      <c r="O895" s="10"/>
      <c r="P895" s="10"/>
      <c r="Q895" s="20"/>
      <c r="R895" s="10"/>
      <c r="S895" s="20"/>
      <c r="T895" s="10"/>
      <c r="U895" s="20"/>
      <c r="V895" s="20"/>
      <c r="W895" s="43"/>
      <c r="X895" s="40"/>
      <c r="Y895" s="43"/>
    </row>
    <row r="896" spans="1:25" x14ac:dyDescent="0.25">
      <c r="A896" s="13" t="s">
        <v>11</v>
      </c>
      <c r="B896" s="14">
        <v>34286</v>
      </c>
      <c r="C896" s="14" t="s">
        <v>95</v>
      </c>
      <c r="D896" s="14" t="s">
        <v>57</v>
      </c>
      <c r="E896" s="14" t="s">
        <v>143</v>
      </c>
      <c r="F896" s="27" t="s">
        <v>131</v>
      </c>
      <c r="G896" s="14">
        <v>2014</v>
      </c>
      <c r="H896" s="10">
        <v>0</v>
      </c>
      <c r="I896" s="10">
        <v>0</v>
      </c>
      <c r="J896" s="20">
        <f t="shared" si="52"/>
        <v>0</v>
      </c>
      <c r="K896" s="10">
        <v>0</v>
      </c>
      <c r="L896" s="20">
        <f t="shared" si="53"/>
        <v>0</v>
      </c>
      <c r="M896" s="10">
        <f t="shared" si="54"/>
        <v>0</v>
      </c>
      <c r="N896" s="20">
        <f t="shared" si="55"/>
        <v>0</v>
      </c>
      <c r="O896" s="10"/>
      <c r="P896" s="10"/>
      <c r="Q896" s="20"/>
      <c r="R896" s="10"/>
      <c r="S896" s="20"/>
      <c r="T896" s="10"/>
      <c r="U896" s="20"/>
      <c r="V896" s="20"/>
      <c r="W896" s="43"/>
      <c r="X896" s="40"/>
      <c r="Y896" s="43"/>
    </row>
    <row r="897" spans="1:25" x14ac:dyDescent="0.25">
      <c r="A897" s="13" t="s">
        <v>11</v>
      </c>
      <c r="B897" s="14">
        <v>34286</v>
      </c>
      <c r="C897" s="14" t="s">
        <v>95</v>
      </c>
      <c r="D897" s="14" t="s">
        <v>57</v>
      </c>
      <c r="E897" s="14" t="s">
        <v>143</v>
      </c>
      <c r="F897" s="27" t="s">
        <v>131</v>
      </c>
      <c r="G897" s="14">
        <v>2015</v>
      </c>
      <c r="H897" s="10">
        <v>0</v>
      </c>
      <c r="I897" s="10">
        <v>0</v>
      </c>
      <c r="J897" s="20">
        <f t="shared" si="52"/>
        <v>0</v>
      </c>
      <c r="K897" s="10">
        <v>0</v>
      </c>
      <c r="L897" s="20">
        <f t="shared" si="53"/>
        <v>0</v>
      </c>
      <c r="M897" s="10">
        <f t="shared" si="54"/>
        <v>0</v>
      </c>
      <c r="N897" s="20">
        <f t="shared" si="55"/>
        <v>0</v>
      </c>
      <c r="O897" s="29">
        <v>0</v>
      </c>
      <c r="P897" s="29">
        <v>0</v>
      </c>
      <c r="Q897" s="79">
        <f>IF($O897=0,0,P897/$O897)*100</f>
        <v>0</v>
      </c>
      <c r="R897" s="29">
        <v>0</v>
      </c>
      <c r="S897" s="79">
        <f>IF($O897=0,0,R897/$O897)*100</f>
        <v>0</v>
      </c>
      <c r="T897" s="29">
        <f>P897+R897</f>
        <v>0</v>
      </c>
      <c r="U897" s="79">
        <f>IF($O897=0,0,T897/$O897)*100</f>
        <v>0</v>
      </c>
      <c r="V897" s="80">
        <f>IFERROR(VLOOKUP($B897,'Depr Rate % NS'!$A:$B,2,FALSE),0)</f>
        <v>0</v>
      </c>
      <c r="W897" s="81">
        <f>IFERROR(VLOOKUP($B897,'Depr Rate % NS'!D:E,2,FALSE),0)</f>
        <v>213579047.27999994</v>
      </c>
      <c r="X897" s="82">
        <f>IFERROR(VLOOKUP($B897,'Depr Rate % NS'!$L:$O,4,FALSE),0)</f>
        <v>1.8E-3</v>
      </c>
      <c r="Y897" s="81">
        <f>W897*X897</f>
        <v>384442.28510399989</v>
      </c>
    </row>
    <row r="898" spans="1:25" x14ac:dyDescent="0.25">
      <c r="A898" s="13" t="s">
        <v>11</v>
      </c>
      <c r="B898" s="14">
        <v>34286</v>
      </c>
      <c r="C898" s="14" t="s">
        <v>95</v>
      </c>
      <c r="D898" s="14" t="s">
        <v>57</v>
      </c>
      <c r="E898" s="14" t="s">
        <v>143</v>
      </c>
      <c r="F898" s="27" t="s">
        <v>131</v>
      </c>
      <c r="G898" s="14">
        <v>2016</v>
      </c>
      <c r="H898" s="10">
        <v>0</v>
      </c>
      <c r="I898" s="10">
        <v>0</v>
      </c>
      <c r="J898" s="20">
        <f t="shared" ref="J898:J961" si="56">IF($H898=0,0,I898/$H898)*100</f>
        <v>0</v>
      </c>
      <c r="K898" s="10">
        <v>0</v>
      </c>
      <c r="L898" s="20">
        <f t="shared" ref="L898:L961" si="57">IF($H898=0,0,K898/$H898)*100</f>
        <v>0</v>
      </c>
      <c r="M898" s="10">
        <f t="shared" ref="M898:M961" si="58">I898+K898</f>
        <v>0</v>
      </c>
      <c r="N898" s="20">
        <f t="shared" ref="N898:N961" si="59">IF($H898=0,0,M898/$H898)*100</f>
        <v>0</v>
      </c>
      <c r="O898" s="29">
        <v>0</v>
      </c>
      <c r="P898" s="29">
        <v>0</v>
      </c>
      <c r="Q898" s="79">
        <f>IF($O898=0,0,P898/$O898)*100</f>
        <v>0</v>
      </c>
      <c r="R898" s="29">
        <v>0</v>
      </c>
      <c r="S898" s="79">
        <f>IF($O898=0,0,R898/$O898)*100</f>
        <v>0</v>
      </c>
      <c r="T898" s="29">
        <f>P898+R898</f>
        <v>0</v>
      </c>
      <c r="U898" s="79">
        <f>IF($O898=0,0,T898/$O898)*100</f>
        <v>0</v>
      </c>
      <c r="V898" s="80">
        <f>IFERROR(VLOOKUP($B898,'Depr Rate % NS'!$A:$B,2,FALSE),0)</f>
        <v>0</v>
      </c>
      <c r="W898" s="81">
        <f>IFERROR(VLOOKUP($B898,'Depr Rate % NS'!D:E,2,FALSE),0)</f>
        <v>213579047.27999994</v>
      </c>
      <c r="X898" s="82">
        <f>IFERROR(VLOOKUP($B898,'Depr Rate % NS'!$L:$O,4,FALSE),0)</f>
        <v>1.8E-3</v>
      </c>
      <c r="Y898" s="81">
        <f>W898*X898</f>
        <v>384442.28510399989</v>
      </c>
    </row>
    <row r="899" spans="1:25" x14ac:dyDescent="0.25">
      <c r="A899" s="13" t="s">
        <v>11</v>
      </c>
      <c r="B899" s="14">
        <v>34286</v>
      </c>
      <c r="C899" s="14" t="s">
        <v>95</v>
      </c>
      <c r="D899" s="14" t="s">
        <v>57</v>
      </c>
      <c r="E899" s="14" t="s">
        <v>143</v>
      </c>
      <c r="F899" s="27" t="s">
        <v>131</v>
      </c>
      <c r="G899" s="14">
        <v>2017</v>
      </c>
      <c r="H899" s="10">
        <v>0</v>
      </c>
      <c r="I899" s="10">
        <v>-282881.68</v>
      </c>
      <c r="J899" s="20">
        <f t="shared" si="56"/>
        <v>0</v>
      </c>
      <c r="K899" s="10">
        <v>78711.759999999995</v>
      </c>
      <c r="L899" s="20">
        <f t="shared" si="57"/>
        <v>0</v>
      </c>
      <c r="M899" s="10">
        <f t="shared" si="58"/>
        <v>-204169.91999999998</v>
      </c>
      <c r="N899" s="20">
        <f t="shared" si="59"/>
        <v>0</v>
      </c>
      <c r="O899" s="29">
        <v>0</v>
      </c>
      <c r="P899" s="29">
        <v>-282881.68</v>
      </c>
      <c r="Q899" s="79">
        <f>IF($O899=0,0,P899/$O899)*100</f>
        <v>0</v>
      </c>
      <c r="R899" s="29">
        <v>78711.759999999995</v>
      </c>
      <c r="S899" s="79">
        <f>IF($O899=0,0,R899/$O899)*100</f>
        <v>0</v>
      </c>
      <c r="T899" s="29">
        <f>P899+R899</f>
        <v>-204169.91999999998</v>
      </c>
      <c r="U899" s="79">
        <f>IF($O899=0,0,T899/$O899)*100</f>
        <v>0</v>
      </c>
      <c r="V899" s="80">
        <f>IFERROR(VLOOKUP($B899,'Depr Rate % NS'!$A:$B,2,FALSE),0)</f>
        <v>0</v>
      </c>
      <c r="W899" s="81">
        <f>IFERROR(VLOOKUP($B899,'Depr Rate % NS'!D:E,2,FALSE),0)</f>
        <v>213579047.27999994</v>
      </c>
      <c r="X899" s="82">
        <f>IFERROR(VLOOKUP($B899,'Depr Rate % NS'!$L:$O,4,FALSE),0)</f>
        <v>1.8E-3</v>
      </c>
      <c r="Y899" s="81">
        <f>W899*X899</f>
        <v>384442.28510399989</v>
      </c>
    </row>
    <row r="900" spans="1:25" x14ac:dyDescent="0.25">
      <c r="A900" s="13" t="s">
        <v>11</v>
      </c>
      <c r="B900" s="14">
        <v>34286</v>
      </c>
      <c r="C900" s="14" t="s">
        <v>95</v>
      </c>
      <c r="D900" s="14" t="s">
        <v>57</v>
      </c>
      <c r="E900" s="14" t="s">
        <v>143</v>
      </c>
      <c r="F900" s="27" t="s">
        <v>131</v>
      </c>
      <c r="G900" s="14">
        <v>2018</v>
      </c>
      <c r="H900" s="10">
        <v>0</v>
      </c>
      <c r="I900" s="10">
        <v>-66731.280000000028</v>
      </c>
      <c r="J900" s="20">
        <f t="shared" si="56"/>
        <v>0</v>
      </c>
      <c r="K900" s="10">
        <v>44073.62000000001</v>
      </c>
      <c r="L900" s="20">
        <f t="shared" si="57"/>
        <v>0</v>
      </c>
      <c r="M900" s="10">
        <f t="shared" si="58"/>
        <v>-22657.660000000018</v>
      </c>
      <c r="N900" s="20">
        <f t="shared" si="59"/>
        <v>0</v>
      </c>
      <c r="O900" s="29">
        <v>0</v>
      </c>
      <c r="P900" s="29">
        <v>-349612.96</v>
      </c>
      <c r="Q900" s="79">
        <f>IF($O900=0,0,P900/$O900)*100</f>
        <v>0</v>
      </c>
      <c r="R900" s="29">
        <v>122785.38</v>
      </c>
      <c r="S900" s="79">
        <f>IF($O900=0,0,R900/$O900)*100</f>
        <v>0</v>
      </c>
      <c r="T900" s="29">
        <f>P900+R900</f>
        <v>-226827.58000000002</v>
      </c>
      <c r="U900" s="79">
        <f>IF($O900=0,0,T900/$O900)*100</f>
        <v>0</v>
      </c>
      <c r="V900" s="80">
        <f>IFERROR(VLOOKUP($B900,'Depr Rate % NS'!$A:$B,2,FALSE),0)</f>
        <v>0</v>
      </c>
      <c r="W900" s="81">
        <f>IFERROR(VLOOKUP($B900,'Depr Rate % NS'!D:E,2,FALSE),0)</f>
        <v>213579047.27999994</v>
      </c>
      <c r="X900" s="82">
        <f>IFERROR(VLOOKUP($B900,'Depr Rate % NS'!$L:$O,4,FALSE),0)</f>
        <v>1.8E-3</v>
      </c>
      <c r="Y900" s="81">
        <f>W900*X900</f>
        <v>384442.28510399989</v>
      </c>
    </row>
    <row r="901" spans="1:25" x14ac:dyDescent="0.25">
      <c r="A901" s="13" t="s">
        <v>11</v>
      </c>
      <c r="B901" s="14">
        <v>34286</v>
      </c>
      <c r="C901" s="14" t="s">
        <v>95</v>
      </c>
      <c r="D901" s="14" t="s">
        <v>57</v>
      </c>
      <c r="E901" s="14" t="s">
        <v>143</v>
      </c>
      <c r="F901" s="27" t="s">
        <v>131</v>
      </c>
      <c r="G901" s="14">
        <v>2019</v>
      </c>
      <c r="H901" s="10">
        <v>80057.63</v>
      </c>
      <c r="I901" s="10">
        <v>-159885.32999999996</v>
      </c>
      <c r="J901" s="20">
        <f t="shared" si="56"/>
        <v>-199.71279439573709</v>
      </c>
      <c r="K901" s="10">
        <v>-85267.01</v>
      </c>
      <c r="L901" s="20">
        <f t="shared" si="57"/>
        <v>-106.50703749286608</v>
      </c>
      <c r="M901" s="10">
        <f t="shared" si="58"/>
        <v>-245152.33999999997</v>
      </c>
      <c r="N901" s="20">
        <f t="shared" si="59"/>
        <v>-306.21983188860315</v>
      </c>
      <c r="O901" s="29">
        <v>80057.63</v>
      </c>
      <c r="P901" s="29">
        <v>-509498.29</v>
      </c>
      <c r="Q901" s="79">
        <f>IF($O901=0,0,P901/$O901)*100</f>
        <v>-636.41440547265756</v>
      </c>
      <c r="R901" s="29">
        <v>37518.37000000001</v>
      </c>
      <c r="S901" s="79">
        <f>IF($O901=0,0,R901/$O901)*100</f>
        <v>46.864202699980012</v>
      </c>
      <c r="T901" s="29">
        <f>P901+R901</f>
        <v>-471979.92</v>
      </c>
      <c r="U901" s="79">
        <f>IF($O901=0,0,T901/$O901)*100</f>
        <v>-589.55020277267761</v>
      </c>
      <c r="V901" s="80">
        <f>IFERROR(VLOOKUP($B901,'Depr Rate % NS'!$A:$B,2,FALSE),0)</f>
        <v>0</v>
      </c>
      <c r="W901" s="81">
        <f>IFERROR(VLOOKUP($B901,'Depr Rate % NS'!D:E,2,FALSE),0)</f>
        <v>213579047.27999994</v>
      </c>
      <c r="X901" s="82">
        <f>IFERROR(VLOOKUP($B901,'Depr Rate % NS'!$L:$O,4,FALSE),0)</f>
        <v>1.8E-3</v>
      </c>
      <c r="Y901" s="81">
        <f>W901*X901</f>
        <v>384442.28510399989</v>
      </c>
    </row>
    <row r="902" spans="1:25" x14ac:dyDescent="0.25">
      <c r="A902" s="13" t="s">
        <v>11</v>
      </c>
      <c r="B902" s="14">
        <v>34287</v>
      </c>
      <c r="C902" s="14" t="s">
        <v>95</v>
      </c>
      <c r="D902" s="14" t="s">
        <v>58</v>
      </c>
      <c r="E902" s="14"/>
      <c r="F902" s="14"/>
      <c r="G902" s="14">
        <v>2011</v>
      </c>
      <c r="H902" s="10">
        <v>0</v>
      </c>
      <c r="I902" s="10">
        <v>0</v>
      </c>
      <c r="J902" s="20">
        <f t="shared" si="56"/>
        <v>0</v>
      </c>
      <c r="K902" s="10">
        <v>0</v>
      </c>
      <c r="L902" s="20">
        <f t="shared" si="57"/>
        <v>0</v>
      </c>
      <c r="M902" s="10">
        <f t="shared" si="58"/>
        <v>0</v>
      </c>
      <c r="N902" s="20">
        <f t="shared" si="59"/>
        <v>0</v>
      </c>
      <c r="O902" s="10"/>
      <c r="P902" s="10"/>
      <c r="Q902" s="20"/>
      <c r="R902" s="10"/>
      <c r="S902" s="20"/>
      <c r="T902" s="10"/>
      <c r="U902" s="20"/>
      <c r="V902" s="20"/>
      <c r="W902" s="43"/>
      <c r="X902" s="40"/>
      <c r="Y902" s="43"/>
    </row>
    <row r="903" spans="1:25" x14ac:dyDescent="0.25">
      <c r="A903" s="13" t="s">
        <v>11</v>
      </c>
      <c r="B903" s="14">
        <v>34287</v>
      </c>
      <c r="C903" s="14" t="s">
        <v>95</v>
      </c>
      <c r="D903" s="14" t="s">
        <v>58</v>
      </c>
      <c r="E903" s="14"/>
      <c r="F903" s="14"/>
      <c r="G903" s="14">
        <v>2012</v>
      </c>
      <c r="H903" s="10">
        <v>0</v>
      </c>
      <c r="I903" s="10">
        <v>0</v>
      </c>
      <c r="J903" s="20">
        <f t="shared" si="56"/>
        <v>0</v>
      </c>
      <c r="K903" s="10">
        <v>0</v>
      </c>
      <c r="L903" s="20">
        <f t="shared" si="57"/>
        <v>0</v>
      </c>
      <c r="M903" s="10">
        <f t="shared" si="58"/>
        <v>0</v>
      </c>
      <c r="N903" s="20">
        <f t="shared" si="59"/>
        <v>0</v>
      </c>
      <c r="O903" s="10"/>
      <c r="P903" s="10"/>
      <c r="Q903" s="20"/>
      <c r="R903" s="10"/>
      <c r="S903" s="20"/>
      <c r="T903" s="10"/>
      <c r="U903" s="20"/>
      <c r="V903" s="20"/>
      <c r="W903" s="43"/>
      <c r="X903" s="40"/>
      <c r="Y903" s="43"/>
    </row>
    <row r="904" spans="1:25" x14ac:dyDescent="0.25">
      <c r="A904" s="13" t="s">
        <v>11</v>
      </c>
      <c r="B904" s="14">
        <v>34287</v>
      </c>
      <c r="C904" s="14" t="s">
        <v>95</v>
      </c>
      <c r="D904" s="14" t="s">
        <v>58</v>
      </c>
      <c r="E904" s="14"/>
      <c r="F904" s="14"/>
      <c r="G904" s="14">
        <v>2013</v>
      </c>
      <c r="H904" s="10">
        <v>0</v>
      </c>
      <c r="I904" s="10">
        <v>-396.46</v>
      </c>
      <c r="J904" s="20">
        <f t="shared" si="56"/>
        <v>0</v>
      </c>
      <c r="K904" s="10">
        <v>0</v>
      </c>
      <c r="L904" s="20">
        <f t="shared" si="57"/>
        <v>0</v>
      </c>
      <c r="M904" s="10">
        <f t="shared" si="58"/>
        <v>-396.46</v>
      </c>
      <c r="N904" s="20">
        <f t="shared" si="59"/>
        <v>0</v>
      </c>
      <c r="O904" s="10"/>
      <c r="P904" s="10"/>
      <c r="Q904" s="20"/>
      <c r="R904" s="10"/>
      <c r="S904" s="20"/>
      <c r="T904" s="10"/>
      <c r="U904" s="20"/>
      <c r="V904" s="20"/>
      <c r="W904" s="43"/>
      <c r="X904" s="40"/>
      <c r="Y904" s="43"/>
    </row>
    <row r="905" spans="1:25" x14ac:dyDescent="0.25">
      <c r="A905" s="13" t="s">
        <v>11</v>
      </c>
      <c r="B905" s="14">
        <v>34287</v>
      </c>
      <c r="C905" s="14" t="s">
        <v>95</v>
      </c>
      <c r="D905" s="14" t="s">
        <v>58</v>
      </c>
      <c r="E905" s="14"/>
      <c r="F905" s="14"/>
      <c r="G905" s="14">
        <v>2014</v>
      </c>
      <c r="H905" s="10">
        <v>0</v>
      </c>
      <c r="I905" s="10">
        <v>-41791.020000000004</v>
      </c>
      <c r="J905" s="20">
        <f t="shared" si="56"/>
        <v>0</v>
      </c>
      <c r="K905" s="10">
        <v>0</v>
      </c>
      <c r="L905" s="20">
        <f t="shared" si="57"/>
        <v>0</v>
      </c>
      <c r="M905" s="10">
        <f t="shared" si="58"/>
        <v>-41791.020000000004</v>
      </c>
      <c r="N905" s="20">
        <f t="shared" si="59"/>
        <v>0</v>
      </c>
      <c r="O905" s="10"/>
      <c r="P905" s="10"/>
      <c r="Q905" s="20"/>
      <c r="R905" s="10"/>
      <c r="S905" s="20"/>
      <c r="T905" s="10"/>
      <c r="U905" s="20"/>
      <c r="V905" s="20"/>
      <c r="W905" s="43"/>
      <c r="X905" s="40"/>
      <c r="Y905" s="43"/>
    </row>
    <row r="906" spans="1:25" x14ac:dyDescent="0.25">
      <c r="A906" s="24" t="s">
        <v>11</v>
      </c>
      <c r="B906" s="14">
        <v>34287</v>
      </c>
      <c r="C906" s="14" t="s">
        <v>95</v>
      </c>
      <c r="D906" s="14" t="s">
        <v>58</v>
      </c>
      <c r="E906" s="14"/>
      <c r="F906" s="14"/>
      <c r="G906" s="14">
        <v>2015</v>
      </c>
      <c r="H906" s="10">
        <v>0</v>
      </c>
      <c r="I906" s="10">
        <v>-6245.67</v>
      </c>
      <c r="J906" s="20">
        <f t="shared" si="56"/>
        <v>0</v>
      </c>
      <c r="K906" s="10">
        <v>0</v>
      </c>
      <c r="L906" s="20">
        <f t="shared" si="57"/>
        <v>0</v>
      </c>
      <c r="M906" s="10">
        <f t="shared" si="58"/>
        <v>-6245.67</v>
      </c>
      <c r="N906" s="20">
        <f t="shared" si="59"/>
        <v>0</v>
      </c>
      <c r="O906" s="29">
        <v>0</v>
      </c>
      <c r="P906" s="29">
        <v>-48433.15</v>
      </c>
      <c r="Q906" s="79">
        <f>IF($O906=0,0,P906/$O906)*100</f>
        <v>0</v>
      </c>
      <c r="R906" s="29">
        <v>0</v>
      </c>
      <c r="S906" s="79">
        <f>IF($O906=0,0,R906/$O906)*100</f>
        <v>0</v>
      </c>
      <c r="T906" s="29">
        <f>P906+R906</f>
        <v>-48433.15</v>
      </c>
      <c r="U906" s="79">
        <f>IF($O906=0,0,T906/$O906)*100</f>
        <v>0</v>
      </c>
      <c r="V906" s="80">
        <f>IFERROR(VLOOKUP($B906,'Depr Rate % NS'!$A:$B,2,FALSE),0)</f>
        <v>0</v>
      </c>
      <c r="W906" s="81">
        <f>IFERROR(VLOOKUP($B906,'Depr Rate % NS'!D:E,2,FALSE),0)</f>
        <v>0</v>
      </c>
      <c r="X906" s="82">
        <f>IFERROR(VLOOKUP($B906,'Depr Rate % NS'!$L:$O,4,FALSE),0)</f>
        <v>0</v>
      </c>
      <c r="Y906" s="81">
        <f>W906*X906</f>
        <v>0</v>
      </c>
    </row>
    <row r="907" spans="1:25" x14ac:dyDescent="0.25">
      <c r="A907" s="13" t="s">
        <v>11</v>
      </c>
      <c r="B907" s="14">
        <v>34287</v>
      </c>
      <c r="C907" s="14" t="s">
        <v>95</v>
      </c>
      <c r="D907" s="14" t="s">
        <v>58</v>
      </c>
      <c r="E907" s="14"/>
      <c r="F907" s="14"/>
      <c r="G907" s="14">
        <v>2016</v>
      </c>
      <c r="H907" s="10">
        <v>0</v>
      </c>
      <c r="I907" s="10">
        <v>0</v>
      </c>
      <c r="J907" s="20">
        <f t="shared" si="56"/>
        <v>0</v>
      </c>
      <c r="K907" s="10">
        <v>0</v>
      </c>
      <c r="L907" s="20">
        <f t="shared" si="57"/>
        <v>0</v>
      </c>
      <c r="M907" s="10">
        <f t="shared" si="58"/>
        <v>0</v>
      </c>
      <c r="N907" s="20">
        <f t="shared" si="59"/>
        <v>0</v>
      </c>
      <c r="O907" s="29">
        <v>0</v>
      </c>
      <c r="P907" s="29">
        <v>-48433.15</v>
      </c>
      <c r="Q907" s="79">
        <f>IF($O907=0,0,P907/$O907)*100</f>
        <v>0</v>
      </c>
      <c r="R907" s="29">
        <v>0</v>
      </c>
      <c r="S907" s="79">
        <f>IF($O907=0,0,R907/$O907)*100</f>
        <v>0</v>
      </c>
      <c r="T907" s="29">
        <f>P907+R907</f>
        <v>-48433.15</v>
      </c>
      <c r="U907" s="79">
        <f>IF($O907=0,0,T907/$O907)*100</f>
        <v>0</v>
      </c>
      <c r="V907" s="80">
        <f>IFERROR(VLOOKUP($B907,'Depr Rate % NS'!$A:$B,2,FALSE),0)</f>
        <v>0</v>
      </c>
      <c r="W907" s="81">
        <f>IFERROR(VLOOKUP($B907,'Depr Rate % NS'!D:E,2,FALSE),0)</f>
        <v>0</v>
      </c>
      <c r="X907" s="82">
        <f>IFERROR(VLOOKUP($B907,'Depr Rate % NS'!$L:$O,4,FALSE),0)</f>
        <v>0</v>
      </c>
      <c r="Y907" s="81">
        <f>W907*X907</f>
        <v>0</v>
      </c>
    </row>
    <row r="908" spans="1:25" x14ac:dyDescent="0.25">
      <c r="A908" s="13" t="s">
        <v>11</v>
      </c>
      <c r="B908" s="14">
        <v>34287</v>
      </c>
      <c r="C908" s="14" t="s">
        <v>95</v>
      </c>
      <c r="D908" s="14" t="s">
        <v>58</v>
      </c>
      <c r="E908" s="14"/>
      <c r="F908" s="14"/>
      <c r="G908" s="14">
        <v>2017</v>
      </c>
      <c r="H908" s="10">
        <v>0</v>
      </c>
      <c r="I908" s="10">
        <v>0</v>
      </c>
      <c r="J908" s="20">
        <f t="shared" si="56"/>
        <v>0</v>
      </c>
      <c r="K908" s="10">
        <v>0</v>
      </c>
      <c r="L908" s="20">
        <f t="shared" si="57"/>
        <v>0</v>
      </c>
      <c r="M908" s="10">
        <f t="shared" si="58"/>
        <v>0</v>
      </c>
      <c r="N908" s="20">
        <f t="shared" si="59"/>
        <v>0</v>
      </c>
      <c r="O908" s="29">
        <v>0</v>
      </c>
      <c r="P908" s="29">
        <v>-48433.15</v>
      </c>
      <c r="Q908" s="79">
        <f>IF($O908=0,0,P908/$O908)*100</f>
        <v>0</v>
      </c>
      <c r="R908" s="29">
        <v>0</v>
      </c>
      <c r="S908" s="79">
        <f>IF($O908=0,0,R908/$O908)*100</f>
        <v>0</v>
      </c>
      <c r="T908" s="29">
        <f>P908+R908</f>
        <v>-48433.15</v>
      </c>
      <c r="U908" s="79">
        <f>IF($O908=0,0,T908/$O908)*100</f>
        <v>0</v>
      </c>
      <c r="V908" s="80">
        <f>IFERROR(VLOOKUP($B908,'Depr Rate % NS'!$A:$B,2,FALSE),0)</f>
        <v>0</v>
      </c>
      <c r="W908" s="81">
        <f>IFERROR(VLOOKUP($B908,'Depr Rate % NS'!D:E,2,FALSE),0)</f>
        <v>0</v>
      </c>
      <c r="X908" s="82">
        <f>IFERROR(VLOOKUP($B908,'Depr Rate % NS'!$L:$O,4,FALSE),0)</f>
        <v>0</v>
      </c>
      <c r="Y908" s="81">
        <f>W908*X908</f>
        <v>0</v>
      </c>
    </row>
    <row r="909" spans="1:25" x14ac:dyDescent="0.25">
      <c r="A909" s="24" t="s">
        <v>11</v>
      </c>
      <c r="B909" s="14">
        <v>34287</v>
      </c>
      <c r="C909" s="14" t="s">
        <v>95</v>
      </c>
      <c r="D909" s="14" t="s">
        <v>58</v>
      </c>
      <c r="E909" s="14"/>
      <c r="F909" s="14"/>
      <c r="G909" s="14">
        <v>2018</v>
      </c>
      <c r="H909" s="10">
        <v>16147693.68</v>
      </c>
      <c r="I909" s="10">
        <v>0</v>
      </c>
      <c r="J909" s="20">
        <f t="shared" si="56"/>
        <v>0</v>
      </c>
      <c r="K909" s="10">
        <v>0</v>
      </c>
      <c r="L909" s="20">
        <f t="shared" si="57"/>
        <v>0</v>
      </c>
      <c r="M909" s="10">
        <f t="shared" si="58"/>
        <v>0</v>
      </c>
      <c r="N909" s="20">
        <f t="shared" si="59"/>
        <v>0</v>
      </c>
      <c r="O909" s="29">
        <v>16147693.68</v>
      </c>
      <c r="P909" s="29">
        <v>-48036.69</v>
      </c>
      <c r="Q909" s="79">
        <f>IF($O909=0,0,P909/$O909)*100</f>
        <v>-0.2974832874090042</v>
      </c>
      <c r="R909" s="29">
        <v>0</v>
      </c>
      <c r="S909" s="79">
        <f>IF($O909=0,0,R909/$O909)*100</f>
        <v>0</v>
      </c>
      <c r="T909" s="29">
        <f>P909+R909</f>
        <v>-48036.69</v>
      </c>
      <c r="U909" s="79">
        <f>IF($O909=0,0,T909/$O909)*100</f>
        <v>-0.2974832874090042</v>
      </c>
      <c r="V909" s="80">
        <f>IFERROR(VLOOKUP($B909,'Depr Rate % NS'!$A:$B,2,FALSE),0)</f>
        <v>0</v>
      </c>
      <c r="W909" s="81">
        <f>IFERROR(VLOOKUP($B909,'Depr Rate % NS'!D:E,2,FALSE),0)</f>
        <v>0</v>
      </c>
      <c r="X909" s="82">
        <f>IFERROR(VLOOKUP($B909,'Depr Rate % NS'!$L:$O,4,FALSE),0)</f>
        <v>0</v>
      </c>
      <c r="Y909" s="81">
        <f>W909*X909</f>
        <v>0</v>
      </c>
    </row>
    <row r="910" spans="1:25" x14ac:dyDescent="0.25">
      <c r="A910" s="13" t="s">
        <v>11</v>
      </c>
      <c r="B910" s="14">
        <v>34287</v>
      </c>
      <c r="C910" s="14" t="s">
        <v>95</v>
      </c>
      <c r="D910" s="14" t="s">
        <v>58</v>
      </c>
      <c r="E910" s="14"/>
      <c r="F910" s="14"/>
      <c r="G910" s="14">
        <v>2019</v>
      </c>
      <c r="H910" s="10">
        <v>0</v>
      </c>
      <c r="I910" s="10">
        <v>0</v>
      </c>
      <c r="J910" s="20">
        <f t="shared" si="56"/>
        <v>0</v>
      </c>
      <c r="K910" s="10">
        <v>0</v>
      </c>
      <c r="L910" s="20">
        <f t="shared" si="57"/>
        <v>0</v>
      </c>
      <c r="M910" s="10">
        <f t="shared" si="58"/>
        <v>0</v>
      </c>
      <c r="N910" s="20">
        <f t="shared" si="59"/>
        <v>0</v>
      </c>
      <c r="O910" s="29">
        <v>16147693.68</v>
      </c>
      <c r="P910" s="29">
        <v>-6245.67</v>
      </c>
      <c r="Q910" s="79">
        <f>IF($O910=0,0,P910/$O910)*100</f>
        <v>-3.8678402772376594E-2</v>
      </c>
      <c r="R910" s="29">
        <v>0</v>
      </c>
      <c r="S910" s="79">
        <f>IF($O910=0,0,R910/$O910)*100</f>
        <v>0</v>
      </c>
      <c r="T910" s="29">
        <f>P910+R910</f>
        <v>-6245.67</v>
      </c>
      <c r="U910" s="79">
        <f>IF($O910=0,0,T910/$O910)*100</f>
        <v>-3.8678402772376594E-2</v>
      </c>
      <c r="V910" s="80">
        <f>IFERROR(VLOOKUP($B910,'Depr Rate % NS'!$A:$B,2,FALSE),0)</f>
        <v>0</v>
      </c>
      <c r="W910" s="81">
        <f>IFERROR(VLOOKUP($B910,'Depr Rate % NS'!D:E,2,FALSE),0)</f>
        <v>0</v>
      </c>
      <c r="X910" s="82">
        <f>IFERROR(VLOOKUP($B910,'Depr Rate % NS'!$L:$O,4,FALSE),0)</f>
        <v>0</v>
      </c>
      <c r="Y910" s="81">
        <f>W910*X910</f>
        <v>0</v>
      </c>
    </row>
    <row r="911" spans="1:25" x14ac:dyDescent="0.25">
      <c r="A911" s="13" t="s">
        <v>11</v>
      </c>
      <c r="B911" s="14">
        <v>34328</v>
      </c>
      <c r="C911" s="14" t="s">
        <v>96</v>
      </c>
      <c r="D911" s="14" t="s">
        <v>30</v>
      </c>
      <c r="E911" s="14"/>
      <c r="F911" s="14"/>
      <c r="G911" s="14">
        <v>2011</v>
      </c>
      <c r="H911" s="10">
        <v>0</v>
      </c>
      <c r="I911" s="10">
        <v>0</v>
      </c>
      <c r="J911" s="20">
        <f t="shared" si="56"/>
        <v>0</v>
      </c>
      <c r="K911" s="10">
        <v>0</v>
      </c>
      <c r="L911" s="20">
        <f t="shared" si="57"/>
        <v>0</v>
      </c>
      <c r="M911" s="10">
        <f t="shared" si="58"/>
        <v>0</v>
      </c>
      <c r="N911" s="20">
        <f t="shared" si="59"/>
        <v>0</v>
      </c>
      <c r="O911" s="10"/>
      <c r="P911" s="10"/>
      <c r="Q911" s="20"/>
      <c r="R911" s="10"/>
      <c r="S911" s="20"/>
      <c r="T911" s="10"/>
      <c r="U911" s="20"/>
      <c r="V911" s="20"/>
      <c r="W911" s="43"/>
      <c r="X911" s="40"/>
      <c r="Y911" s="43"/>
    </row>
    <row r="912" spans="1:25" x14ac:dyDescent="0.25">
      <c r="A912" s="13" t="s">
        <v>11</v>
      </c>
      <c r="B912" s="14">
        <v>34328</v>
      </c>
      <c r="C912" s="14" t="s">
        <v>96</v>
      </c>
      <c r="D912" s="14" t="s">
        <v>30</v>
      </c>
      <c r="E912" s="14"/>
      <c r="F912" s="14"/>
      <c r="G912" s="14">
        <v>2012</v>
      </c>
      <c r="H912" s="10">
        <v>0</v>
      </c>
      <c r="I912" s="10">
        <v>0</v>
      </c>
      <c r="J912" s="20">
        <f t="shared" si="56"/>
        <v>0</v>
      </c>
      <c r="K912" s="10">
        <v>0</v>
      </c>
      <c r="L912" s="20">
        <f t="shared" si="57"/>
        <v>0</v>
      </c>
      <c r="M912" s="10">
        <f t="shared" si="58"/>
        <v>0</v>
      </c>
      <c r="N912" s="20">
        <f t="shared" si="59"/>
        <v>0</v>
      </c>
      <c r="O912" s="10"/>
      <c r="P912" s="10"/>
      <c r="Q912" s="20"/>
      <c r="R912" s="10"/>
      <c r="S912" s="20"/>
      <c r="T912" s="10"/>
      <c r="U912" s="20"/>
      <c r="V912" s="20"/>
      <c r="W912" s="43"/>
      <c r="X912" s="40"/>
      <c r="Y912" s="43"/>
    </row>
    <row r="913" spans="1:25" x14ac:dyDescent="0.25">
      <c r="A913" s="13" t="s">
        <v>11</v>
      </c>
      <c r="B913" s="14">
        <v>34328</v>
      </c>
      <c r="C913" s="14" t="s">
        <v>96</v>
      </c>
      <c r="D913" s="14" t="s">
        <v>30</v>
      </c>
      <c r="E913" s="14"/>
      <c r="F913" s="14"/>
      <c r="G913" s="14">
        <v>2013</v>
      </c>
      <c r="H913" s="10">
        <v>0</v>
      </c>
      <c r="I913" s="10">
        <v>0</v>
      </c>
      <c r="J913" s="20">
        <f t="shared" si="56"/>
        <v>0</v>
      </c>
      <c r="K913" s="10">
        <v>0</v>
      </c>
      <c r="L913" s="20">
        <f t="shared" si="57"/>
        <v>0</v>
      </c>
      <c r="M913" s="10">
        <f t="shared" si="58"/>
        <v>0</v>
      </c>
      <c r="N913" s="20">
        <f t="shared" si="59"/>
        <v>0</v>
      </c>
      <c r="O913" s="10"/>
      <c r="P913" s="10"/>
      <c r="Q913" s="20"/>
      <c r="R913" s="10"/>
      <c r="S913" s="20"/>
      <c r="T913" s="10"/>
      <c r="U913" s="20"/>
      <c r="V913" s="20"/>
      <c r="W913" s="43"/>
      <c r="X913" s="40"/>
      <c r="Y913" s="43"/>
    </row>
    <row r="914" spans="1:25" x14ac:dyDescent="0.25">
      <c r="A914" s="13" t="s">
        <v>11</v>
      </c>
      <c r="B914" s="14">
        <v>34328</v>
      </c>
      <c r="C914" s="14" t="s">
        <v>96</v>
      </c>
      <c r="D914" s="14" t="s">
        <v>30</v>
      </c>
      <c r="E914" s="14"/>
      <c r="F914" s="14"/>
      <c r="G914" s="14">
        <v>2014</v>
      </c>
      <c r="H914" s="10">
        <v>0</v>
      </c>
      <c r="I914" s="10">
        <v>0</v>
      </c>
      <c r="J914" s="20">
        <f t="shared" si="56"/>
        <v>0</v>
      </c>
      <c r="K914" s="10">
        <v>0</v>
      </c>
      <c r="L914" s="20">
        <f t="shared" si="57"/>
        <v>0</v>
      </c>
      <c r="M914" s="10">
        <f t="shared" si="58"/>
        <v>0</v>
      </c>
      <c r="N914" s="20">
        <f t="shared" si="59"/>
        <v>0</v>
      </c>
      <c r="O914" s="10"/>
      <c r="P914" s="10"/>
      <c r="Q914" s="20"/>
      <c r="R914" s="10"/>
      <c r="S914" s="20"/>
      <c r="T914" s="10"/>
      <c r="U914" s="20"/>
      <c r="V914" s="20"/>
      <c r="W914" s="43"/>
      <c r="X914" s="40"/>
      <c r="Y914" s="43"/>
    </row>
    <row r="915" spans="1:25" x14ac:dyDescent="0.25">
      <c r="A915" s="13" t="s">
        <v>11</v>
      </c>
      <c r="B915" s="14">
        <v>34328</v>
      </c>
      <c r="C915" s="14" t="s">
        <v>96</v>
      </c>
      <c r="D915" s="14" t="s">
        <v>30</v>
      </c>
      <c r="E915" s="14"/>
      <c r="F915" s="14"/>
      <c r="G915" s="14">
        <v>2015</v>
      </c>
      <c r="H915" s="10">
        <v>20870850.260000002</v>
      </c>
      <c r="I915" s="10">
        <v>0</v>
      </c>
      <c r="J915" s="20">
        <f t="shared" si="56"/>
        <v>0</v>
      </c>
      <c r="K915" s="10">
        <v>0</v>
      </c>
      <c r="L915" s="20">
        <f t="shared" si="57"/>
        <v>0</v>
      </c>
      <c r="M915" s="10">
        <f t="shared" si="58"/>
        <v>0</v>
      </c>
      <c r="N915" s="20">
        <f t="shared" si="59"/>
        <v>0</v>
      </c>
      <c r="O915" s="29">
        <v>20870850.260000002</v>
      </c>
      <c r="P915" s="29">
        <v>0</v>
      </c>
      <c r="Q915" s="79">
        <f>IF($O915=0,0,P915/$O915)*100</f>
        <v>0</v>
      </c>
      <c r="R915" s="29">
        <v>0</v>
      </c>
      <c r="S915" s="79">
        <f>IF($O915=0,0,R915/$O915)*100</f>
        <v>0</v>
      </c>
      <c r="T915" s="29">
        <f>P915+R915</f>
        <v>0</v>
      </c>
      <c r="U915" s="79">
        <f>IF($O915=0,0,T915/$O915)*100</f>
        <v>0</v>
      </c>
      <c r="V915" s="80">
        <f>IFERROR(VLOOKUP($B915,'Depr Rate % NS'!$A:$B,2,FALSE),0)</f>
        <v>0</v>
      </c>
      <c r="W915" s="81">
        <f>IFERROR(VLOOKUP($B915,'Depr Rate % NS'!D:E,2,FALSE),0)</f>
        <v>0</v>
      </c>
      <c r="X915" s="82">
        <f>IFERROR(VLOOKUP($B915,'Depr Rate % NS'!$L:$O,4,FALSE),0)</f>
        <v>2.9999999999999997E-4</v>
      </c>
      <c r="Y915" s="81">
        <f>W915*X915</f>
        <v>0</v>
      </c>
    </row>
    <row r="916" spans="1:25" x14ac:dyDescent="0.25">
      <c r="A916" s="13" t="s">
        <v>11</v>
      </c>
      <c r="B916" s="14">
        <v>34328</v>
      </c>
      <c r="C916" s="14" t="s">
        <v>96</v>
      </c>
      <c r="D916" s="14" t="s">
        <v>30</v>
      </c>
      <c r="E916" s="14"/>
      <c r="F916" s="14"/>
      <c r="G916" s="14">
        <v>2016</v>
      </c>
      <c r="H916" s="10">
        <v>0</v>
      </c>
      <c r="I916" s="10">
        <v>0</v>
      </c>
      <c r="J916" s="20">
        <f t="shared" si="56"/>
        <v>0</v>
      </c>
      <c r="K916" s="10">
        <v>0</v>
      </c>
      <c r="L916" s="20">
        <f t="shared" si="57"/>
        <v>0</v>
      </c>
      <c r="M916" s="10">
        <f t="shared" si="58"/>
        <v>0</v>
      </c>
      <c r="N916" s="20">
        <f t="shared" si="59"/>
        <v>0</v>
      </c>
      <c r="O916" s="29">
        <v>20870850.260000002</v>
      </c>
      <c r="P916" s="29">
        <v>0</v>
      </c>
      <c r="Q916" s="79">
        <f>IF($O916=0,0,P916/$O916)*100</f>
        <v>0</v>
      </c>
      <c r="R916" s="29">
        <v>0</v>
      </c>
      <c r="S916" s="79">
        <f>IF($O916=0,0,R916/$O916)*100</f>
        <v>0</v>
      </c>
      <c r="T916" s="29">
        <f>P916+R916</f>
        <v>0</v>
      </c>
      <c r="U916" s="79">
        <f>IF($O916=0,0,T916/$O916)*100</f>
        <v>0</v>
      </c>
      <c r="V916" s="80">
        <f>IFERROR(VLOOKUP($B916,'Depr Rate % NS'!$A:$B,2,FALSE),0)</f>
        <v>0</v>
      </c>
      <c r="W916" s="81">
        <f>IFERROR(VLOOKUP($B916,'Depr Rate % NS'!D:E,2,FALSE),0)</f>
        <v>0</v>
      </c>
      <c r="X916" s="82">
        <f>IFERROR(VLOOKUP($B916,'Depr Rate % NS'!$L:$O,4,FALSE),0)</f>
        <v>2.9999999999999997E-4</v>
      </c>
      <c r="Y916" s="81">
        <f>W916*X916</f>
        <v>0</v>
      </c>
    </row>
    <row r="917" spans="1:25" x14ac:dyDescent="0.25">
      <c r="A917" s="13" t="s">
        <v>11</v>
      </c>
      <c r="B917" s="14">
        <v>34328</v>
      </c>
      <c r="C917" s="14" t="s">
        <v>96</v>
      </c>
      <c r="D917" s="14" t="s">
        <v>30</v>
      </c>
      <c r="E917" s="14"/>
      <c r="F917" s="14"/>
      <c r="G917" s="14">
        <v>2017</v>
      </c>
      <c r="H917" s="10">
        <v>0</v>
      </c>
      <c r="I917" s="10">
        <v>0</v>
      </c>
      <c r="J917" s="20">
        <f t="shared" si="56"/>
        <v>0</v>
      </c>
      <c r="K917" s="10">
        <v>0</v>
      </c>
      <c r="L917" s="20">
        <f t="shared" si="57"/>
        <v>0</v>
      </c>
      <c r="M917" s="10">
        <f t="shared" si="58"/>
        <v>0</v>
      </c>
      <c r="N917" s="20">
        <f t="shared" si="59"/>
        <v>0</v>
      </c>
      <c r="O917" s="29">
        <v>20870850.260000002</v>
      </c>
      <c r="P917" s="29">
        <v>0</v>
      </c>
      <c r="Q917" s="79">
        <f>IF($O917=0,0,P917/$O917)*100</f>
        <v>0</v>
      </c>
      <c r="R917" s="29">
        <v>0</v>
      </c>
      <c r="S917" s="79">
        <f>IF($O917=0,0,R917/$O917)*100</f>
        <v>0</v>
      </c>
      <c r="T917" s="29">
        <f>P917+R917</f>
        <v>0</v>
      </c>
      <c r="U917" s="79">
        <f>IF($O917=0,0,T917/$O917)*100</f>
        <v>0</v>
      </c>
      <c r="V917" s="80">
        <f>IFERROR(VLOOKUP($B917,'Depr Rate % NS'!$A:$B,2,FALSE),0)</f>
        <v>0</v>
      </c>
      <c r="W917" s="81">
        <f>IFERROR(VLOOKUP($B917,'Depr Rate % NS'!D:E,2,FALSE),0)</f>
        <v>0</v>
      </c>
      <c r="X917" s="82">
        <f>IFERROR(VLOOKUP($B917,'Depr Rate % NS'!$L:$O,4,FALSE),0)</f>
        <v>2.9999999999999997E-4</v>
      </c>
      <c r="Y917" s="81">
        <f>W917*X917</f>
        <v>0</v>
      </c>
    </row>
    <row r="918" spans="1:25" x14ac:dyDescent="0.25">
      <c r="A918" s="13" t="s">
        <v>11</v>
      </c>
      <c r="B918" s="14">
        <v>34328</v>
      </c>
      <c r="C918" s="14" t="s">
        <v>96</v>
      </c>
      <c r="D918" s="14" t="s">
        <v>30</v>
      </c>
      <c r="E918" s="14"/>
      <c r="F918" s="14"/>
      <c r="G918" s="14">
        <v>2018</v>
      </c>
      <c r="H918" s="10">
        <v>0</v>
      </c>
      <c r="I918" s="10">
        <v>0</v>
      </c>
      <c r="J918" s="20">
        <f t="shared" si="56"/>
        <v>0</v>
      </c>
      <c r="K918" s="10">
        <v>0</v>
      </c>
      <c r="L918" s="20">
        <f t="shared" si="57"/>
        <v>0</v>
      </c>
      <c r="M918" s="10">
        <f t="shared" si="58"/>
        <v>0</v>
      </c>
      <c r="N918" s="20">
        <f t="shared" si="59"/>
        <v>0</v>
      </c>
      <c r="O918" s="29">
        <v>20870850.260000002</v>
      </c>
      <c r="P918" s="29">
        <v>0</v>
      </c>
      <c r="Q918" s="79">
        <f>IF($O918=0,0,P918/$O918)*100</f>
        <v>0</v>
      </c>
      <c r="R918" s="29">
        <v>0</v>
      </c>
      <c r="S918" s="79">
        <f>IF($O918=0,0,R918/$O918)*100</f>
        <v>0</v>
      </c>
      <c r="T918" s="29">
        <f>P918+R918</f>
        <v>0</v>
      </c>
      <c r="U918" s="79">
        <f>IF($O918=0,0,T918/$O918)*100</f>
        <v>0</v>
      </c>
      <c r="V918" s="80">
        <f>IFERROR(VLOOKUP($B918,'Depr Rate % NS'!$A:$B,2,FALSE),0)</f>
        <v>0</v>
      </c>
      <c r="W918" s="81">
        <f>IFERROR(VLOOKUP($B918,'Depr Rate % NS'!D:E,2,FALSE),0)</f>
        <v>0</v>
      </c>
      <c r="X918" s="82">
        <f>IFERROR(VLOOKUP($B918,'Depr Rate % NS'!$L:$O,4,FALSE),0)</f>
        <v>2.9999999999999997E-4</v>
      </c>
      <c r="Y918" s="81">
        <f>W918*X918</f>
        <v>0</v>
      </c>
    </row>
    <row r="919" spans="1:25" x14ac:dyDescent="0.25">
      <c r="A919" s="13" t="s">
        <v>11</v>
      </c>
      <c r="B919" s="14">
        <v>34328</v>
      </c>
      <c r="C919" s="14" t="s">
        <v>96</v>
      </c>
      <c r="D919" s="14" t="s">
        <v>30</v>
      </c>
      <c r="E919" s="14"/>
      <c r="F919" s="14"/>
      <c r="G919" s="14">
        <v>2019</v>
      </c>
      <c r="H919" s="10">
        <v>0</v>
      </c>
      <c r="I919" s="10">
        <v>0</v>
      </c>
      <c r="J919" s="20">
        <f t="shared" si="56"/>
        <v>0</v>
      </c>
      <c r="K919" s="10">
        <v>0</v>
      </c>
      <c r="L919" s="20">
        <f t="shared" si="57"/>
        <v>0</v>
      </c>
      <c r="M919" s="10">
        <f t="shared" si="58"/>
        <v>0</v>
      </c>
      <c r="N919" s="20">
        <f t="shared" si="59"/>
        <v>0</v>
      </c>
      <c r="O919" s="29">
        <v>20870850.260000002</v>
      </c>
      <c r="P919" s="29">
        <v>0</v>
      </c>
      <c r="Q919" s="79">
        <f>IF($O919=0,0,P919/$O919)*100</f>
        <v>0</v>
      </c>
      <c r="R919" s="29">
        <v>0</v>
      </c>
      <c r="S919" s="79">
        <f>IF($O919=0,0,R919/$O919)*100</f>
        <v>0</v>
      </c>
      <c r="T919" s="29">
        <f>P919+R919</f>
        <v>0</v>
      </c>
      <c r="U919" s="79">
        <f>IF($O919=0,0,T919/$O919)*100</f>
        <v>0</v>
      </c>
      <c r="V919" s="80">
        <f>IFERROR(VLOOKUP($B919,'Depr Rate % NS'!$A:$B,2,FALSE),0)</f>
        <v>0</v>
      </c>
      <c r="W919" s="81">
        <f>IFERROR(VLOOKUP($B919,'Depr Rate % NS'!D:E,2,FALSE),0)</f>
        <v>0</v>
      </c>
      <c r="X919" s="82">
        <f>IFERROR(VLOOKUP($B919,'Depr Rate % NS'!$L:$O,4,FALSE),0)</f>
        <v>2.9999999999999997E-4</v>
      </c>
      <c r="Y919" s="81">
        <f>W919*X919</f>
        <v>0</v>
      </c>
    </row>
    <row r="920" spans="1:25" x14ac:dyDescent="0.25">
      <c r="A920" s="13" t="s">
        <v>11</v>
      </c>
      <c r="B920" s="14">
        <v>34330</v>
      </c>
      <c r="C920" s="14" t="s">
        <v>96</v>
      </c>
      <c r="D920" s="14" t="s">
        <v>31</v>
      </c>
      <c r="E920" s="14" t="s">
        <v>142</v>
      </c>
      <c r="F920" s="14" t="s">
        <v>117</v>
      </c>
      <c r="G920" s="14">
        <v>2011</v>
      </c>
      <c r="H920" s="10">
        <v>40554.68</v>
      </c>
      <c r="I920" s="10">
        <v>604572.73</v>
      </c>
      <c r="J920" s="20">
        <f t="shared" si="56"/>
        <v>1490.7594635193768</v>
      </c>
      <c r="K920" s="10">
        <v>1712.06</v>
      </c>
      <c r="L920" s="20">
        <f t="shared" si="57"/>
        <v>4.221608948708262</v>
      </c>
      <c r="M920" s="10">
        <f t="shared" si="58"/>
        <v>606284.79</v>
      </c>
      <c r="N920" s="20">
        <f t="shared" si="59"/>
        <v>1494.9810724680851</v>
      </c>
      <c r="O920" s="10"/>
      <c r="P920" s="10"/>
      <c r="Q920" s="20"/>
      <c r="R920" s="10"/>
      <c r="S920" s="20"/>
      <c r="T920" s="10"/>
      <c r="U920" s="20"/>
      <c r="V920" s="20"/>
      <c r="W920" s="43"/>
      <c r="X920" s="40"/>
      <c r="Y920" s="43"/>
    </row>
    <row r="921" spans="1:25" x14ac:dyDescent="0.25">
      <c r="A921" s="13" t="s">
        <v>11</v>
      </c>
      <c r="B921" s="14">
        <v>34330</v>
      </c>
      <c r="C921" s="14" t="s">
        <v>96</v>
      </c>
      <c r="D921" s="14" t="s">
        <v>31</v>
      </c>
      <c r="E921" s="14" t="s">
        <v>142</v>
      </c>
      <c r="F921" s="14" t="s">
        <v>117</v>
      </c>
      <c r="G921" s="14">
        <v>2012</v>
      </c>
      <c r="H921" s="10">
        <v>30587.5</v>
      </c>
      <c r="I921" s="10">
        <v>-45573.71</v>
      </c>
      <c r="J921" s="20">
        <f t="shared" si="56"/>
        <v>-148.99455659991827</v>
      </c>
      <c r="K921" s="10">
        <v>3016.67</v>
      </c>
      <c r="L921" s="20">
        <f t="shared" si="57"/>
        <v>9.8624274621986121</v>
      </c>
      <c r="M921" s="10">
        <f t="shared" si="58"/>
        <v>-42557.04</v>
      </c>
      <c r="N921" s="20">
        <f t="shared" si="59"/>
        <v>-139.13212913771966</v>
      </c>
      <c r="O921" s="10"/>
      <c r="P921" s="10"/>
      <c r="Q921" s="20"/>
      <c r="R921" s="10"/>
      <c r="S921" s="20"/>
      <c r="T921" s="10"/>
      <c r="U921" s="20"/>
      <c r="V921" s="20"/>
      <c r="W921" s="43"/>
      <c r="X921" s="40"/>
      <c r="Y921" s="43"/>
    </row>
    <row r="922" spans="1:25" x14ac:dyDescent="0.25">
      <c r="A922" s="13" t="s">
        <v>11</v>
      </c>
      <c r="B922" s="14">
        <v>34330</v>
      </c>
      <c r="C922" s="14" t="s">
        <v>96</v>
      </c>
      <c r="D922" s="14" t="s">
        <v>31</v>
      </c>
      <c r="E922" s="14" t="s">
        <v>142</v>
      </c>
      <c r="F922" s="14" t="s">
        <v>117</v>
      </c>
      <c r="G922" s="14">
        <v>2013</v>
      </c>
      <c r="H922" s="10">
        <v>11917.34</v>
      </c>
      <c r="I922" s="10">
        <v>14351.939999999995</v>
      </c>
      <c r="J922" s="20">
        <f t="shared" si="56"/>
        <v>120.42905547714501</v>
      </c>
      <c r="K922" s="10">
        <v>-2862.26</v>
      </c>
      <c r="L922" s="20">
        <f t="shared" si="57"/>
        <v>-24.017607956137866</v>
      </c>
      <c r="M922" s="10">
        <f t="shared" si="58"/>
        <v>11489.679999999995</v>
      </c>
      <c r="N922" s="20">
        <f t="shared" si="59"/>
        <v>96.411447521007162</v>
      </c>
      <c r="O922" s="10"/>
      <c r="P922" s="10"/>
      <c r="Q922" s="20"/>
      <c r="R922" s="10"/>
      <c r="S922" s="20"/>
      <c r="T922" s="10"/>
      <c r="U922" s="20"/>
      <c r="V922" s="20"/>
      <c r="W922" s="43"/>
      <c r="X922" s="40"/>
      <c r="Y922" s="43"/>
    </row>
    <row r="923" spans="1:25" x14ac:dyDescent="0.25">
      <c r="A923" s="13" t="s">
        <v>11</v>
      </c>
      <c r="B923" s="14">
        <v>34330</v>
      </c>
      <c r="C923" s="14" t="s">
        <v>96</v>
      </c>
      <c r="D923" s="14" t="s">
        <v>31</v>
      </c>
      <c r="E923" s="14" t="s">
        <v>142</v>
      </c>
      <c r="F923" s="14" t="s">
        <v>117</v>
      </c>
      <c r="G923" s="14">
        <v>2014</v>
      </c>
      <c r="H923" s="10">
        <v>0</v>
      </c>
      <c r="I923" s="10">
        <v>-274583.31999999995</v>
      </c>
      <c r="J923" s="20">
        <f t="shared" si="56"/>
        <v>0</v>
      </c>
      <c r="K923" s="10">
        <v>3545.13</v>
      </c>
      <c r="L923" s="20">
        <f t="shared" si="57"/>
        <v>0</v>
      </c>
      <c r="M923" s="10">
        <f t="shared" si="58"/>
        <v>-271038.18999999994</v>
      </c>
      <c r="N923" s="20">
        <f t="shared" si="59"/>
        <v>0</v>
      </c>
      <c r="O923" s="10"/>
      <c r="P923" s="10"/>
      <c r="Q923" s="20"/>
      <c r="R923" s="10"/>
      <c r="S923" s="20"/>
      <c r="T923" s="10"/>
      <c r="U923" s="20"/>
      <c r="V923" s="20"/>
      <c r="W923" s="43"/>
      <c r="X923" s="40"/>
      <c r="Y923" s="43"/>
    </row>
    <row r="924" spans="1:25" x14ac:dyDescent="0.25">
      <c r="A924" s="13" t="s">
        <v>11</v>
      </c>
      <c r="B924" s="14">
        <v>34330</v>
      </c>
      <c r="C924" s="14" t="s">
        <v>96</v>
      </c>
      <c r="D924" s="14" t="s">
        <v>31</v>
      </c>
      <c r="E924" s="14" t="s">
        <v>142</v>
      </c>
      <c r="F924" s="14" t="s">
        <v>117</v>
      </c>
      <c r="G924" s="14">
        <v>2015</v>
      </c>
      <c r="H924" s="10">
        <v>137579.47</v>
      </c>
      <c r="I924" s="10">
        <v>232334.28999999998</v>
      </c>
      <c r="J924" s="20">
        <f t="shared" si="56"/>
        <v>168.87279039525299</v>
      </c>
      <c r="K924" s="10">
        <v>-3545.13</v>
      </c>
      <c r="L924" s="20">
        <f t="shared" si="57"/>
        <v>-2.5767870744087036</v>
      </c>
      <c r="M924" s="10">
        <f t="shared" si="58"/>
        <v>228789.15999999997</v>
      </c>
      <c r="N924" s="20">
        <f t="shared" si="59"/>
        <v>166.29600332084428</v>
      </c>
      <c r="O924" s="29">
        <v>220638.99</v>
      </c>
      <c r="P924" s="29">
        <v>531101.93000000005</v>
      </c>
      <c r="Q924" s="79">
        <f>IF($O924=0,0,P924/$O924)*100</f>
        <v>240.71082359468744</v>
      </c>
      <c r="R924" s="29">
        <v>1866.4699999999998</v>
      </c>
      <c r="S924" s="79">
        <f>IF($O924=0,0,R924/$O924)*100</f>
        <v>0.84593842638601635</v>
      </c>
      <c r="T924" s="29">
        <f>P924+R924</f>
        <v>532968.4</v>
      </c>
      <c r="U924" s="79">
        <f>IF($O924=0,0,T924/$O924)*100</f>
        <v>241.55676202107347</v>
      </c>
      <c r="V924" s="80">
        <f>IFERROR(VLOOKUP($B924,'Depr Rate % NS'!$A:$B,2,FALSE),0)</f>
        <v>-11</v>
      </c>
      <c r="W924" s="81">
        <f>IFERROR(VLOOKUP($B924,'Depr Rate % NS'!D:E,2,FALSE),0)</f>
        <v>35297616.749999993</v>
      </c>
      <c r="X924" s="82">
        <f>IFERROR(VLOOKUP($B924,'Depr Rate % NS'!$L:$O,4,FALSE),0)</f>
        <v>2.8E-3</v>
      </c>
      <c r="Y924" s="81">
        <f>W924*X924</f>
        <v>98833.326899999971</v>
      </c>
    </row>
    <row r="925" spans="1:25" x14ac:dyDescent="0.25">
      <c r="A925" s="13" t="s">
        <v>11</v>
      </c>
      <c r="B925" s="14">
        <v>34330</v>
      </c>
      <c r="C925" s="14" t="s">
        <v>96</v>
      </c>
      <c r="D925" s="14" t="s">
        <v>31</v>
      </c>
      <c r="E925" s="14" t="s">
        <v>142</v>
      </c>
      <c r="F925" s="14" t="s">
        <v>117</v>
      </c>
      <c r="G925" s="14">
        <v>2016</v>
      </c>
      <c r="H925" s="10">
        <v>41000</v>
      </c>
      <c r="I925" s="10">
        <v>-2156729.71</v>
      </c>
      <c r="J925" s="20">
        <f t="shared" si="56"/>
        <v>-5260.3163658536587</v>
      </c>
      <c r="K925" s="10">
        <v>5272.43</v>
      </c>
      <c r="L925" s="20">
        <f t="shared" si="57"/>
        <v>12.859585365853659</v>
      </c>
      <c r="M925" s="10">
        <f t="shared" si="58"/>
        <v>-2151457.2799999998</v>
      </c>
      <c r="N925" s="20">
        <f t="shared" si="59"/>
        <v>-5247.4567804878043</v>
      </c>
      <c r="O925" s="29">
        <v>221084.31</v>
      </c>
      <c r="P925" s="29">
        <v>-2230200.5099999998</v>
      </c>
      <c r="Q925" s="79">
        <f>IF($O925=0,0,P925/$O925)*100</f>
        <v>-1008.7556688215459</v>
      </c>
      <c r="R925" s="29">
        <v>5426.84</v>
      </c>
      <c r="S925" s="79">
        <f>IF($O925=0,0,R925/$O925)*100</f>
        <v>2.4546472791307532</v>
      </c>
      <c r="T925" s="29">
        <f>P925+R925</f>
        <v>-2224773.67</v>
      </c>
      <c r="U925" s="79">
        <f>IF($O925=0,0,T925/$O925)*100</f>
        <v>-1006.3010215424151</v>
      </c>
      <c r="V925" s="80">
        <f>IFERROR(VLOOKUP($B925,'Depr Rate % NS'!$A:$B,2,FALSE),0)</f>
        <v>-11</v>
      </c>
      <c r="W925" s="81">
        <f>IFERROR(VLOOKUP($B925,'Depr Rate % NS'!D:E,2,FALSE),0)</f>
        <v>35297616.749999993</v>
      </c>
      <c r="X925" s="82">
        <f>IFERROR(VLOOKUP($B925,'Depr Rate % NS'!$L:$O,4,FALSE),0)</f>
        <v>2.8E-3</v>
      </c>
      <c r="Y925" s="81">
        <f>W925*X925</f>
        <v>98833.326899999971</v>
      </c>
    </row>
    <row r="926" spans="1:25" x14ac:dyDescent="0.25">
      <c r="A926" s="13" t="s">
        <v>11</v>
      </c>
      <c r="B926" s="14">
        <v>34330</v>
      </c>
      <c r="C926" s="14" t="s">
        <v>96</v>
      </c>
      <c r="D926" s="14" t="s">
        <v>31</v>
      </c>
      <c r="E926" s="14" t="s">
        <v>142</v>
      </c>
      <c r="F926" s="14" t="s">
        <v>117</v>
      </c>
      <c r="G926" s="14">
        <v>2017</v>
      </c>
      <c r="H926" s="10">
        <v>0</v>
      </c>
      <c r="I926" s="10">
        <v>2027844.6699999995</v>
      </c>
      <c r="J926" s="20">
        <f t="shared" si="56"/>
        <v>0</v>
      </c>
      <c r="K926" s="10">
        <v>7667.16</v>
      </c>
      <c r="L926" s="20">
        <f t="shared" si="57"/>
        <v>0</v>
      </c>
      <c r="M926" s="10">
        <f t="shared" si="58"/>
        <v>2035511.8299999994</v>
      </c>
      <c r="N926" s="20">
        <f t="shared" si="59"/>
        <v>0</v>
      </c>
      <c r="O926" s="29">
        <v>190496.81</v>
      </c>
      <c r="P926" s="29">
        <v>-156782.13000000047</v>
      </c>
      <c r="Q926" s="79">
        <f>IF($O926=0,0,P926/$O926)*100</f>
        <v>-82.301708884259256</v>
      </c>
      <c r="R926" s="29">
        <v>10077.33</v>
      </c>
      <c r="S926" s="79">
        <f>IF($O926=0,0,R926/$O926)*100</f>
        <v>5.2900255915046559</v>
      </c>
      <c r="T926" s="29">
        <f>P926+R926</f>
        <v>-146704.80000000048</v>
      </c>
      <c r="U926" s="79">
        <f>IF($O926=0,0,T926/$O926)*100</f>
        <v>-77.011683292754611</v>
      </c>
      <c r="V926" s="80">
        <f>IFERROR(VLOOKUP($B926,'Depr Rate % NS'!$A:$B,2,FALSE),0)</f>
        <v>-11</v>
      </c>
      <c r="W926" s="81">
        <f>IFERROR(VLOOKUP($B926,'Depr Rate % NS'!D:E,2,FALSE),0)</f>
        <v>35297616.749999993</v>
      </c>
      <c r="X926" s="82">
        <f>IFERROR(VLOOKUP($B926,'Depr Rate % NS'!$L:$O,4,FALSE),0)</f>
        <v>2.8E-3</v>
      </c>
      <c r="Y926" s="81">
        <f>W926*X926</f>
        <v>98833.326899999971</v>
      </c>
    </row>
    <row r="927" spans="1:25" x14ac:dyDescent="0.25">
      <c r="A927" s="13" t="s">
        <v>11</v>
      </c>
      <c r="B927" s="14">
        <v>34330</v>
      </c>
      <c r="C927" s="14" t="s">
        <v>96</v>
      </c>
      <c r="D927" s="14" t="s">
        <v>31</v>
      </c>
      <c r="E927" s="14" t="s">
        <v>142</v>
      </c>
      <c r="F927" s="14" t="s">
        <v>117</v>
      </c>
      <c r="G927" s="14">
        <v>2018</v>
      </c>
      <c r="H927" s="10">
        <v>12135.64</v>
      </c>
      <c r="I927" s="10">
        <v>-87217.579999999522</v>
      </c>
      <c r="J927" s="20">
        <f t="shared" si="56"/>
        <v>-718.6895787943572</v>
      </c>
      <c r="K927" s="10">
        <v>7238.52</v>
      </c>
      <c r="L927" s="20">
        <f t="shared" si="57"/>
        <v>59.646792422978933</v>
      </c>
      <c r="M927" s="10">
        <f t="shared" si="58"/>
        <v>-79979.059999999517</v>
      </c>
      <c r="N927" s="20">
        <f t="shared" si="59"/>
        <v>-659.04278637137827</v>
      </c>
      <c r="O927" s="29">
        <v>190715.11</v>
      </c>
      <c r="P927" s="29">
        <v>-258351.65000000008</v>
      </c>
      <c r="Q927" s="79">
        <f>IF($O927=0,0,P927/$O927)*100</f>
        <v>-135.46469915257376</v>
      </c>
      <c r="R927" s="29">
        <v>20178.11</v>
      </c>
      <c r="S927" s="79">
        <f>IF($O927=0,0,R927/$O927)*100</f>
        <v>10.580236668190581</v>
      </c>
      <c r="T927" s="29">
        <f>P927+R927</f>
        <v>-238173.5400000001</v>
      </c>
      <c r="U927" s="79">
        <f>IF($O927=0,0,T927/$O927)*100</f>
        <v>-124.88446248438319</v>
      </c>
      <c r="V927" s="80">
        <f>IFERROR(VLOOKUP($B927,'Depr Rate % NS'!$A:$B,2,FALSE),0)</f>
        <v>-11</v>
      </c>
      <c r="W927" s="81">
        <f>IFERROR(VLOOKUP($B927,'Depr Rate % NS'!D:E,2,FALSE),0)</f>
        <v>35297616.749999993</v>
      </c>
      <c r="X927" s="82">
        <f>IFERROR(VLOOKUP($B927,'Depr Rate % NS'!$L:$O,4,FALSE),0)</f>
        <v>2.8E-3</v>
      </c>
      <c r="Y927" s="81">
        <f>W927*X927</f>
        <v>98833.326899999971</v>
      </c>
    </row>
    <row r="928" spans="1:25" x14ac:dyDescent="0.25">
      <c r="A928" s="13" t="s">
        <v>11</v>
      </c>
      <c r="B928" s="14">
        <v>34330</v>
      </c>
      <c r="C928" s="14" t="s">
        <v>96</v>
      </c>
      <c r="D928" s="14" t="s">
        <v>31</v>
      </c>
      <c r="E928" s="14" t="s">
        <v>142</v>
      </c>
      <c r="F928" s="14" t="s">
        <v>117</v>
      </c>
      <c r="G928" s="14">
        <v>2019</v>
      </c>
      <c r="H928" s="10">
        <v>82995.61</v>
      </c>
      <c r="I928" s="10">
        <v>-1051545.17</v>
      </c>
      <c r="J928" s="20">
        <f t="shared" si="56"/>
        <v>-1266.9889045938694</v>
      </c>
      <c r="K928" s="10">
        <v>-13977.560000000001</v>
      </c>
      <c r="L928" s="20">
        <f t="shared" si="57"/>
        <v>-16.84132449897049</v>
      </c>
      <c r="M928" s="10">
        <f t="shared" si="58"/>
        <v>-1065522.73</v>
      </c>
      <c r="N928" s="20">
        <f t="shared" si="59"/>
        <v>-1283.83022909284</v>
      </c>
      <c r="O928" s="29">
        <v>273710.71999999997</v>
      </c>
      <c r="P928" s="29">
        <v>-1035313.5</v>
      </c>
      <c r="Q928" s="79">
        <f>IF($O928=0,0,P928/$O928)*100</f>
        <v>-378.25098702747198</v>
      </c>
      <c r="R928" s="29">
        <v>2655.4199999999992</v>
      </c>
      <c r="S928" s="79">
        <f>IF($O928=0,0,R928/$O928)*100</f>
        <v>0.97015564461633041</v>
      </c>
      <c r="T928" s="29">
        <f>P928+R928</f>
        <v>-1032658.08</v>
      </c>
      <c r="U928" s="79">
        <f>IF($O928=0,0,T928/$O928)*100</f>
        <v>-377.28083138285558</v>
      </c>
      <c r="V928" s="80">
        <f>IFERROR(VLOOKUP($B928,'Depr Rate % NS'!$A:$B,2,FALSE),0)</f>
        <v>-11</v>
      </c>
      <c r="W928" s="81">
        <f>IFERROR(VLOOKUP($B928,'Depr Rate % NS'!D:E,2,FALSE),0)</f>
        <v>35297616.749999993</v>
      </c>
      <c r="X928" s="82">
        <f>IFERROR(VLOOKUP($B928,'Depr Rate % NS'!$L:$O,4,FALSE),0)</f>
        <v>2.8E-3</v>
      </c>
      <c r="Y928" s="81">
        <f>W928*X928</f>
        <v>98833.326899999971</v>
      </c>
    </row>
    <row r="929" spans="1:25" x14ac:dyDescent="0.25">
      <c r="A929" s="13" t="s">
        <v>11</v>
      </c>
      <c r="B929" s="14">
        <v>34331</v>
      </c>
      <c r="C929" s="14" t="s">
        <v>96</v>
      </c>
      <c r="D929" s="14" t="s">
        <v>32</v>
      </c>
      <c r="E929" s="14" t="s">
        <v>142</v>
      </c>
      <c r="F929" s="14" t="s">
        <v>118</v>
      </c>
      <c r="G929" s="14">
        <v>2011</v>
      </c>
      <c r="H929" s="10">
        <v>313533.71999999997</v>
      </c>
      <c r="I929" s="10">
        <v>-743719.21000000008</v>
      </c>
      <c r="J929" s="20">
        <f t="shared" si="56"/>
        <v>-237.20549419692406</v>
      </c>
      <c r="K929" s="10">
        <v>8975.4500000000007</v>
      </c>
      <c r="L929" s="20">
        <f t="shared" si="57"/>
        <v>2.8626745474139117</v>
      </c>
      <c r="M929" s="10">
        <f t="shared" si="58"/>
        <v>-734743.76000000013</v>
      </c>
      <c r="N929" s="20">
        <f t="shared" si="59"/>
        <v>-234.34281964951018</v>
      </c>
      <c r="O929" s="10"/>
      <c r="P929" s="10"/>
      <c r="Q929" s="20"/>
      <c r="R929" s="10"/>
      <c r="S929" s="20"/>
      <c r="T929" s="10"/>
      <c r="U929" s="20"/>
      <c r="V929" s="20"/>
      <c r="W929" s="43"/>
      <c r="X929" s="40"/>
      <c r="Y929" s="43"/>
    </row>
    <row r="930" spans="1:25" x14ac:dyDescent="0.25">
      <c r="A930" s="13" t="s">
        <v>11</v>
      </c>
      <c r="B930" s="14">
        <v>34331</v>
      </c>
      <c r="C930" s="14" t="s">
        <v>96</v>
      </c>
      <c r="D930" s="14" t="s">
        <v>32</v>
      </c>
      <c r="E930" s="14" t="s">
        <v>142</v>
      </c>
      <c r="F930" s="14" t="s">
        <v>118</v>
      </c>
      <c r="G930" s="14">
        <v>2012</v>
      </c>
      <c r="H930" s="10">
        <v>26786773.07</v>
      </c>
      <c r="I930" s="10">
        <v>-10912206.949999999</v>
      </c>
      <c r="J930" s="20">
        <f t="shared" si="56"/>
        <v>-40.737295685015482</v>
      </c>
      <c r="K930" s="10">
        <v>80701.290000000008</v>
      </c>
      <c r="L930" s="20">
        <f t="shared" si="57"/>
        <v>0.30127290730058814</v>
      </c>
      <c r="M930" s="10">
        <f t="shared" si="58"/>
        <v>-10831505.66</v>
      </c>
      <c r="N930" s="20">
        <f t="shared" si="59"/>
        <v>-40.436022777714896</v>
      </c>
      <c r="O930" s="10"/>
      <c r="P930" s="10"/>
      <c r="Q930" s="20"/>
      <c r="R930" s="10"/>
      <c r="S930" s="20"/>
      <c r="T930" s="10"/>
      <c r="U930" s="20"/>
      <c r="V930" s="20"/>
      <c r="W930" s="43"/>
      <c r="X930" s="40"/>
      <c r="Y930" s="43"/>
    </row>
    <row r="931" spans="1:25" x14ac:dyDescent="0.25">
      <c r="A931" s="13" t="s">
        <v>11</v>
      </c>
      <c r="B931" s="14">
        <v>34331</v>
      </c>
      <c r="C931" s="14" t="s">
        <v>96</v>
      </c>
      <c r="D931" s="14" t="s">
        <v>32</v>
      </c>
      <c r="E931" s="14" t="s">
        <v>142</v>
      </c>
      <c r="F931" s="14" t="s">
        <v>118</v>
      </c>
      <c r="G931" s="14">
        <v>2013</v>
      </c>
      <c r="H931" s="10">
        <v>100258.01</v>
      </c>
      <c r="I931" s="10">
        <v>199687.38999999998</v>
      </c>
      <c r="J931" s="20">
        <f t="shared" si="56"/>
        <v>199.1735024463382</v>
      </c>
      <c r="K931" s="10">
        <v>0</v>
      </c>
      <c r="L931" s="20">
        <f t="shared" si="57"/>
        <v>0</v>
      </c>
      <c r="M931" s="10">
        <f t="shared" si="58"/>
        <v>199687.38999999998</v>
      </c>
      <c r="N931" s="20">
        <f t="shared" si="59"/>
        <v>199.1735024463382</v>
      </c>
      <c r="O931" s="10"/>
      <c r="P931" s="10"/>
      <c r="Q931" s="20"/>
      <c r="R931" s="10"/>
      <c r="S931" s="20"/>
      <c r="T931" s="10"/>
      <c r="U931" s="20"/>
      <c r="V931" s="20"/>
      <c r="W931" s="43"/>
      <c r="X931" s="40"/>
      <c r="Y931" s="43"/>
    </row>
    <row r="932" spans="1:25" x14ac:dyDescent="0.25">
      <c r="A932" s="13" t="s">
        <v>11</v>
      </c>
      <c r="B932" s="14">
        <v>34331</v>
      </c>
      <c r="C932" s="14" t="s">
        <v>96</v>
      </c>
      <c r="D932" s="14" t="s">
        <v>32</v>
      </c>
      <c r="E932" s="14" t="s">
        <v>142</v>
      </c>
      <c r="F932" s="14" t="s">
        <v>118</v>
      </c>
      <c r="G932" s="14">
        <v>2014</v>
      </c>
      <c r="H932" s="10">
        <v>89400.760000000009</v>
      </c>
      <c r="I932" s="10">
        <v>-43294.850000000006</v>
      </c>
      <c r="J932" s="20">
        <f t="shared" si="56"/>
        <v>-48.427832157131547</v>
      </c>
      <c r="K932" s="10">
        <v>0</v>
      </c>
      <c r="L932" s="20">
        <f t="shared" si="57"/>
        <v>0</v>
      </c>
      <c r="M932" s="10">
        <f t="shared" si="58"/>
        <v>-43294.850000000006</v>
      </c>
      <c r="N932" s="20">
        <f t="shared" si="59"/>
        <v>-48.427832157131547</v>
      </c>
      <c r="O932" s="10"/>
      <c r="P932" s="10"/>
      <c r="Q932" s="20"/>
      <c r="R932" s="10"/>
      <c r="S932" s="20"/>
      <c r="T932" s="10"/>
      <c r="U932" s="20"/>
      <c r="V932" s="20"/>
      <c r="W932" s="43"/>
      <c r="X932" s="40"/>
      <c r="Y932" s="43"/>
    </row>
    <row r="933" spans="1:25" x14ac:dyDescent="0.25">
      <c r="A933" s="13" t="s">
        <v>11</v>
      </c>
      <c r="B933" s="14">
        <v>34331</v>
      </c>
      <c r="C933" s="14" t="s">
        <v>96</v>
      </c>
      <c r="D933" s="14" t="s">
        <v>32</v>
      </c>
      <c r="E933" s="14" t="s">
        <v>142</v>
      </c>
      <c r="F933" s="14" t="s">
        <v>118</v>
      </c>
      <c r="G933" s="14">
        <v>2015</v>
      </c>
      <c r="H933" s="10">
        <v>1178925.78</v>
      </c>
      <c r="I933" s="10">
        <v>-5290.7400000000134</v>
      </c>
      <c r="J933" s="20">
        <f t="shared" si="56"/>
        <v>-0.4487763428160858</v>
      </c>
      <c r="K933" s="10">
        <v>0</v>
      </c>
      <c r="L933" s="20">
        <f t="shared" si="57"/>
        <v>0</v>
      </c>
      <c r="M933" s="10">
        <f t="shared" si="58"/>
        <v>-5290.7400000000134</v>
      </c>
      <c r="N933" s="20">
        <f t="shared" si="59"/>
        <v>-0.4487763428160858</v>
      </c>
      <c r="O933" s="29">
        <v>28468891.34</v>
      </c>
      <c r="P933" s="29">
        <v>-11504824.359999999</v>
      </c>
      <c r="Q933" s="79">
        <f>IF($O933=0,0,P933/$O933)*100</f>
        <v>-40.411915668227074</v>
      </c>
      <c r="R933" s="29">
        <v>89676.74</v>
      </c>
      <c r="S933" s="79">
        <f>IF($O933=0,0,R933/$O933)*100</f>
        <v>0.3149990596015953</v>
      </c>
      <c r="T933" s="29">
        <f>P933+R933</f>
        <v>-11415147.619999999</v>
      </c>
      <c r="U933" s="79">
        <f>IF($O933=0,0,T933/$O933)*100</f>
        <v>-40.09691660862547</v>
      </c>
      <c r="V933" s="80">
        <f>IFERROR(VLOOKUP($B933,'Depr Rate % NS'!$A:$B,2,FALSE),0)</f>
        <v>-6</v>
      </c>
      <c r="W933" s="81">
        <f>IFERROR(VLOOKUP($B933,'Depr Rate % NS'!D:E,2,FALSE),0)</f>
        <v>209303215.88000011</v>
      </c>
      <c r="X933" s="82">
        <f>IFERROR(VLOOKUP($B933,'Depr Rate % NS'!$L:$O,4,FALSE),0)</f>
        <v>2.0999999999999999E-3</v>
      </c>
      <c r="Y933" s="81">
        <f>W933*X933</f>
        <v>439536.75334800023</v>
      </c>
    </row>
    <row r="934" spans="1:25" x14ac:dyDescent="0.25">
      <c r="A934" s="13" t="s">
        <v>11</v>
      </c>
      <c r="B934" s="14">
        <v>34331</v>
      </c>
      <c r="C934" s="14" t="s">
        <v>96</v>
      </c>
      <c r="D934" s="14" t="s">
        <v>32</v>
      </c>
      <c r="E934" s="14" t="s">
        <v>142</v>
      </c>
      <c r="F934" s="14" t="s">
        <v>118</v>
      </c>
      <c r="G934" s="14">
        <v>2016</v>
      </c>
      <c r="H934" s="10">
        <v>4311447.4799999995</v>
      </c>
      <c r="I934" s="10">
        <v>-1674783.13</v>
      </c>
      <c r="J934" s="20">
        <f t="shared" si="56"/>
        <v>-38.84503146029278</v>
      </c>
      <c r="K934" s="10">
        <v>29985.51</v>
      </c>
      <c r="L934" s="20">
        <f t="shared" si="57"/>
        <v>0.69548591602001841</v>
      </c>
      <c r="M934" s="10">
        <f t="shared" si="58"/>
        <v>-1644797.6199999999</v>
      </c>
      <c r="N934" s="20">
        <f t="shared" si="59"/>
        <v>-38.149545544272755</v>
      </c>
      <c r="O934" s="29">
        <v>32466805.100000001</v>
      </c>
      <c r="P934" s="29">
        <v>-12435888.279999999</v>
      </c>
      <c r="Q934" s="79">
        <f>IF($O934=0,0,P934/$O934)*100</f>
        <v>-38.303394010271738</v>
      </c>
      <c r="R934" s="29">
        <v>110686.8</v>
      </c>
      <c r="S934" s="79">
        <f>IF($O934=0,0,R934/$O934)*100</f>
        <v>0.34092298167028451</v>
      </c>
      <c r="T934" s="29">
        <f>P934+R934</f>
        <v>-12325201.479999999</v>
      </c>
      <c r="U934" s="79">
        <f>IF($O934=0,0,T934/$O934)*100</f>
        <v>-37.962471028601449</v>
      </c>
      <c r="V934" s="80">
        <f>IFERROR(VLOOKUP($B934,'Depr Rate % NS'!$A:$B,2,FALSE),0)</f>
        <v>-6</v>
      </c>
      <c r="W934" s="81">
        <f>IFERROR(VLOOKUP($B934,'Depr Rate % NS'!D:E,2,FALSE),0)</f>
        <v>209303215.88000011</v>
      </c>
      <c r="X934" s="82">
        <f>IFERROR(VLOOKUP($B934,'Depr Rate % NS'!$L:$O,4,FALSE),0)</f>
        <v>2.0999999999999999E-3</v>
      </c>
      <c r="Y934" s="81">
        <f>W934*X934</f>
        <v>439536.75334800023</v>
      </c>
    </row>
    <row r="935" spans="1:25" x14ac:dyDescent="0.25">
      <c r="A935" s="13" t="s">
        <v>11</v>
      </c>
      <c r="B935" s="14">
        <v>34331</v>
      </c>
      <c r="C935" s="14" t="s">
        <v>96</v>
      </c>
      <c r="D935" s="14" t="s">
        <v>32</v>
      </c>
      <c r="E935" s="14" t="s">
        <v>142</v>
      </c>
      <c r="F935" s="14" t="s">
        <v>118</v>
      </c>
      <c r="G935" s="14">
        <v>2017</v>
      </c>
      <c r="H935" s="10">
        <v>23322923.260000005</v>
      </c>
      <c r="I935" s="10">
        <v>-3505857.5299999993</v>
      </c>
      <c r="J935" s="20">
        <f t="shared" si="56"/>
        <v>-15.031810081940812</v>
      </c>
      <c r="K935" s="10">
        <v>46940.75</v>
      </c>
      <c r="L935" s="20">
        <f t="shared" si="57"/>
        <v>0.20126443618028689</v>
      </c>
      <c r="M935" s="10">
        <f t="shared" si="58"/>
        <v>-3458916.7799999993</v>
      </c>
      <c r="N935" s="20">
        <f t="shared" si="59"/>
        <v>-14.830545645760523</v>
      </c>
      <c r="O935" s="29">
        <v>29002955.29000001</v>
      </c>
      <c r="P935" s="29">
        <v>-5029538.8599999994</v>
      </c>
      <c r="Q935" s="79">
        <f>IF($O935=0,0,P935/$O935)*100</f>
        <v>-17.341470238841985</v>
      </c>
      <c r="R935" s="29">
        <v>76926.259999999995</v>
      </c>
      <c r="S935" s="79">
        <f>IF($O935=0,0,R935/$O935)*100</f>
        <v>0.26523593623758596</v>
      </c>
      <c r="T935" s="29">
        <f>P935+R935</f>
        <v>-4952612.5999999996</v>
      </c>
      <c r="U935" s="79">
        <f>IF($O935=0,0,T935/$O935)*100</f>
        <v>-17.076234302604401</v>
      </c>
      <c r="V935" s="80">
        <f>IFERROR(VLOOKUP($B935,'Depr Rate % NS'!$A:$B,2,FALSE),0)</f>
        <v>-6</v>
      </c>
      <c r="W935" s="81">
        <f>IFERROR(VLOOKUP($B935,'Depr Rate % NS'!D:E,2,FALSE),0)</f>
        <v>209303215.88000011</v>
      </c>
      <c r="X935" s="82">
        <f>IFERROR(VLOOKUP($B935,'Depr Rate % NS'!$L:$O,4,FALSE),0)</f>
        <v>2.0999999999999999E-3</v>
      </c>
      <c r="Y935" s="81">
        <f>W935*X935</f>
        <v>439536.75334800023</v>
      </c>
    </row>
    <row r="936" spans="1:25" x14ac:dyDescent="0.25">
      <c r="A936" s="13" t="s">
        <v>11</v>
      </c>
      <c r="B936" s="14">
        <v>34331</v>
      </c>
      <c r="C936" s="14" t="s">
        <v>96</v>
      </c>
      <c r="D936" s="14" t="s">
        <v>32</v>
      </c>
      <c r="E936" s="14" t="s">
        <v>142</v>
      </c>
      <c r="F936" s="14" t="s">
        <v>118</v>
      </c>
      <c r="G936" s="14">
        <v>2018</v>
      </c>
      <c r="H936" s="10">
        <v>190427.99</v>
      </c>
      <c r="I936" s="10">
        <v>1051160.5199999998</v>
      </c>
      <c r="J936" s="20">
        <f t="shared" si="56"/>
        <v>551.99895771624745</v>
      </c>
      <c r="K936" s="10">
        <v>43047.89</v>
      </c>
      <c r="L936" s="20">
        <f t="shared" si="57"/>
        <v>22.605862720075972</v>
      </c>
      <c r="M936" s="10">
        <f t="shared" si="58"/>
        <v>1094208.4099999997</v>
      </c>
      <c r="N936" s="20">
        <f t="shared" si="59"/>
        <v>574.60482043632328</v>
      </c>
      <c r="O936" s="29">
        <v>29093125.270000007</v>
      </c>
      <c r="P936" s="29">
        <v>-4178065.73</v>
      </c>
      <c r="Q936" s="79">
        <f>IF($O936=0,0,P936/$O936)*100</f>
        <v>-14.361006908763773</v>
      </c>
      <c r="R936" s="29">
        <v>119974.15</v>
      </c>
      <c r="S936" s="79">
        <f>IF($O936=0,0,R936/$O936)*100</f>
        <v>0.41237972506073067</v>
      </c>
      <c r="T936" s="29">
        <f>P936+R936</f>
        <v>-4058091.58</v>
      </c>
      <c r="U936" s="79">
        <f>IF($O936=0,0,T936/$O936)*100</f>
        <v>-13.94862718370304</v>
      </c>
      <c r="V936" s="80">
        <f>IFERROR(VLOOKUP($B936,'Depr Rate % NS'!$A:$B,2,FALSE),0)</f>
        <v>-6</v>
      </c>
      <c r="W936" s="81">
        <f>IFERROR(VLOOKUP($B936,'Depr Rate % NS'!D:E,2,FALSE),0)</f>
        <v>209303215.88000011</v>
      </c>
      <c r="X936" s="82">
        <f>IFERROR(VLOOKUP($B936,'Depr Rate % NS'!$L:$O,4,FALSE),0)</f>
        <v>2.0999999999999999E-3</v>
      </c>
      <c r="Y936" s="81">
        <f>W936*X936</f>
        <v>439536.75334800023</v>
      </c>
    </row>
    <row r="937" spans="1:25" x14ac:dyDescent="0.25">
      <c r="A937" s="13" t="s">
        <v>11</v>
      </c>
      <c r="B937" s="14">
        <v>34331</v>
      </c>
      <c r="C937" s="14" t="s">
        <v>96</v>
      </c>
      <c r="D937" s="14" t="s">
        <v>32</v>
      </c>
      <c r="E937" s="14" t="s">
        <v>142</v>
      </c>
      <c r="F937" s="14" t="s">
        <v>118</v>
      </c>
      <c r="G937" s="14">
        <v>2019</v>
      </c>
      <c r="H937" s="10">
        <v>117782.22</v>
      </c>
      <c r="I937" s="10">
        <v>-149544.49</v>
      </c>
      <c r="J937" s="20">
        <f t="shared" si="56"/>
        <v>-126.96694798247137</v>
      </c>
      <c r="K937" s="10">
        <v>-83206.889999999985</v>
      </c>
      <c r="L937" s="20">
        <f t="shared" si="57"/>
        <v>-70.644694929336509</v>
      </c>
      <c r="M937" s="10">
        <f t="shared" si="58"/>
        <v>-232751.37999999998</v>
      </c>
      <c r="N937" s="20">
        <f t="shared" si="59"/>
        <v>-197.61164291180788</v>
      </c>
      <c r="O937" s="29">
        <v>29121506.730000008</v>
      </c>
      <c r="P937" s="29">
        <v>-4284315.3699999992</v>
      </c>
      <c r="Q937" s="79">
        <f>IF($O937=0,0,P937/$O937)*100</f>
        <v>-14.711860240344087</v>
      </c>
      <c r="R937" s="29">
        <v>36767.260000000009</v>
      </c>
      <c r="S937" s="79">
        <f>IF($O937=0,0,R937/$O937)*100</f>
        <v>0.12625466237337094</v>
      </c>
      <c r="T937" s="29">
        <f>P937+R937</f>
        <v>-4247548.1099999994</v>
      </c>
      <c r="U937" s="79">
        <f>IF($O937=0,0,T937/$O937)*100</f>
        <v>-14.585605577970719</v>
      </c>
      <c r="V937" s="80">
        <f>IFERROR(VLOOKUP($B937,'Depr Rate % NS'!$A:$B,2,FALSE),0)</f>
        <v>-6</v>
      </c>
      <c r="W937" s="81">
        <f>IFERROR(VLOOKUP($B937,'Depr Rate % NS'!D:E,2,FALSE),0)</f>
        <v>209303215.88000011</v>
      </c>
      <c r="X937" s="82">
        <f>IFERROR(VLOOKUP($B937,'Depr Rate % NS'!$L:$O,4,FALSE),0)</f>
        <v>2.0999999999999999E-3</v>
      </c>
      <c r="Y937" s="81">
        <f>W937*X937</f>
        <v>439536.75334800023</v>
      </c>
    </row>
    <row r="938" spans="1:25" x14ac:dyDescent="0.25">
      <c r="A938" s="13" t="s">
        <v>11</v>
      </c>
      <c r="B938" s="14">
        <v>34332</v>
      </c>
      <c r="C938" s="14" t="s">
        <v>96</v>
      </c>
      <c r="D938" s="14" t="s">
        <v>33</v>
      </c>
      <c r="E938" s="14" t="s">
        <v>142</v>
      </c>
      <c r="F938" s="14" t="s">
        <v>119</v>
      </c>
      <c r="G938" s="14">
        <v>2011</v>
      </c>
      <c r="H938" s="10">
        <v>218967.38</v>
      </c>
      <c r="I938" s="10">
        <v>-62243.689999999995</v>
      </c>
      <c r="J938" s="20">
        <f t="shared" si="56"/>
        <v>-28.426010303452504</v>
      </c>
      <c r="K938" s="10">
        <v>12887.52</v>
      </c>
      <c r="L938" s="20">
        <f t="shared" si="57"/>
        <v>5.8855889859028316</v>
      </c>
      <c r="M938" s="10">
        <f t="shared" si="58"/>
        <v>-49356.17</v>
      </c>
      <c r="N938" s="20">
        <f t="shared" si="59"/>
        <v>-22.540421317549672</v>
      </c>
      <c r="O938" s="10"/>
      <c r="P938" s="10"/>
      <c r="Q938" s="20"/>
      <c r="R938" s="10"/>
      <c r="S938" s="20"/>
      <c r="T938" s="10"/>
      <c r="U938" s="20"/>
      <c r="V938" s="20"/>
      <c r="W938" s="43"/>
      <c r="X938" s="40"/>
      <c r="Y938" s="43"/>
    </row>
    <row r="939" spans="1:25" x14ac:dyDescent="0.25">
      <c r="A939" s="13" t="s">
        <v>11</v>
      </c>
      <c r="B939" s="14">
        <v>34332</v>
      </c>
      <c r="C939" s="14" t="s">
        <v>96</v>
      </c>
      <c r="D939" s="14" t="s">
        <v>33</v>
      </c>
      <c r="E939" s="14" t="s">
        <v>142</v>
      </c>
      <c r="F939" s="14" t="s">
        <v>119</v>
      </c>
      <c r="G939" s="14">
        <v>2012</v>
      </c>
      <c r="H939" s="10">
        <v>30222870.449999999</v>
      </c>
      <c r="I939" s="10">
        <v>-7135107.4199999999</v>
      </c>
      <c r="J939" s="20">
        <f t="shared" si="56"/>
        <v>-23.608304948413661</v>
      </c>
      <c r="K939" s="10">
        <v>7628.6200000000008</v>
      </c>
      <c r="L939" s="20">
        <f t="shared" si="57"/>
        <v>2.5241215961338315E-2</v>
      </c>
      <c r="M939" s="10">
        <f t="shared" si="58"/>
        <v>-7127478.7999999998</v>
      </c>
      <c r="N939" s="20">
        <f t="shared" si="59"/>
        <v>-23.583063732452324</v>
      </c>
      <c r="O939" s="10"/>
      <c r="P939" s="10"/>
      <c r="Q939" s="20"/>
      <c r="R939" s="10"/>
      <c r="S939" s="20"/>
      <c r="T939" s="10"/>
      <c r="U939" s="20"/>
      <c r="V939" s="20"/>
      <c r="W939" s="43"/>
      <c r="X939" s="40"/>
      <c r="Y939" s="43"/>
    </row>
    <row r="940" spans="1:25" x14ac:dyDescent="0.25">
      <c r="A940" s="13" t="s">
        <v>11</v>
      </c>
      <c r="B940" s="14">
        <v>34332</v>
      </c>
      <c r="C940" s="14" t="s">
        <v>96</v>
      </c>
      <c r="D940" s="14" t="s">
        <v>33</v>
      </c>
      <c r="E940" s="14" t="s">
        <v>142</v>
      </c>
      <c r="F940" s="14" t="s">
        <v>119</v>
      </c>
      <c r="G940" s="14">
        <v>2013</v>
      </c>
      <c r="H940" s="10">
        <v>920115.3</v>
      </c>
      <c r="I940" s="10">
        <v>31756.879999999888</v>
      </c>
      <c r="J940" s="20">
        <f t="shared" si="56"/>
        <v>3.4514022318724495</v>
      </c>
      <c r="K940" s="10">
        <v>1926.869999999999</v>
      </c>
      <c r="L940" s="20">
        <f t="shared" si="57"/>
        <v>0.20941614599822422</v>
      </c>
      <c r="M940" s="10">
        <f t="shared" si="58"/>
        <v>33683.749999999884</v>
      </c>
      <c r="N940" s="20">
        <f t="shared" si="59"/>
        <v>3.6608183778706733</v>
      </c>
      <c r="O940" s="10"/>
      <c r="P940" s="10"/>
      <c r="Q940" s="20"/>
      <c r="R940" s="10"/>
      <c r="S940" s="20"/>
      <c r="T940" s="10"/>
      <c r="U940" s="20"/>
      <c r="V940" s="20"/>
      <c r="W940" s="43"/>
      <c r="X940" s="40"/>
      <c r="Y940" s="43"/>
    </row>
    <row r="941" spans="1:25" x14ac:dyDescent="0.25">
      <c r="A941" s="13" t="s">
        <v>11</v>
      </c>
      <c r="B941" s="14">
        <v>34332</v>
      </c>
      <c r="C941" s="14" t="s">
        <v>96</v>
      </c>
      <c r="D941" s="14" t="s">
        <v>33</v>
      </c>
      <c r="E941" s="14" t="s">
        <v>142</v>
      </c>
      <c r="F941" s="14" t="s">
        <v>119</v>
      </c>
      <c r="G941" s="14">
        <v>2014</v>
      </c>
      <c r="H941" s="10">
        <v>164163.25</v>
      </c>
      <c r="I941" s="10">
        <v>-3591.5299999999988</v>
      </c>
      <c r="J941" s="20">
        <f t="shared" si="56"/>
        <v>-2.1877795426199218</v>
      </c>
      <c r="K941" s="10">
        <v>0</v>
      </c>
      <c r="L941" s="20">
        <f t="shared" si="57"/>
        <v>0</v>
      </c>
      <c r="M941" s="10">
        <f t="shared" si="58"/>
        <v>-3591.5299999999988</v>
      </c>
      <c r="N941" s="20">
        <f t="shared" si="59"/>
        <v>-2.1877795426199218</v>
      </c>
      <c r="O941" s="10"/>
      <c r="P941" s="10"/>
      <c r="Q941" s="20"/>
      <c r="R941" s="10"/>
      <c r="S941" s="20"/>
      <c r="T941" s="10"/>
      <c r="U941" s="20"/>
      <c r="V941" s="20"/>
      <c r="W941" s="43"/>
      <c r="X941" s="40"/>
      <c r="Y941" s="43"/>
    </row>
    <row r="942" spans="1:25" x14ac:dyDescent="0.25">
      <c r="A942" s="13" t="s">
        <v>11</v>
      </c>
      <c r="B942" s="14">
        <v>34332</v>
      </c>
      <c r="C942" s="14" t="s">
        <v>96</v>
      </c>
      <c r="D942" s="14" t="s">
        <v>33</v>
      </c>
      <c r="E942" s="14" t="s">
        <v>142</v>
      </c>
      <c r="F942" s="14" t="s">
        <v>119</v>
      </c>
      <c r="G942" s="14">
        <v>2015</v>
      </c>
      <c r="H942" s="10">
        <v>958359.92999999993</v>
      </c>
      <c r="I942" s="10">
        <v>-10970.24000000002</v>
      </c>
      <c r="J942" s="20">
        <f t="shared" si="56"/>
        <v>-1.1446889270506144</v>
      </c>
      <c r="K942" s="10">
        <v>0</v>
      </c>
      <c r="L942" s="20">
        <f t="shared" si="57"/>
        <v>0</v>
      </c>
      <c r="M942" s="10">
        <f t="shared" si="58"/>
        <v>-10970.24000000002</v>
      </c>
      <c r="N942" s="20">
        <f t="shared" si="59"/>
        <v>-1.1446889270506144</v>
      </c>
      <c r="O942" s="29">
        <v>32484476.309999999</v>
      </c>
      <c r="P942" s="29">
        <v>-7180156.0000000009</v>
      </c>
      <c r="Q942" s="79">
        <f>IF($O942=0,0,P942/$O942)*100</f>
        <v>-22.103345399444432</v>
      </c>
      <c r="R942" s="29">
        <v>22443.010000000002</v>
      </c>
      <c r="S942" s="79">
        <f>IF($O942=0,0,R942/$O942)*100</f>
        <v>6.9088415604505723E-2</v>
      </c>
      <c r="T942" s="29">
        <f>P942+R942</f>
        <v>-7157712.9900000012</v>
      </c>
      <c r="U942" s="79">
        <f>IF($O942=0,0,T942/$O942)*100</f>
        <v>-22.034256983839924</v>
      </c>
      <c r="V942" s="80">
        <f>IFERROR(VLOOKUP($B942,'Depr Rate % NS'!$A:$B,2,FALSE),0)</f>
        <v>-6</v>
      </c>
      <c r="W942" s="81">
        <f>IFERROR(VLOOKUP($B942,'Depr Rate % NS'!D:E,2,FALSE),0)</f>
        <v>286570778.38000011</v>
      </c>
      <c r="X942" s="82">
        <f>IFERROR(VLOOKUP($B942,'Depr Rate % NS'!$L:$O,4,FALSE),0)</f>
        <v>2.0999999999999999E-3</v>
      </c>
      <c r="Y942" s="81">
        <f>W942*X942</f>
        <v>601798.63459800021</v>
      </c>
    </row>
    <row r="943" spans="1:25" x14ac:dyDescent="0.25">
      <c r="A943" s="13" t="s">
        <v>11</v>
      </c>
      <c r="B943" s="14">
        <v>34332</v>
      </c>
      <c r="C943" s="14" t="s">
        <v>96</v>
      </c>
      <c r="D943" s="14" t="s">
        <v>33</v>
      </c>
      <c r="E943" s="14" t="s">
        <v>142</v>
      </c>
      <c r="F943" s="14" t="s">
        <v>119</v>
      </c>
      <c r="G943" s="14">
        <v>2016</v>
      </c>
      <c r="H943" s="10">
        <v>475101.83999999997</v>
      </c>
      <c r="I943" s="10">
        <v>-468340.50000000006</v>
      </c>
      <c r="J943" s="20">
        <f t="shared" si="56"/>
        <v>-98.576865120118256</v>
      </c>
      <c r="K943" s="10">
        <v>40820.839999999997</v>
      </c>
      <c r="L943" s="20">
        <f t="shared" si="57"/>
        <v>8.5920189237743223</v>
      </c>
      <c r="M943" s="10">
        <f t="shared" si="58"/>
        <v>-427519.66000000003</v>
      </c>
      <c r="N943" s="20">
        <f t="shared" si="59"/>
        <v>-89.984846196343938</v>
      </c>
      <c r="O943" s="29">
        <v>32740610.77</v>
      </c>
      <c r="P943" s="29">
        <v>-7586252.8100000005</v>
      </c>
      <c r="Q943" s="79">
        <f>IF($O943=0,0,P943/$O943)*100</f>
        <v>-23.170773640396568</v>
      </c>
      <c r="R943" s="29">
        <v>50376.329999999994</v>
      </c>
      <c r="S943" s="79">
        <f>IF($O943=0,0,R943/$O943)*100</f>
        <v>0.15386496713176617</v>
      </c>
      <c r="T943" s="29">
        <f>P943+R943</f>
        <v>-7535876.4800000004</v>
      </c>
      <c r="U943" s="79">
        <f>IF($O943=0,0,T943/$O943)*100</f>
        <v>-23.016908673264805</v>
      </c>
      <c r="V943" s="80">
        <f>IFERROR(VLOOKUP($B943,'Depr Rate % NS'!$A:$B,2,FALSE),0)</f>
        <v>-6</v>
      </c>
      <c r="W943" s="81">
        <f>IFERROR(VLOOKUP($B943,'Depr Rate % NS'!D:E,2,FALSE),0)</f>
        <v>286570778.38000011</v>
      </c>
      <c r="X943" s="82">
        <f>IFERROR(VLOOKUP($B943,'Depr Rate % NS'!$L:$O,4,FALSE),0)</f>
        <v>2.0999999999999999E-3</v>
      </c>
      <c r="Y943" s="81">
        <f>W943*X943</f>
        <v>601798.63459800021</v>
      </c>
    </row>
    <row r="944" spans="1:25" x14ac:dyDescent="0.25">
      <c r="A944" s="13" t="s">
        <v>11</v>
      </c>
      <c r="B944" s="14">
        <v>34332</v>
      </c>
      <c r="C944" s="14" t="s">
        <v>96</v>
      </c>
      <c r="D944" s="14" t="s">
        <v>33</v>
      </c>
      <c r="E944" s="14" t="s">
        <v>142</v>
      </c>
      <c r="F944" s="14" t="s">
        <v>119</v>
      </c>
      <c r="G944" s="14">
        <v>2017</v>
      </c>
      <c r="H944" s="10">
        <v>36489090.399999999</v>
      </c>
      <c r="I944" s="10">
        <v>-4048736.13</v>
      </c>
      <c r="J944" s="20">
        <f t="shared" si="56"/>
        <v>-11.095744195366406</v>
      </c>
      <c r="K944" s="10">
        <v>62060.22</v>
      </c>
      <c r="L944" s="20">
        <f t="shared" si="57"/>
        <v>0.17007883539897722</v>
      </c>
      <c r="M944" s="10">
        <f t="shared" si="58"/>
        <v>-3986675.9099999997</v>
      </c>
      <c r="N944" s="20">
        <f t="shared" si="59"/>
        <v>-10.925665359967427</v>
      </c>
      <c r="O944" s="29">
        <v>39006830.719999999</v>
      </c>
      <c r="P944" s="29">
        <v>-4499881.5200000005</v>
      </c>
      <c r="Q944" s="79">
        <f>IF($O944=0,0,P944/$O944)*100</f>
        <v>-11.536137227608121</v>
      </c>
      <c r="R944" s="29">
        <v>104807.93</v>
      </c>
      <c r="S944" s="79">
        <f>IF($O944=0,0,R944/$O944)*100</f>
        <v>0.26869122167944226</v>
      </c>
      <c r="T944" s="29">
        <f>P944+R944</f>
        <v>-4395073.5900000008</v>
      </c>
      <c r="U944" s="79">
        <f>IF($O944=0,0,T944/$O944)*100</f>
        <v>-11.267446005928679</v>
      </c>
      <c r="V944" s="80">
        <f>IFERROR(VLOOKUP($B944,'Depr Rate % NS'!$A:$B,2,FALSE),0)</f>
        <v>-6</v>
      </c>
      <c r="W944" s="81">
        <f>IFERROR(VLOOKUP($B944,'Depr Rate % NS'!D:E,2,FALSE),0)</f>
        <v>286570778.38000011</v>
      </c>
      <c r="X944" s="82">
        <f>IFERROR(VLOOKUP($B944,'Depr Rate % NS'!$L:$O,4,FALSE),0)</f>
        <v>2.0999999999999999E-3</v>
      </c>
      <c r="Y944" s="81">
        <f>W944*X944</f>
        <v>601798.63459800021</v>
      </c>
    </row>
    <row r="945" spans="1:25" x14ac:dyDescent="0.25">
      <c r="A945" s="13" t="s">
        <v>11</v>
      </c>
      <c r="B945" s="14">
        <v>34332</v>
      </c>
      <c r="C945" s="14" t="s">
        <v>96</v>
      </c>
      <c r="D945" s="14" t="s">
        <v>33</v>
      </c>
      <c r="E945" s="14" t="s">
        <v>142</v>
      </c>
      <c r="F945" s="14" t="s">
        <v>119</v>
      </c>
      <c r="G945" s="14">
        <v>2018</v>
      </c>
      <c r="H945" s="10">
        <v>2451061.4799999995</v>
      </c>
      <c r="I945" s="10">
        <v>-2368272.0300000003</v>
      </c>
      <c r="J945" s="20">
        <f t="shared" si="56"/>
        <v>-96.622302187214032</v>
      </c>
      <c r="K945" s="10">
        <v>61840.66</v>
      </c>
      <c r="L945" s="20">
        <f t="shared" si="57"/>
        <v>2.5230154569603052</v>
      </c>
      <c r="M945" s="10">
        <f t="shared" si="58"/>
        <v>-2306431.37</v>
      </c>
      <c r="N945" s="20">
        <f t="shared" si="59"/>
        <v>-94.099286730253723</v>
      </c>
      <c r="O945" s="29">
        <v>40537776.899999999</v>
      </c>
      <c r="P945" s="29">
        <v>-6899910.4300000006</v>
      </c>
      <c r="Q945" s="79">
        <f>IF($O945=0,0,P945/$O945)*100</f>
        <v>-17.020939374699655</v>
      </c>
      <c r="R945" s="29">
        <v>164721.72</v>
      </c>
      <c r="S945" s="79">
        <f>IF($O945=0,0,R945/$O945)*100</f>
        <v>0.40634127620353055</v>
      </c>
      <c r="T945" s="29">
        <f>P945+R945</f>
        <v>-6735188.7100000009</v>
      </c>
      <c r="U945" s="79">
        <f>IF($O945=0,0,T945/$O945)*100</f>
        <v>-16.614598098496124</v>
      </c>
      <c r="V945" s="80">
        <f>IFERROR(VLOOKUP($B945,'Depr Rate % NS'!$A:$B,2,FALSE),0)</f>
        <v>-6</v>
      </c>
      <c r="W945" s="81">
        <f>IFERROR(VLOOKUP($B945,'Depr Rate % NS'!D:E,2,FALSE),0)</f>
        <v>286570778.38000011</v>
      </c>
      <c r="X945" s="82">
        <f>IFERROR(VLOOKUP($B945,'Depr Rate % NS'!$L:$O,4,FALSE),0)</f>
        <v>2.0999999999999999E-3</v>
      </c>
      <c r="Y945" s="81">
        <f>W945*X945</f>
        <v>601798.63459800021</v>
      </c>
    </row>
    <row r="946" spans="1:25" x14ac:dyDescent="0.25">
      <c r="A946" s="13" t="s">
        <v>11</v>
      </c>
      <c r="B946" s="14">
        <v>34332</v>
      </c>
      <c r="C946" s="14" t="s">
        <v>96</v>
      </c>
      <c r="D946" s="14" t="s">
        <v>33</v>
      </c>
      <c r="E946" s="14" t="s">
        <v>142</v>
      </c>
      <c r="F946" s="14" t="s">
        <v>119</v>
      </c>
      <c r="G946" s="14">
        <v>2019</v>
      </c>
      <c r="H946" s="10">
        <v>208469.63</v>
      </c>
      <c r="I946" s="10">
        <v>-485718.99000000022</v>
      </c>
      <c r="J946" s="20">
        <f t="shared" si="56"/>
        <v>-232.99268579312979</v>
      </c>
      <c r="K946" s="10">
        <v>-114127</v>
      </c>
      <c r="L946" s="20">
        <f t="shared" si="57"/>
        <v>-54.745144412641778</v>
      </c>
      <c r="M946" s="10">
        <f t="shared" si="58"/>
        <v>-599845.99000000022</v>
      </c>
      <c r="N946" s="20">
        <f t="shared" si="59"/>
        <v>-287.73783020577156</v>
      </c>
      <c r="O946" s="29">
        <v>40582083.280000001</v>
      </c>
      <c r="P946" s="29">
        <v>-7382037.8900000006</v>
      </c>
      <c r="Q946" s="79">
        <f>IF($O946=0,0,P946/$O946)*100</f>
        <v>-18.190386725755101</v>
      </c>
      <c r="R946" s="29">
        <v>50594.720000000001</v>
      </c>
      <c r="S946" s="79">
        <f>IF($O946=0,0,R946/$O946)*100</f>
        <v>0.12467255475998323</v>
      </c>
      <c r="T946" s="29">
        <f>P946+R946</f>
        <v>-7331443.1700000009</v>
      </c>
      <c r="U946" s="79">
        <f>IF($O946=0,0,T946/$O946)*100</f>
        <v>-18.065714170995118</v>
      </c>
      <c r="V946" s="80">
        <f>IFERROR(VLOOKUP($B946,'Depr Rate % NS'!$A:$B,2,FALSE),0)</f>
        <v>-6</v>
      </c>
      <c r="W946" s="81">
        <f>IFERROR(VLOOKUP($B946,'Depr Rate % NS'!D:E,2,FALSE),0)</f>
        <v>286570778.38000011</v>
      </c>
      <c r="X946" s="82">
        <f>IFERROR(VLOOKUP($B946,'Depr Rate % NS'!$L:$O,4,FALSE),0)</f>
        <v>2.0999999999999999E-3</v>
      </c>
      <c r="Y946" s="81">
        <f>W946*X946</f>
        <v>601798.63459800021</v>
      </c>
    </row>
    <row r="947" spans="1:25" x14ac:dyDescent="0.25">
      <c r="A947" s="13" t="s">
        <v>11</v>
      </c>
      <c r="B947" s="14">
        <v>34333</v>
      </c>
      <c r="C947" s="14" t="s">
        <v>96</v>
      </c>
      <c r="D947" s="14" t="s">
        <v>34</v>
      </c>
      <c r="E947" s="14" t="s">
        <v>142</v>
      </c>
      <c r="F947" s="27" t="s">
        <v>120</v>
      </c>
      <c r="G947" s="14">
        <v>2011</v>
      </c>
      <c r="H947" s="10">
        <v>0</v>
      </c>
      <c r="I947" s="10">
        <v>-1448.0199999999998</v>
      </c>
      <c r="J947" s="20">
        <f t="shared" si="56"/>
        <v>0</v>
      </c>
      <c r="K947" s="10">
        <v>1402.27</v>
      </c>
      <c r="L947" s="20">
        <f t="shared" si="57"/>
        <v>0</v>
      </c>
      <c r="M947" s="10">
        <f t="shared" si="58"/>
        <v>-45.749999999999773</v>
      </c>
      <c r="N947" s="20">
        <f t="shared" si="59"/>
        <v>0</v>
      </c>
      <c r="O947" s="10"/>
      <c r="P947" s="10"/>
      <c r="Q947" s="20"/>
      <c r="R947" s="10"/>
      <c r="S947" s="20"/>
      <c r="T947" s="10"/>
      <c r="U947" s="20"/>
      <c r="V947" s="20"/>
      <c r="W947" s="43"/>
      <c r="X947" s="40"/>
      <c r="Y947" s="43"/>
    </row>
    <row r="948" spans="1:25" x14ac:dyDescent="0.25">
      <c r="A948" s="13" t="s">
        <v>11</v>
      </c>
      <c r="B948" s="14">
        <v>34333</v>
      </c>
      <c r="C948" s="14" t="s">
        <v>96</v>
      </c>
      <c r="D948" s="14" t="s">
        <v>34</v>
      </c>
      <c r="E948" s="14" t="s">
        <v>142</v>
      </c>
      <c r="F948" s="27" t="s">
        <v>120</v>
      </c>
      <c r="G948" s="14">
        <v>2012</v>
      </c>
      <c r="H948" s="10">
        <v>46147.51</v>
      </c>
      <c r="I948" s="10">
        <v>-14761.410000000002</v>
      </c>
      <c r="J948" s="20">
        <f t="shared" si="56"/>
        <v>-31.987446343258824</v>
      </c>
      <c r="K948" s="10">
        <v>68.45</v>
      </c>
      <c r="L948" s="20">
        <f t="shared" si="57"/>
        <v>0.14832869639120291</v>
      </c>
      <c r="M948" s="10">
        <f t="shared" si="58"/>
        <v>-14692.960000000001</v>
      </c>
      <c r="N948" s="20">
        <f t="shared" si="59"/>
        <v>-31.839117646867621</v>
      </c>
      <c r="O948" s="10"/>
      <c r="P948" s="10"/>
      <c r="Q948" s="20"/>
      <c r="R948" s="10"/>
      <c r="S948" s="20"/>
      <c r="T948" s="10"/>
      <c r="U948" s="20"/>
      <c r="V948" s="20"/>
      <c r="W948" s="43"/>
      <c r="X948" s="40"/>
      <c r="Y948" s="43"/>
    </row>
    <row r="949" spans="1:25" x14ac:dyDescent="0.25">
      <c r="A949" s="13" t="s">
        <v>11</v>
      </c>
      <c r="B949" s="14">
        <v>34333</v>
      </c>
      <c r="C949" s="14" t="s">
        <v>96</v>
      </c>
      <c r="D949" s="14" t="s">
        <v>34</v>
      </c>
      <c r="E949" s="14" t="s">
        <v>142</v>
      </c>
      <c r="F949" s="27" t="s">
        <v>120</v>
      </c>
      <c r="G949" s="14">
        <v>2013</v>
      </c>
      <c r="H949" s="10">
        <v>17532.41</v>
      </c>
      <c r="I949" s="10">
        <v>17020.140000000003</v>
      </c>
      <c r="J949" s="20">
        <f t="shared" si="56"/>
        <v>97.078154115720565</v>
      </c>
      <c r="K949" s="10">
        <v>0</v>
      </c>
      <c r="L949" s="20">
        <f t="shared" si="57"/>
        <v>0</v>
      </c>
      <c r="M949" s="10">
        <f t="shared" si="58"/>
        <v>17020.140000000003</v>
      </c>
      <c r="N949" s="20">
        <f t="shared" si="59"/>
        <v>97.078154115720565</v>
      </c>
      <c r="O949" s="10"/>
      <c r="P949" s="10"/>
      <c r="Q949" s="20"/>
      <c r="R949" s="10"/>
      <c r="S949" s="20"/>
      <c r="T949" s="10"/>
      <c r="U949" s="20"/>
      <c r="V949" s="20"/>
      <c r="W949" s="43"/>
      <c r="X949" s="40"/>
      <c r="Y949" s="43"/>
    </row>
    <row r="950" spans="1:25" x14ac:dyDescent="0.25">
      <c r="A950" s="13" t="s">
        <v>11</v>
      </c>
      <c r="B950" s="14">
        <v>34333</v>
      </c>
      <c r="C950" s="14" t="s">
        <v>96</v>
      </c>
      <c r="D950" s="14" t="s">
        <v>34</v>
      </c>
      <c r="E950" s="14" t="s">
        <v>142</v>
      </c>
      <c r="F950" s="27" t="s">
        <v>120</v>
      </c>
      <c r="G950" s="14">
        <v>2014</v>
      </c>
      <c r="H950" s="10">
        <v>39108.57</v>
      </c>
      <c r="I950" s="10">
        <v>-151.18000000000006</v>
      </c>
      <c r="J950" s="20">
        <f t="shared" si="56"/>
        <v>-0.38656488846306591</v>
      </c>
      <c r="K950" s="10">
        <v>0</v>
      </c>
      <c r="L950" s="20">
        <f t="shared" si="57"/>
        <v>0</v>
      </c>
      <c r="M950" s="10">
        <f t="shared" si="58"/>
        <v>-151.18000000000006</v>
      </c>
      <c r="N950" s="20">
        <f t="shared" si="59"/>
        <v>-0.38656488846306591</v>
      </c>
      <c r="O950" s="10"/>
      <c r="P950" s="10"/>
      <c r="Q950" s="20"/>
      <c r="R950" s="10"/>
      <c r="S950" s="20"/>
      <c r="T950" s="10"/>
      <c r="U950" s="20"/>
      <c r="V950" s="20"/>
      <c r="W950" s="43"/>
      <c r="X950" s="40"/>
      <c r="Y950" s="43"/>
    </row>
    <row r="951" spans="1:25" x14ac:dyDescent="0.25">
      <c r="A951" s="13" t="s">
        <v>11</v>
      </c>
      <c r="B951" s="14">
        <v>34333</v>
      </c>
      <c r="C951" s="14" t="s">
        <v>96</v>
      </c>
      <c r="D951" s="14" t="s">
        <v>34</v>
      </c>
      <c r="E951" s="14" t="s">
        <v>142</v>
      </c>
      <c r="F951" s="27" t="s">
        <v>120</v>
      </c>
      <c r="G951" s="14">
        <v>2015</v>
      </c>
      <c r="H951" s="10">
        <v>0</v>
      </c>
      <c r="I951" s="10">
        <v>-5039.2</v>
      </c>
      <c r="J951" s="20">
        <f t="shared" si="56"/>
        <v>0</v>
      </c>
      <c r="K951" s="10">
        <v>0</v>
      </c>
      <c r="L951" s="20">
        <f t="shared" si="57"/>
        <v>0</v>
      </c>
      <c r="M951" s="10">
        <f t="shared" si="58"/>
        <v>-5039.2</v>
      </c>
      <c r="N951" s="20">
        <f t="shared" si="59"/>
        <v>0</v>
      </c>
      <c r="O951" s="29">
        <v>102788.48999999999</v>
      </c>
      <c r="P951" s="29">
        <v>-4379.6699999999992</v>
      </c>
      <c r="Q951" s="79">
        <f>IF($O951=0,0,P951/$O951)*100</f>
        <v>-4.2608564441407788</v>
      </c>
      <c r="R951" s="29">
        <v>1470.72</v>
      </c>
      <c r="S951" s="79">
        <f>IF($O951=0,0,R951/$O951)*100</f>
        <v>1.4308216805208445</v>
      </c>
      <c r="T951" s="29">
        <f>P951+R951</f>
        <v>-2908.9499999999989</v>
      </c>
      <c r="U951" s="79">
        <f>IF($O951=0,0,T951/$O951)*100</f>
        <v>-2.8300347636199334</v>
      </c>
      <c r="V951" s="80">
        <f>IFERROR(VLOOKUP($B951,'Depr Rate % NS'!$A:$B,2,FALSE),0)</f>
        <v>-6</v>
      </c>
      <c r="W951" s="81">
        <f>IFERROR(VLOOKUP($B951,'Depr Rate % NS'!D:E,2,FALSE),0)</f>
        <v>15422171.260000002</v>
      </c>
      <c r="X951" s="82">
        <f>IFERROR(VLOOKUP($B951,'Depr Rate % NS'!$L:$O,4,FALSE),0)</f>
        <v>2.5000000000000001E-3</v>
      </c>
      <c r="Y951" s="81">
        <f>W951*X951</f>
        <v>38555.428150000007</v>
      </c>
    </row>
    <row r="952" spans="1:25" x14ac:dyDescent="0.25">
      <c r="A952" s="13" t="s">
        <v>11</v>
      </c>
      <c r="B952" s="14">
        <v>34333</v>
      </c>
      <c r="C952" s="14" t="s">
        <v>96</v>
      </c>
      <c r="D952" s="14" t="s">
        <v>34</v>
      </c>
      <c r="E952" s="14" t="s">
        <v>142</v>
      </c>
      <c r="F952" s="27" t="s">
        <v>120</v>
      </c>
      <c r="G952" s="14">
        <v>2016</v>
      </c>
      <c r="H952" s="10">
        <v>89010.03</v>
      </c>
      <c r="I952" s="10">
        <v>-24235.57</v>
      </c>
      <c r="J952" s="20">
        <f t="shared" si="56"/>
        <v>-27.227909034521165</v>
      </c>
      <c r="K952" s="10">
        <v>2292.5300000000002</v>
      </c>
      <c r="L952" s="20">
        <f t="shared" si="57"/>
        <v>2.5755861446176351</v>
      </c>
      <c r="M952" s="10">
        <f t="shared" si="58"/>
        <v>-21943.040000000001</v>
      </c>
      <c r="N952" s="20">
        <f t="shared" si="59"/>
        <v>-24.652322889903534</v>
      </c>
      <c r="O952" s="29">
        <v>191798.52000000002</v>
      </c>
      <c r="P952" s="29">
        <v>-27167.22</v>
      </c>
      <c r="Q952" s="79">
        <f>IF($O952=0,0,P952/$O952)*100</f>
        <v>-14.164457577670566</v>
      </c>
      <c r="R952" s="29">
        <v>2360.98</v>
      </c>
      <c r="S952" s="79">
        <f>IF($O952=0,0,R952/$O952)*100</f>
        <v>1.2309688312506268</v>
      </c>
      <c r="T952" s="29">
        <f>P952+R952</f>
        <v>-24806.240000000002</v>
      </c>
      <c r="U952" s="79">
        <f>IF($O952=0,0,T952/$O952)*100</f>
        <v>-12.933488746419942</v>
      </c>
      <c r="V952" s="80">
        <f>IFERROR(VLOOKUP($B952,'Depr Rate % NS'!$A:$B,2,FALSE),0)</f>
        <v>-6</v>
      </c>
      <c r="W952" s="81">
        <f>IFERROR(VLOOKUP($B952,'Depr Rate % NS'!D:E,2,FALSE),0)</f>
        <v>15422171.260000002</v>
      </c>
      <c r="X952" s="82">
        <f>IFERROR(VLOOKUP($B952,'Depr Rate % NS'!$L:$O,4,FALSE),0)</f>
        <v>2.5000000000000001E-3</v>
      </c>
      <c r="Y952" s="81">
        <f>W952*X952</f>
        <v>38555.428150000007</v>
      </c>
    </row>
    <row r="953" spans="1:25" x14ac:dyDescent="0.25">
      <c r="A953" s="13" t="s">
        <v>11</v>
      </c>
      <c r="B953" s="14">
        <v>34333</v>
      </c>
      <c r="C953" s="14" t="s">
        <v>96</v>
      </c>
      <c r="D953" s="14" t="s">
        <v>34</v>
      </c>
      <c r="E953" s="14" t="s">
        <v>142</v>
      </c>
      <c r="F953" s="27" t="s">
        <v>120</v>
      </c>
      <c r="G953" s="14">
        <v>2017</v>
      </c>
      <c r="H953" s="10">
        <v>6543.76</v>
      </c>
      <c r="I953" s="10">
        <v>4080.91</v>
      </c>
      <c r="J953" s="20">
        <f t="shared" si="56"/>
        <v>62.363381297602594</v>
      </c>
      <c r="K953" s="10">
        <v>3340.0299999999997</v>
      </c>
      <c r="L953" s="20">
        <f t="shared" si="57"/>
        <v>51.041450175434299</v>
      </c>
      <c r="M953" s="10">
        <f t="shared" si="58"/>
        <v>7420.94</v>
      </c>
      <c r="N953" s="20">
        <f t="shared" si="59"/>
        <v>113.40483147303691</v>
      </c>
      <c r="O953" s="29">
        <v>152194.76999999999</v>
      </c>
      <c r="P953" s="29">
        <v>-8324.8999999999978</v>
      </c>
      <c r="Q953" s="79">
        <f>IF($O953=0,0,P953/$O953)*100</f>
        <v>-5.4698988670898476</v>
      </c>
      <c r="R953" s="29">
        <v>5632.5599999999995</v>
      </c>
      <c r="S953" s="79">
        <f>IF($O953=0,0,R953/$O953)*100</f>
        <v>3.7008893275373391</v>
      </c>
      <c r="T953" s="29">
        <f>P953+R953</f>
        <v>-2692.3399999999983</v>
      </c>
      <c r="U953" s="79">
        <f>IF($O953=0,0,T953/$O953)*100</f>
        <v>-1.7690095395525081</v>
      </c>
      <c r="V953" s="80">
        <f>IFERROR(VLOOKUP($B953,'Depr Rate % NS'!$A:$B,2,FALSE),0)</f>
        <v>-6</v>
      </c>
      <c r="W953" s="81">
        <f>IFERROR(VLOOKUP($B953,'Depr Rate % NS'!D:E,2,FALSE),0)</f>
        <v>15422171.260000002</v>
      </c>
      <c r="X953" s="82">
        <f>IFERROR(VLOOKUP($B953,'Depr Rate % NS'!$L:$O,4,FALSE),0)</f>
        <v>2.5000000000000001E-3</v>
      </c>
      <c r="Y953" s="81">
        <f>W953*X953</f>
        <v>38555.428150000007</v>
      </c>
    </row>
    <row r="954" spans="1:25" x14ac:dyDescent="0.25">
      <c r="A954" s="13" t="s">
        <v>11</v>
      </c>
      <c r="B954" s="14">
        <v>34333</v>
      </c>
      <c r="C954" s="14" t="s">
        <v>96</v>
      </c>
      <c r="D954" s="14" t="s">
        <v>34</v>
      </c>
      <c r="E954" s="14" t="s">
        <v>142</v>
      </c>
      <c r="F954" s="27" t="s">
        <v>120</v>
      </c>
      <c r="G954" s="14">
        <v>2018</v>
      </c>
      <c r="H954" s="10">
        <v>1500</v>
      </c>
      <c r="I954" s="10">
        <v>-6120.81</v>
      </c>
      <c r="J954" s="20">
        <f t="shared" si="56"/>
        <v>-408.05400000000003</v>
      </c>
      <c r="K954" s="10">
        <v>3222.09</v>
      </c>
      <c r="L954" s="20">
        <f t="shared" si="57"/>
        <v>214.80600000000001</v>
      </c>
      <c r="M954" s="10">
        <f t="shared" si="58"/>
        <v>-2898.7200000000003</v>
      </c>
      <c r="N954" s="20">
        <f t="shared" si="59"/>
        <v>-193.24800000000002</v>
      </c>
      <c r="O954" s="29">
        <v>136162.35999999999</v>
      </c>
      <c r="P954" s="29">
        <v>-31465.850000000002</v>
      </c>
      <c r="Q954" s="79">
        <f>IF($O954=0,0,P954/$O954)*100</f>
        <v>-23.109066264715157</v>
      </c>
      <c r="R954" s="29">
        <v>8854.65</v>
      </c>
      <c r="S954" s="79">
        <f>IF($O954=0,0,R954/$O954)*100</f>
        <v>6.5030086141280172</v>
      </c>
      <c r="T954" s="29">
        <f>P954+R954</f>
        <v>-22611.200000000004</v>
      </c>
      <c r="U954" s="79">
        <f>IF($O954=0,0,T954/$O954)*100</f>
        <v>-16.606057650587143</v>
      </c>
      <c r="V954" s="80">
        <f>IFERROR(VLOOKUP($B954,'Depr Rate % NS'!$A:$B,2,FALSE),0)</f>
        <v>-6</v>
      </c>
      <c r="W954" s="81">
        <f>IFERROR(VLOOKUP($B954,'Depr Rate % NS'!D:E,2,FALSE),0)</f>
        <v>15422171.260000002</v>
      </c>
      <c r="X954" s="82">
        <f>IFERROR(VLOOKUP($B954,'Depr Rate % NS'!$L:$O,4,FALSE),0)</f>
        <v>2.5000000000000001E-3</v>
      </c>
      <c r="Y954" s="81">
        <f>W954*X954</f>
        <v>38555.428150000007</v>
      </c>
    </row>
    <row r="955" spans="1:25" x14ac:dyDescent="0.25">
      <c r="A955" s="13" t="s">
        <v>11</v>
      </c>
      <c r="B955" s="14">
        <v>34333</v>
      </c>
      <c r="C955" s="14" t="s">
        <v>96</v>
      </c>
      <c r="D955" s="14" t="s">
        <v>34</v>
      </c>
      <c r="E955" s="14" t="s">
        <v>142</v>
      </c>
      <c r="F955" s="27" t="s">
        <v>120</v>
      </c>
      <c r="G955" s="14">
        <v>2019</v>
      </c>
      <c r="H955" s="10">
        <v>0</v>
      </c>
      <c r="I955" s="10">
        <v>-10701.850000000002</v>
      </c>
      <c r="J955" s="20">
        <f t="shared" si="56"/>
        <v>0</v>
      </c>
      <c r="K955" s="10">
        <v>-6145.5099999999993</v>
      </c>
      <c r="L955" s="20">
        <f t="shared" si="57"/>
        <v>0</v>
      </c>
      <c r="M955" s="10">
        <f t="shared" si="58"/>
        <v>-16847.36</v>
      </c>
      <c r="N955" s="20">
        <f t="shared" si="59"/>
        <v>0</v>
      </c>
      <c r="O955" s="29">
        <v>97053.79</v>
      </c>
      <c r="P955" s="29">
        <v>-42016.520000000004</v>
      </c>
      <c r="Q955" s="79">
        <f>IF($O955=0,0,P955/$O955)*100</f>
        <v>-43.291993027783874</v>
      </c>
      <c r="R955" s="29">
        <v>2709.1400000000008</v>
      </c>
      <c r="S955" s="79">
        <f>IF($O955=0,0,R955/$O955)*100</f>
        <v>2.7913799141692466</v>
      </c>
      <c r="T955" s="29">
        <f>P955+R955</f>
        <v>-39307.380000000005</v>
      </c>
      <c r="U955" s="79">
        <f>IF($O955=0,0,T955/$O955)*100</f>
        <v>-40.500613113614634</v>
      </c>
      <c r="V955" s="80">
        <f>IFERROR(VLOOKUP($B955,'Depr Rate % NS'!$A:$B,2,FALSE),0)</f>
        <v>-6</v>
      </c>
      <c r="W955" s="81">
        <f>IFERROR(VLOOKUP($B955,'Depr Rate % NS'!D:E,2,FALSE),0)</f>
        <v>15422171.260000002</v>
      </c>
      <c r="X955" s="82">
        <f>IFERROR(VLOOKUP($B955,'Depr Rate % NS'!$L:$O,4,FALSE),0)</f>
        <v>2.5000000000000001E-3</v>
      </c>
      <c r="Y955" s="81">
        <f>W955*X955</f>
        <v>38555.428150000007</v>
      </c>
    </row>
    <row r="956" spans="1:25" x14ac:dyDescent="0.25">
      <c r="A956" s="13" t="s">
        <v>11</v>
      </c>
      <c r="B956" s="14">
        <v>34334</v>
      </c>
      <c r="C956" s="14" t="s">
        <v>96</v>
      </c>
      <c r="D956" s="14" t="s">
        <v>35</v>
      </c>
      <c r="E956" s="14" t="s">
        <v>142</v>
      </c>
      <c r="F956" s="27" t="s">
        <v>121</v>
      </c>
      <c r="G956" s="14">
        <v>2011</v>
      </c>
      <c r="H956" s="10">
        <v>0</v>
      </c>
      <c r="I956" s="10">
        <v>-1438.2199999999998</v>
      </c>
      <c r="J956" s="20">
        <f t="shared" si="56"/>
        <v>0</v>
      </c>
      <c r="K956" s="10">
        <v>1402.53</v>
      </c>
      <c r="L956" s="20">
        <f t="shared" si="57"/>
        <v>0</v>
      </c>
      <c r="M956" s="10">
        <f t="shared" si="58"/>
        <v>-35.689999999999827</v>
      </c>
      <c r="N956" s="20">
        <f t="shared" si="59"/>
        <v>0</v>
      </c>
      <c r="O956" s="10"/>
      <c r="P956" s="10"/>
      <c r="Q956" s="20"/>
      <c r="R956" s="10"/>
      <c r="S956" s="20"/>
      <c r="T956" s="10"/>
      <c r="U956" s="20"/>
      <c r="V956" s="20"/>
      <c r="W956" s="43"/>
      <c r="X956" s="40"/>
      <c r="Y956" s="43"/>
    </row>
    <row r="957" spans="1:25" x14ac:dyDescent="0.25">
      <c r="A957" s="13" t="s">
        <v>11</v>
      </c>
      <c r="B957" s="14">
        <v>34334</v>
      </c>
      <c r="C957" s="14" t="s">
        <v>96</v>
      </c>
      <c r="D957" s="14" t="s">
        <v>35</v>
      </c>
      <c r="E957" s="14" t="s">
        <v>142</v>
      </c>
      <c r="F957" s="27" t="s">
        <v>121</v>
      </c>
      <c r="G957" s="14">
        <v>2012</v>
      </c>
      <c r="H957" s="10">
        <v>0</v>
      </c>
      <c r="I957" s="10">
        <v>-14698.57</v>
      </c>
      <c r="J957" s="20">
        <f t="shared" si="56"/>
        <v>0</v>
      </c>
      <c r="K957" s="10">
        <v>68.19</v>
      </c>
      <c r="L957" s="20">
        <f t="shared" si="57"/>
        <v>0</v>
      </c>
      <c r="M957" s="10">
        <f t="shared" si="58"/>
        <v>-14630.38</v>
      </c>
      <c r="N957" s="20">
        <f t="shared" si="59"/>
        <v>0</v>
      </c>
      <c r="O957" s="10"/>
      <c r="P957" s="10"/>
      <c r="Q957" s="20"/>
      <c r="R957" s="10"/>
      <c r="S957" s="20"/>
      <c r="T957" s="10"/>
      <c r="U957" s="20"/>
      <c r="V957" s="20"/>
      <c r="W957" s="43"/>
      <c r="X957" s="40"/>
      <c r="Y957" s="43"/>
    </row>
    <row r="958" spans="1:25" x14ac:dyDescent="0.25">
      <c r="A958" s="13" t="s">
        <v>11</v>
      </c>
      <c r="B958" s="14">
        <v>34334</v>
      </c>
      <c r="C958" s="14" t="s">
        <v>96</v>
      </c>
      <c r="D958" s="14" t="s">
        <v>35</v>
      </c>
      <c r="E958" s="14" t="s">
        <v>142</v>
      </c>
      <c r="F958" s="27" t="s">
        <v>121</v>
      </c>
      <c r="G958" s="14">
        <v>2013</v>
      </c>
      <c r="H958" s="10">
        <v>17532.41</v>
      </c>
      <c r="I958" s="10">
        <v>16948.750000000004</v>
      </c>
      <c r="J958" s="20">
        <f t="shared" si="56"/>
        <v>96.670965372130837</v>
      </c>
      <c r="K958" s="10">
        <v>0</v>
      </c>
      <c r="L958" s="20">
        <f t="shared" si="57"/>
        <v>0</v>
      </c>
      <c r="M958" s="10">
        <f t="shared" si="58"/>
        <v>16948.750000000004</v>
      </c>
      <c r="N958" s="20">
        <f t="shared" si="59"/>
        <v>96.670965372130837</v>
      </c>
      <c r="O958" s="10"/>
      <c r="P958" s="10"/>
      <c r="Q958" s="20"/>
      <c r="R958" s="10"/>
      <c r="S958" s="20"/>
      <c r="T958" s="10"/>
      <c r="U958" s="20"/>
      <c r="V958" s="20"/>
      <c r="W958" s="43"/>
      <c r="X958" s="40"/>
      <c r="Y958" s="43"/>
    </row>
    <row r="959" spans="1:25" x14ac:dyDescent="0.25">
      <c r="A959" s="13" t="s">
        <v>11</v>
      </c>
      <c r="B959" s="14">
        <v>34334</v>
      </c>
      <c r="C959" s="14" t="s">
        <v>96</v>
      </c>
      <c r="D959" s="14" t="s">
        <v>35</v>
      </c>
      <c r="E959" s="14" t="s">
        <v>142</v>
      </c>
      <c r="F959" s="27" t="s">
        <v>121</v>
      </c>
      <c r="G959" s="14">
        <v>2014</v>
      </c>
      <c r="H959" s="10">
        <v>0</v>
      </c>
      <c r="I959" s="10">
        <v>-149.51</v>
      </c>
      <c r="J959" s="20">
        <f t="shared" si="56"/>
        <v>0</v>
      </c>
      <c r="K959" s="10">
        <v>0</v>
      </c>
      <c r="L959" s="20">
        <f t="shared" si="57"/>
        <v>0</v>
      </c>
      <c r="M959" s="10">
        <f t="shared" si="58"/>
        <v>-149.51</v>
      </c>
      <c r="N959" s="20">
        <f t="shared" si="59"/>
        <v>0</v>
      </c>
      <c r="O959" s="10"/>
      <c r="P959" s="10"/>
      <c r="Q959" s="20"/>
      <c r="R959" s="10"/>
      <c r="S959" s="20"/>
      <c r="T959" s="10"/>
      <c r="U959" s="20"/>
      <c r="V959" s="20"/>
      <c r="W959" s="43"/>
      <c r="X959" s="40"/>
      <c r="Y959" s="43"/>
    </row>
    <row r="960" spans="1:25" x14ac:dyDescent="0.25">
      <c r="A960" s="13" t="s">
        <v>11</v>
      </c>
      <c r="B960" s="14">
        <v>34334</v>
      </c>
      <c r="C960" s="14" t="s">
        <v>96</v>
      </c>
      <c r="D960" s="14" t="s">
        <v>35</v>
      </c>
      <c r="E960" s="14" t="s">
        <v>142</v>
      </c>
      <c r="F960" s="27" t="s">
        <v>121</v>
      </c>
      <c r="G960" s="14">
        <v>2015</v>
      </c>
      <c r="H960" s="10">
        <v>0</v>
      </c>
      <c r="I960" s="10">
        <v>-6010.0899999999992</v>
      </c>
      <c r="J960" s="20">
        <f t="shared" si="56"/>
        <v>0</v>
      </c>
      <c r="K960" s="10">
        <v>0</v>
      </c>
      <c r="L960" s="20">
        <f t="shared" si="57"/>
        <v>0</v>
      </c>
      <c r="M960" s="10">
        <f t="shared" si="58"/>
        <v>-6010.0899999999992</v>
      </c>
      <c r="N960" s="20">
        <f t="shared" si="59"/>
        <v>0</v>
      </c>
      <c r="O960" s="29">
        <v>17532.41</v>
      </c>
      <c r="P960" s="29">
        <v>-5347.639999999994</v>
      </c>
      <c r="Q960" s="79">
        <f>IF($O960=0,0,P960/$O960)*100</f>
        <v>-30.501454164031038</v>
      </c>
      <c r="R960" s="29">
        <v>1470.72</v>
      </c>
      <c r="S960" s="79">
        <f>IF($O960=0,0,R960/$O960)*100</f>
        <v>8.3885786380765683</v>
      </c>
      <c r="T960" s="29">
        <f>P960+R960</f>
        <v>-3876.9199999999937</v>
      </c>
      <c r="U960" s="79">
        <f>IF($O960=0,0,T960/$O960)*100</f>
        <v>-22.112875525954468</v>
      </c>
      <c r="V960" s="80">
        <f>IFERROR(VLOOKUP($B960,'Depr Rate % NS'!$A:$B,2,FALSE),0)</f>
        <v>-6</v>
      </c>
      <c r="W960" s="81">
        <f>IFERROR(VLOOKUP($B960,'Depr Rate % NS'!D:E,2,FALSE),0)</f>
        <v>15839920.23</v>
      </c>
      <c r="X960" s="82">
        <f>IFERROR(VLOOKUP($B960,'Depr Rate % NS'!$L:$O,4,FALSE),0)</f>
        <v>2.5000000000000001E-3</v>
      </c>
      <c r="Y960" s="81">
        <f>W960*X960</f>
        <v>39599.800575000001</v>
      </c>
    </row>
    <row r="961" spans="1:25" x14ac:dyDescent="0.25">
      <c r="A961" s="13" t="s">
        <v>11</v>
      </c>
      <c r="B961" s="14">
        <v>34334</v>
      </c>
      <c r="C961" s="14" t="s">
        <v>96</v>
      </c>
      <c r="D961" s="14" t="s">
        <v>35</v>
      </c>
      <c r="E961" s="14" t="s">
        <v>142</v>
      </c>
      <c r="F961" s="27" t="s">
        <v>121</v>
      </c>
      <c r="G961" s="14">
        <v>2016</v>
      </c>
      <c r="H961" s="10">
        <v>163436.48000000001</v>
      </c>
      <c r="I961" s="10">
        <v>-28408.760000000002</v>
      </c>
      <c r="J961" s="20">
        <f t="shared" si="56"/>
        <v>-17.382141367704442</v>
      </c>
      <c r="K961" s="10">
        <v>2283.87</v>
      </c>
      <c r="L961" s="20">
        <f t="shared" si="57"/>
        <v>1.3974052794088565</v>
      </c>
      <c r="M961" s="10">
        <f t="shared" si="58"/>
        <v>-26124.890000000003</v>
      </c>
      <c r="N961" s="20">
        <f t="shared" si="59"/>
        <v>-15.984736088295588</v>
      </c>
      <c r="O961" s="29">
        <v>180968.89</v>
      </c>
      <c r="P961" s="29">
        <v>-32318.179999999997</v>
      </c>
      <c r="Q961" s="79">
        <f>IF($O961=0,0,P961/$O961)*100</f>
        <v>-17.858417543479433</v>
      </c>
      <c r="R961" s="29">
        <v>2352.06</v>
      </c>
      <c r="S961" s="79">
        <f>IF($O961=0,0,R961/$O961)*100</f>
        <v>1.299704054105653</v>
      </c>
      <c r="T961" s="29">
        <f>P961+R961</f>
        <v>-29966.119999999995</v>
      </c>
      <c r="U961" s="79">
        <f>IF($O961=0,0,T961/$O961)*100</f>
        <v>-16.558713489373776</v>
      </c>
      <c r="V961" s="80">
        <f>IFERROR(VLOOKUP($B961,'Depr Rate % NS'!$A:$B,2,FALSE),0)</f>
        <v>-6</v>
      </c>
      <c r="W961" s="81">
        <f>IFERROR(VLOOKUP($B961,'Depr Rate % NS'!D:E,2,FALSE),0)</f>
        <v>15839920.23</v>
      </c>
      <c r="X961" s="82">
        <f>IFERROR(VLOOKUP($B961,'Depr Rate % NS'!$L:$O,4,FALSE),0)</f>
        <v>2.5000000000000001E-3</v>
      </c>
      <c r="Y961" s="81">
        <f>W961*X961</f>
        <v>39599.800575000001</v>
      </c>
    </row>
    <row r="962" spans="1:25" x14ac:dyDescent="0.25">
      <c r="A962" s="13" t="s">
        <v>11</v>
      </c>
      <c r="B962" s="14">
        <v>34334</v>
      </c>
      <c r="C962" s="14" t="s">
        <v>96</v>
      </c>
      <c r="D962" s="14" t="s">
        <v>35</v>
      </c>
      <c r="E962" s="14" t="s">
        <v>142</v>
      </c>
      <c r="F962" s="27" t="s">
        <v>121</v>
      </c>
      <c r="G962" s="14">
        <v>2017</v>
      </c>
      <c r="H962" s="10">
        <v>6543.76</v>
      </c>
      <c r="I962" s="10">
        <v>4065.5200000000004</v>
      </c>
      <c r="J962" s="20">
        <f t="shared" ref="J962:J1025" si="60">IF($H962=0,0,I962/$H962)*100</f>
        <v>62.12819541058964</v>
      </c>
      <c r="K962" s="10">
        <v>3327.41</v>
      </c>
      <c r="L962" s="20">
        <f t="shared" ref="L962:L1025" si="61">IF($H962=0,0,K962/$H962)*100</f>
        <v>50.848594691736857</v>
      </c>
      <c r="M962" s="10">
        <f t="shared" ref="M962:M1025" si="62">I962+K962</f>
        <v>7392.93</v>
      </c>
      <c r="N962" s="20">
        <f t="shared" ref="N962:N1025" si="63">IF($H962=0,0,M962/$H962)*100</f>
        <v>112.97679010232649</v>
      </c>
      <c r="O962" s="29">
        <v>187512.65000000002</v>
      </c>
      <c r="P962" s="29">
        <v>-13554.089999999997</v>
      </c>
      <c r="Q962" s="79">
        <f>IF($O962=0,0,P962/$O962)*100</f>
        <v>-7.2283603266232941</v>
      </c>
      <c r="R962" s="29">
        <v>5611.28</v>
      </c>
      <c r="S962" s="79">
        <f>IF($O962=0,0,R962/$O962)*100</f>
        <v>2.9924807739637829</v>
      </c>
      <c r="T962" s="29">
        <f>P962+R962</f>
        <v>-7942.8099999999968</v>
      </c>
      <c r="U962" s="79">
        <f>IF($O962=0,0,T962/$O962)*100</f>
        <v>-4.2358795526595117</v>
      </c>
      <c r="V962" s="80">
        <f>IFERROR(VLOOKUP($B962,'Depr Rate % NS'!$A:$B,2,FALSE),0)</f>
        <v>-6</v>
      </c>
      <c r="W962" s="81">
        <f>IFERROR(VLOOKUP($B962,'Depr Rate % NS'!D:E,2,FALSE),0)</f>
        <v>15839920.23</v>
      </c>
      <c r="X962" s="82">
        <f>IFERROR(VLOOKUP($B962,'Depr Rate % NS'!$L:$O,4,FALSE),0)</f>
        <v>2.5000000000000001E-3</v>
      </c>
      <c r="Y962" s="81">
        <f>W962*X962</f>
        <v>39599.800575000001</v>
      </c>
    </row>
    <row r="963" spans="1:25" x14ac:dyDescent="0.25">
      <c r="A963" s="13" t="s">
        <v>11</v>
      </c>
      <c r="B963" s="14">
        <v>34334</v>
      </c>
      <c r="C963" s="14" t="s">
        <v>96</v>
      </c>
      <c r="D963" s="14" t="s">
        <v>35</v>
      </c>
      <c r="E963" s="14" t="s">
        <v>142</v>
      </c>
      <c r="F963" s="27" t="s">
        <v>121</v>
      </c>
      <c r="G963" s="14">
        <v>2018</v>
      </c>
      <c r="H963" s="10">
        <v>0</v>
      </c>
      <c r="I963" s="10">
        <v>-6605.8299999999981</v>
      </c>
      <c r="J963" s="20">
        <f t="shared" si="60"/>
        <v>0</v>
      </c>
      <c r="K963" s="10">
        <v>3481.6899999999996</v>
      </c>
      <c r="L963" s="20">
        <f t="shared" si="61"/>
        <v>0</v>
      </c>
      <c r="M963" s="10">
        <f t="shared" si="62"/>
        <v>-3124.1399999999985</v>
      </c>
      <c r="N963" s="20">
        <f t="shared" si="63"/>
        <v>0</v>
      </c>
      <c r="O963" s="29">
        <v>169980.24000000002</v>
      </c>
      <c r="P963" s="29">
        <v>-37108.67</v>
      </c>
      <c r="Q963" s="79">
        <f>IF($O963=0,0,P963/$O963)*100</f>
        <v>-21.831166963877678</v>
      </c>
      <c r="R963" s="29">
        <v>9092.9699999999993</v>
      </c>
      <c r="S963" s="79">
        <f>IF($O963=0,0,R963/$O963)*100</f>
        <v>5.3494276746520644</v>
      </c>
      <c r="T963" s="29">
        <f>P963+R963</f>
        <v>-28015.699999999997</v>
      </c>
      <c r="U963" s="79">
        <f>IF($O963=0,0,T963/$O963)*100</f>
        <v>-16.481739289225615</v>
      </c>
      <c r="V963" s="80">
        <f>IFERROR(VLOOKUP($B963,'Depr Rate % NS'!$A:$B,2,FALSE),0)</f>
        <v>-6</v>
      </c>
      <c r="W963" s="81">
        <f>IFERROR(VLOOKUP($B963,'Depr Rate % NS'!D:E,2,FALSE),0)</f>
        <v>15839920.23</v>
      </c>
      <c r="X963" s="82">
        <f>IFERROR(VLOOKUP($B963,'Depr Rate % NS'!$L:$O,4,FALSE),0)</f>
        <v>2.5000000000000001E-3</v>
      </c>
      <c r="Y963" s="81">
        <f>W963*X963</f>
        <v>39599.800575000001</v>
      </c>
    </row>
    <row r="964" spans="1:25" x14ac:dyDescent="0.25">
      <c r="A964" s="13" t="s">
        <v>11</v>
      </c>
      <c r="B964" s="14">
        <v>34334</v>
      </c>
      <c r="C964" s="14" t="s">
        <v>96</v>
      </c>
      <c r="D964" s="14" t="s">
        <v>35</v>
      </c>
      <c r="E964" s="14" t="s">
        <v>142</v>
      </c>
      <c r="F964" s="27" t="s">
        <v>121</v>
      </c>
      <c r="G964" s="14">
        <v>2019</v>
      </c>
      <c r="H964" s="10">
        <v>0</v>
      </c>
      <c r="I964" s="10">
        <v>-11014.36</v>
      </c>
      <c r="J964" s="20">
        <f t="shared" si="60"/>
        <v>0</v>
      </c>
      <c r="K964" s="10">
        <v>-6310.4399999999987</v>
      </c>
      <c r="L964" s="20">
        <f t="shared" si="61"/>
        <v>0</v>
      </c>
      <c r="M964" s="10">
        <f t="shared" si="62"/>
        <v>-17324.8</v>
      </c>
      <c r="N964" s="20">
        <f t="shared" si="63"/>
        <v>0</v>
      </c>
      <c r="O964" s="29">
        <v>169980.24000000002</v>
      </c>
      <c r="P964" s="29">
        <v>-47973.52</v>
      </c>
      <c r="Q964" s="79">
        <f>IF($O964=0,0,P964/$O964)*100</f>
        <v>-28.222998155550311</v>
      </c>
      <c r="R964" s="29">
        <v>2782.5300000000007</v>
      </c>
      <c r="S964" s="79">
        <f>IF($O964=0,0,R964/$O964)*100</f>
        <v>1.636972626935931</v>
      </c>
      <c r="T964" s="29">
        <f>P964+R964</f>
        <v>-45190.99</v>
      </c>
      <c r="U964" s="79">
        <f>IF($O964=0,0,T964/$O964)*100</f>
        <v>-26.586025528614382</v>
      </c>
      <c r="V964" s="80">
        <f>IFERROR(VLOOKUP($B964,'Depr Rate % NS'!$A:$B,2,FALSE),0)</f>
        <v>-6</v>
      </c>
      <c r="W964" s="81">
        <f>IFERROR(VLOOKUP($B964,'Depr Rate % NS'!D:E,2,FALSE),0)</f>
        <v>15839920.23</v>
      </c>
      <c r="X964" s="82">
        <f>IFERROR(VLOOKUP($B964,'Depr Rate % NS'!$L:$O,4,FALSE),0)</f>
        <v>2.5000000000000001E-3</v>
      </c>
      <c r="Y964" s="81">
        <f>W964*X964</f>
        <v>39599.800575000001</v>
      </c>
    </row>
    <row r="965" spans="1:25" x14ac:dyDescent="0.25">
      <c r="A965" s="24" t="s">
        <v>11</v>
      </c>
      <c r="B965" s="14">
        <v>34335</v>
      </c>
      <c r="C965" s="14" t="s">
        <v>96</v>
      </c>
      <c r="D965" s="14" t="s">
        <v>36</v>
      </c>
      <c r="E965" s="14" t="s">
        <v>142</v>
      </c>
      <c r="F965" s="27" t="s">
        <v>122</v>
      </c>
      <c r="G965" s="14">
        <v>2011</v>
      </c>
      <c r="H965" s="10">
        <v>0</v>
      </c>
      <c r="I965" s="10">
        <v>-1341.6599999999999</v>
      </c>
      <c r="J965" s="20">
        <f t="shared" si="60"/>
        <v>0</v>
      </c>
      <c r="K965" s="10">
        <v>2126.83</v>
      </c>
      <c r="L965" s="20">
        <f t="shared" si="61"/>
        <v>0</v>
      </c>
      <c r="M965" s="10">
        <f t="shared" si="62"/>
        <v>785.17000000000007</v>
      </c>
      <c r="N965" s="20">
        <f t="shared" si="63"/>
        <v>0</v>
      </c>
      <c r="O965" s="10"/>
      <c r="P965" s="10"/>
      <c r="Q965" s="20"/>
      <c r="R965" s="10"/>
      <c r="S965" s="20"/>
      <c r="T965" s="10"/>
      <c r="U965" s="20"/>
      <c r="V965" s="20"/>
      <c r="W965" s="43"/>
      <c r="X965" s="40"/>
      <c r="Y965" s="43"/>
    </row>
    <row r="966" spans="1:25" x14ac:dyDescent="0.25">
      <c r="A966" s="13" t="s">
        <v>11</v>
      </c>
      <c r="B966" s="14">
        <v>34335</v>
      </c>
      <c r="C966" s="14" t="s">
        <v>96</v>
      </c>
      <c r="D966" s="14" t="s">
        <v>36</v>
      </c>
      <c r="E966" s="14" t="s">
        <v>142</v>
      </c>
      <c r="F966" s="27" t="s">
        <v>122</v>
      </c>
      <c r="G966" s="14">
        <v>2012</v>
      </c>
      <c r="H966" s="10">
        <v>0</v>
      </c>
      <c r="I966" s="10">
        <v>-17480.980000000003</v>
      </c>
      <c r="J966" s="20">
        <f t="shared" si="60"/>
        <v>0</v>
      </c>
      <c r="K966" s="10">
        <v>81.099999999999994</v>
      </c>
      <c r="L966" s="20">
        <f t="shared" si="61"/>
        <v>0</v>
      </c>
      <c r="M966" s="10">
        <f t="shared" si="62"/>
        <v>-17399.880000000005</v>
      </c>
      <c r="N966" s="20">
        <f t="shared" si="63"/>
        <v>0</v>
      </c>
      <c r="O966" s="10"/>
      <c r="P966" s="10"/>
      <c r="Q966" s="20"/>
      <c r="R966" s="10"/>
      <c r="S966" s="20"/>
      <c r="T966" s="10"/>
      <c r="U966" s="20"/>
      <c r="V966" s="20"/>
      <c r="W966" s="43"/>
      <c r="X966" s="40"/>
      <c r="Y966" s="43"/>
    </row>
    <row r="967" spans="1:25" x14ac:dyDescent="0.25">
      <c r="A967" s="13" t="s">
        <v>11</v>
      </c>
      <c r="B967" s="14">
        <v>34335</v>
      </c>
      <c r="C967" s="14" t="s">
        <v>96</v>
      </c>
      <c r="D967" s="14" t="s">
        <v>36</v>
      </c>
      <c r="E967" s="14" t="s">
        <v>142</v>
      </c>
      <c r="F967" s="27" t="s">
        <v>122</v>
      </c>
      <c r="G967" s="14">
        <v>2013</v>
      </c>
      <c r="H967" s="10">
        <v>17532.41</v>
      </c>
      <c r="I967" s="10">
        <v>13203.260000000002</v>
      </c>
      <c r="J967" s="20">
        <f t="shared" si="60"/>
        <v>75.307730083884664</v>
      </c>
      <c r="K967" s="10">
        <v>0</v>
      </c>
      <c r="L967" s="20">
        <f t="shared" si="61"/>
        <v>0</v>
      </c>
      <c r="M967" s="10">
        <f t="shared" si="62"/>
        <v>13203.260000000002</v>
      </c>
      <c r="N967" s="20">
        <f t="shared" si="63"/>
        <v>75.307730083884664</v>
      </c>
      <c r="O967" s="10"/>
      <c r="P967" s="10"/>
      <c r="Q967" s="20"/>
      <c r="R967" s="10"/>
      <c r="S967" s="20"/>
      <c r="T967" s="10"/>
      <c r="U967" s="20"/>
      <c r="V967" s="20"/>
      <c r="W967" s="43"/>
      <c r="X967" s="40"/>
      <c r="Y967" s="43"/>
    </row>
    <row r="968" spans="1:25" x14ac:dyDescent="0.25">
      <c r="A968" s="13" t="s">
        <v>11</v>
      </c>
      <c r="B968" s="14">
        <v>34335</v>
      </c>
      <c r="C968" s="14" t="s">
        <v>96</v>
      </c>
      <c r="D968" s="14" t="s">
        <v>36</v>
      </c>
      <c r="E968" s="14" t="s">
        <v>142</v>
      </c>
      <c r="F968" s="27" t="s">
        <v>122</v>
      </c>
      <c r="G968" s="14">
        <v>2014</v>
      </c>
      <c r="H968" s="10">
        <v>4361.97</v>
      </c>
      <c r="I968" s="10">
        <v>6635.78</v>
      </c>
      <c r="J968" s="20">
        <f t="shared" si="60"/>
        <v>152.1280522332799</v>
      </c>
      <c r="K968" s="10">
        <v>0</v>
      </c>
      <c r="L968" s="20">
        <f t="shared" si="61"/>
        <v>0</v>
      </c>
      <c r="M968" s="10">
        <f t="shared" si="62"/>
        <v>6635.78</v>
      </c>
      <c r="N968" s="20">
        <f t="shared" si="63"/>
        <v>152.1280522332799</v>
      </c>
      <c r="O968" s="10"/>
      <c r="P968" s="10"/>
      <c r="Q968" s="20"/>
      <c r="R968" s="10"/>
      <c r="S968" s="20"/>
      <c r="T968" s="10"/>
      <c r="U968" s="20"/>
      <c r="V968" s="20"/>
      <c r="W968" s="43"/>
      <c r="X968" s="40"/>
      <c r="Y968" s="43"/>
    </row>
    <row r="969" spans="1:25" x14ac:dyDescent="0.25">
      <c r="A969" s="13" t="s">
        <v>11</v>
      </c>
      <c r="B969" s="14">
        <v>34335</v>
      </c>
      <c r="C969" s="14" t="s">
        <v>96</v>
      </c>
      <c r="D969" s="14" t="s">
        <v>36</v>
      </c>
      <c r="E969" s="14" t="s">
        <v>142</v>
      </c>
      <c r="F969" s="27" t="s">
        <v>122</v>
      </c>
      <c r="G969" s="14">
        <v>2015</v>
      </c>
      <c r="H969" s="10">
        <v>3922.97</v>
      </c>
      <c r="I969" s="10">
        <v>-1702.4199999999996</v>
      </c>
      <c r="J969" s="20">
        <f t="shared" si="60"/>
        <v>-43.396202367084115</v>
      </c>
      <c r="K969" s="10">
        <v>0</v>
      </c>
      <c r="L969" s="20">
        <f t="shared" si="61"/>
        <v>0</v>
      </c>
      <c r="M969" s="10">
        <f t="shared" si="62"/>
        <v>-1702.4199999999996</v>
      </c>
      <c r="N969" s="20">
        <f t="shared" si="63"/>
        <v>-43.396202367084115</v>
      </c>
      <c r="O969" s="29">
        <v>25817.35</v>
      </c>
      <c r="P969" s="29">
        <v>-686.02000000000044</v>
      </c>
      <c r="Q969" s="79">
        <f>IF($O969=0,0,P969/$O969)*100</f>
        <v>-2.6572053289745092</v>
      </c>
      <c r="R969" s="29">
        <v>2207.9299999999998</v>
      </c>
      <c r="S969" s="79">
        <f>IF($O969=0,0,R969/$O969)*100</f>
        <v>8.5521170840539416</v>
      </c>
      <c r="T969" s="29">
        <f>P969+R969</f>
        <v>1521.9099999999994</v>
      </c>
      <c r="U969" s="79">
        <f>IF($O969=0,0,T969/$O969)*100</f>
        <v>5.8949117550794305</v>
      </c>
      <c r="V969" s="80">
        <f>IFERROR(VLOOKUP($B969,'Depr Rate % NS'!$A:$B,2,FALSE),0)</f>
        <v>-6</v>
      </c>
      <c r="W969" s="81">
        <f>IFERROR(VLOOKUP($B969,'Depr Rate % NS'!D:E,2,FALSE),0)</f>
        <v>18588288.960000001</v>
      </c>
      <c r="X969" s="82">
        <f>IFERROR(VLOOKUP($B969,'Depr Rate % NS'!$L:$O,4,FALSE),0)</f>
        <v>2.5000000000000001E-3</v>
      </c>
      <c r="Y969" s="81">
        <f>W969*X969</f>
        <v>46470.722400000006</v>
      </c>
    </row>
    <row r="970" spans="1:25" x14ac:dyDescent="0.25">
      <c r="A970" s="13" t="s">
        <v>11</v>
      </c>
      <c r="B970" s="14">
        <v>34335</v>
      </c>
      <c r="C970" s="14" t="s">
        <v>96</v>
      </c>
      <c r="D970" s="14" t="s">
        <v>36</v>
      </c>
      <c r="E970" s="14" t="s">
        <v>142</v>
      </c>
      <c r="F970" s="27" t="s">
        <v>122</v>
      </c>
      <c r="G970" s="14">
        <v>2016</v>
      </c>
      <c r="H970" s="10">
        <v>121833.85</v>
      </c>
      <c r="I970" s="10">
        <v>-67920.459999999992</v>
      </c>
      <c r="J970" s="20">
        <f t="shared" si="60"/>
        <v>-55.748431162603815</v>
      </c>
      <c r="K970" s="10">
        <v>2697.05</v>
      </c>
      <c r="L970" s="20">
        <f t="shared" si="61"/>
        <v>2.2137115423997522</v>
      </c>
      <c r="M970" s="10">
        <f t="shared" si="62"/>
        <v>-65223.409999999989</v>
      </c>
      <c r="N970" s="20">
        <f t="shared" si="63"/>
        <v>-53.534719620204065</v>
      </c>
      <c r="O970" s="29">
        <v>147651.20000000001</v>
      </c>
      <c r="P970" s="29">
        <v>-67264.819999999992</v>
      </c>
      <c r="Q970" s="79">
        <f>IF($O970=0,0,P970/$O970)*100</f>
        <v>-45.556568453219469</v>
      </c>
      <c r="R970" s="29">
        <v>2778.15</v>
      </c>
      <c r="S970" s="79">
        <f>IF($O970=0,0,R970/$O970)*100</f>
        <v>1.8815627641360178</v>
      </c>
      <c r="T970" s="29">
        <f>P970+R970</f>
        <v>-64486.669999999991</v>
      </c>
      <c r="U970" s="79">
        <f>IF($O970=0,0,T970/$O970)*100</f>
        <v>-43.675005689083449</v>
      </c>
      <c r="V970" s="80">
        <f>IFERROR(VLOOKUP($B970,'Depr Rate % NS'!$A:$B,2,FALSE),0)</f>
        <v>-6</v>
      </c>
      <c r="W970" s="81">
        <f>IFERROR(VLOOKUP($B970,'Depr Rate % NS'!D:E,2,FALSE),0)</f>
        <v>18588288.960000001</v>
      </c>
      <c r="X970" s="82">
        <f>IFERROR(VLOOKUP($B970,'Depr Rate % NS'!$L:$O,4,FALSE),0)</f>
        <v>2.5000000000000001E-3</v>
      </c>
      <c r="Y970" s="81">
        <f>W970*X970</f>
        <v>46470.722400000006</v>
      </c>
    </row>
    <row r="971" spans="1:25" x14ac:dyDescent="0.25">
      <c r="A971" s="13" t="s">
        <v>11</v>
      </c>
      <c r="B971" s="14">
        <v>34335</v>
      </c>
      <c r="C971" s="14" t="s">
        <v>96</v>
      </c>
      <c r="D971" s="14" t="s">
        <v>36</v>
      </c>
      <c r="E971" s="14" t="s">
        <v>142</v>
      </c>
      <c r="F971" s="27" t="s">
        <v>122</v>
      </c>
      <c r="G971" s="14">
        <v>2017</v>
      </c>
      <c r="H971" s="10">
        <v>266543.19</v>
      </c>
      <c r="I971" s="10">
        <v>-390.17000000000553</v>
      </c>
      <c r="J971" s="20">
        <f t="shared" si="60"/>
        <v>-0.14638153013776323</v>
      </c>
      <c r="K971" s="10">
        <v>4110.01</v>
      </c>
      <c r="L971" s="20">
        <f t="shared" si="61"/>
        <v>1.5419677388868949</v>
      </c>
      <c r="M971" s="10">
        <f t="shared" si="62"/>
        <v>3719.8399999999947</v>
      </c>
      <c r="N971" s="20">
        <f t="shared" si="63"/>
        <v>1.3955862087491318</v>
      </c>
      <c r="O971" s="29">
        <v>414194.38999999996</v>
      </c>
      <c r="P971" s="29">
        <v>-50174.01</v>
      </c>
      <c r="Q971" s="79">
        <f>IF($O971=0,0,P971/$O971)*100</f>
        <v>-12.113638236384613</v>
      </c>
      <c r="R971" s="29">
        <v>6807.06</v>
      </c>
      <c r="S971" s="79">
        <f>IF($O971=0,0,R971/$O971)*100</f>
        <v>1.6434457260514808</v>
      </c>
      <c r="T971" s="29">
        <f>P971+R971</f>
        <v>-43366.950000000004</v>
      </c>
      <c r="U971" s="79">
        <f>IF($O971=0,0,T971/$O971)*100</f>
        <v>-10.470192510333133</v>
      </c>
      <c r="V971" s="80">
        <f>IFERROR(VLOOKUP($B971,'Depr Rate % NS'!$A:$B,2,FALSE),0)</f>
        <v>-6</v>
      </c>
      <c r="W971" s="81">
        <f>IFERROR(VLOOKUP($B971,'Depr Rate % NS'!D:E,2,FALSE),0)</f>
        <v>18588288.960000001</v>
      </c>
      <c r="X971" s="82">
        <f>IFERROR(VLOOKUP($B971,'Depr Rate % NS'!$L:$O,4,FALSE),0)</f>
        <v>2.5000000000000001E-3</v>
      </c>
      <c r="Y971" s="81">
        <f>W971*X971</f>
        <v>46470.722400000006</v>
      </c>
    </row>
    <row r="972" spans="1:25" x14ac:dyDescent="0.25">
      <c r="A972" s="13" t="s">
        <v>11</v>
      </c>
      <c r="B972" s="14">
        <v>34335</v>
      </c>
      <c r="C972" s="14" t="s">
        <v>96</v>
      </c>
      <c r="D972" s="14" t="s">
        <v>36</v>
      </c>
      <c r="E972" s="14" t="s">
        <v>142</v>
      </c>
      <c r="F972" s="27" t="s">
        <v>122</v>
      </c>
      <c r="G972" s="14">
        <v>2018</v>
      </c>
      <c r="H972" s="10">
        <v>15371.66</v>
      </c>
      <c r="I972" s="10">
        <v>-6042.9499999999989</v>
      </c>
      <c r="J972" s="20">
        <f t="shared" si="60"/>
        <v>-39.312279870879266</v>
      </c>
      <c r="K972" s="10">
        <v>3872.2599999999993</v>
      </c>
      <c r="L972" s="20">
        <f t="shared" si="61"/>
        <v>25.190903259634933</v>
      </c>
      <c r="M972" s="10">
        <f t="shared" si="62"/>
        <v>-2170.6899999999996</v>
      </c>
      <c r="N972" s="20">
        <f t="shared" si="63"/>
        <v>-14.121376611244326</v>
      </c>
      <c r="O972" s="29">
        <v>412033.6399999999</v>
      </c>
      <c r="P972" s="29">
        <v>-69420.22</v>
      </c>
      <c r="Q972" s="79">
        <f>IF($O972=0,0,P972/$O972)*100</f>
        <v>-16.848192298085181</v>
      </c>
      <c r="R972" s="29">
        <v>10679.32</v>
      </c>
      <c r="S972" s="79">
        <f>IF($O972=0,0,R972/$O972)*100</f>
        <v>2.5918563348371273</v>
      </c>
      <c r="T972" s="29">
        <f>P972+R972</f>
        <v>-58740.9</v>
      </c>
      <c r="U972" s="79">
        <f>IF($O972=0,0,T972/$O972)*100</f>
        <v>-14.256335963248054</v>
      </c>
      <c r="V972" s="80">
        <f>IFERROR(VLOOKUP($B972,'Depr Rate % NS'!$A:$B,2,FALSE),0)</f>
        <v>-6</v>
      </c>
      <c r="W972" s="81">
        <f>IFERROR(VLOOKUP($B972,'Depr Rate % NS'!D:E,2,FALSE),0)</f>
        <v>18588288.960000001</v>
      </c>
      <c r="X972" s="82">
        <f>IFERROR(VLOOKUP($B972,'Depr Rate % NS'!$L:$O,4,FALSE),0)</f>
        <v>2.5000000000000001E-3</v>
      </c>
      <c r="Y972" s="81">
        <f>W972*X972</f>
        <v>46470.722400000006</v>
      </c>
    </row>
    <row r="973" spans="1:25" x14ac:dyDescent="0.25">
      <c r="A973" s="13" t="s">
        <v>11</v>
      </c>
      <c r="B973" s="14">
        <v>34335</v>
      </c>
      <c r="C973" s="14" t="s">
        <v>96</v>
      </c>
      <c r="D973" s="14" t="s">
        <v>36</v>
      </c>
      <c r="E973" s="14" t="s">
        <v>142</v>
      </c>
      <c r="F973" s="27" t="s">
        <v>122</v>
      </c>
      <c r="G973" s="14">
        <v>2019</v>
      </c>
      <c r="H973" s="10">
        <v>0</v>
      </c>
      <c r="I973" s="10">
        <v>-13935.150000000001</v>
      </c>
      <c r="J973" s="20">
        <f t="shared" si="60"/>
        <v>0</v>
      </c>
      <c r="K973" s="10">
        <v>-7414.01</v>
      </c>
      <c r="L973" s="20">
        <f t="shared" si="61"/>
        <v>0</v>
      </c>
      <c r="M973" s="10">
        <f t="shared" si="62"/>
        <v>-21349.160000000003</v>
      </c>
      <c r="N973" s="20">
        <f t="shared" si="63"/>
        <v>0</v>
      </c>
      <c r="O973" s="29">
        <v>407671.66999999993</v>
      </c>
      <c r="P973" s="29">
        <v>-89991.15</v>
      </c>
      <c r="Q973" s="79">
        <f>IF($O973=0,0,P973/$O973)*100</f>
        <v>-22.07441836711391</v>
      </c>
      <c r="R973" s="29">
        <v>3265.3099999999995</v>
      </c>
      <c r="S973" s="79">
        <f>IF($O973=0,0,R973/$O973)*100</f>
        <v>0.80096563982481295</v>
      </c>
      <c r="T973" s="29">
        <f>P973+R973</f>
        <v>-86725.84</v>
      </c>
      <c r="U973" s="79">
        <f>IF($O973=0,0,T973/$O973)*100</f>
        <v>-21.273452727289101</v>
      </c>
      <c r="V973" s="80">
        <f>IFERROR(VLOOKUP($B973,'Depr Rate % NS'!$A:$B,2,FALSE),0)</f>
        <v>-6</v>
      </c>
      <c r="W973" s="81">
        <f>IFERROR(VLOOKUP($B973,'Depr Rate % NS'!D:E,2,FALSE),0)</f>
        <v>18588288.960000001</v>
      </c>
      <c r="X973" s="82">
        <f>IFERROR(VLOOKUP($B973,'Depr Rate % NS'!$L:$O,4,FALSE),0)</f>
        <v>2.5000000000000001E-3</v>
      </c>
      <c r="Y973" s="81">
        <f>W973*X973</f>
        <v>46470.722400000006</v>
      </c>
    </row>
    <row r="974" spans="1:25" x14ac:dyDescent="0.25">
      <c r="A974" s="13" t="s">
        <v>11</v>
      </c>
      <c r="B974" s="14">
        <v>34336</v>
      </c>
      <c r="C974" s="14" t="s">
        <v>96</v>
      </c>
      <c r="D974" s="14" t="s">
        <v>37</v>
      </c>
      <c r="E974" s="14" t="s">
        <v>142</v>
      </c>
      <c r="F974" s="27" t="s">
        <v>123</v>
      </c>
      <c r="G974" s="14">
        <v>2011</v>
      </c>
      <c r="H974" s="10">
        <v>0</v>
      </c>
      <c r="I974" s="10">
        <v>-1219.56</v>
      </c>
      <c r="J974" s="20">
        <f t="shared" si="60"/>
        <v>0</v>
      </c>
      <c r="K974" s="10">
        <v>2130.0099999999998</v>
      </c>
      <c r="L974" s="20">
        <f t="shared" si="61"/>
        <v>0</v>
      </c>
      <c r="M974" s="10">
        <f t="shared" si="62"/>
        <v>910.44999999999982</v>
      </c>
      <c r="N974" s="20">
        <f t="shared" si="63"/>
        <v>0</v>
      </c>
      <c r="O974" s="10"/>
      <c r="P974" s="10"/>
      <c r="Q974" s="20"/>
      <c r="R974" s="10"/>
      <c r="S974" s="20"/>
      <c r="T974" s="10"/>
      <c r="U974" s="20"/>
      <c r="V974" s="20"/>
      <c r="W974" s="43"/>
      <c r="X974" s="40"/>
      <c r="Y974" s="43"/>
    </row>
    <row r="975" spans="1:25" x14ac:dyDescent="0.25">
      <c r="A975" s="13" t="s">
        <v>11</v>
      </c>
      <c r="B975" s="14">
        <v>34336</v>
      </c>
      <c r="C975" s="14" t="s">
        <v>96</v>
      </c>
      <c r="D975" s="14" t="s">
        <v>37</v>
      </c>
      <c r="E975" s="14" t="s">
        <v>142</v>
      </c>
      <c r="F975" s="27" t="s">
        <v>123</v>
      </c>
      <c r="G975" s="14">
        <v>2012</v>
      </c>
      <c r="H975" s="10">
        <v>0</v>
      </c>
      <c r="I975" s="10">
        <v>-16796.05</v>
      </c>
      <c r="J975" s="20">
        <f t="shared" si="60"/>
        <v>0</v>
      </c>
      <c r="K975" s="10">
        <v>77.92</v>
      </c>
      <c r="L975" s="20">
        <f t="shared" si="61"/>
        <v>0</v>
      </c>
      <c r="M975" s="10">
        <f t="shared" si="62"/>
        <v>-16718.13</v>
      </c>
      <c r="N975" s="20">
        <f t="shared" si="63"/>
        <v>0</v>
      </c>
      <c r="O975" s="10"/>
      <c r="P975" s="10"/>
      <c r="Q975" s="20"/>
      <c r="R975" s="10"/>
      <c r="S975" s="20"/>
      <c r="T975" s="10"/>
      <c r="U975" s="20"/>
      <c r="V975" s="20"/>
      <c r="W975" s="43"/>
      <c r="X975" s="40"/>
      <c r="Y975" s="43"/>
    </row>
    <row r="976" spans="1:25" x14ac:dyDescent="0.25">
      <c r="A976" s="13" t="s">
        <v>11</v>
      </c>
      <c r="B976" s="14">
        <v>34336</v>
      </c>
      <c r="C976" s="14" t="s">
        <v>96</v>
      </c>
      <c r="D976" s="14" t="s">
        <v>37</v>
      </c>
      <c r="E976" s="14" t="s">
        <v>142</v>
      </c>
      <c r="F976" s="27" t="s">
        <v>123</v>
      </c>
      <c r="G976" s="14">
        <v>2013</v>
      </c>
      <c r="H976" s="10">
        <v>17532.41</v>
      </c>
      <c r="I976" s="10">
        <v>9927.01</v>
      </c>
      <c r="J976" s="20">
        <f t="shared" si="60"/>
        <v>56.620909504169703</v>
      </c>
      <c r="K976" s="10">
        <v>0</v>
      </c>
      <c r="L976" s="20">
        <f t="shared" si="61"/>
        <v>0</v>
      </c>
      <c r="M976" s="10">
        <f t="shared" si="62"/>
        <v>9927.01</v>
      </c>
      <c r="N976" s="20">
        <f t="shared" si="63"/>
        <v>56.620909504169703</v>
      </c>
      <c r="O976" s="10"/>
      <c r="P976" s="10"/>
      <c r="Q976" s="20"/>
      <c r="R976" s="10"/>
      <c r="S976" s="20"/>
      <c r="T976" s="10"/>
      <c r="U976" s="20"/>
      <c r="V976" s="20"/>
      <c r="W976" s="43"/>
      <c r="X976" s="40"/>
      <c r="Y976" s="43"/>
    </row>
    <row r="977" spans="1:25" x14ac:dyDescent="0.25">
      <c r="A977" s="24" t="s">
        <v>11</v>
      </c>
      <c r="B977" s="14">
        <v>34336</v>
      </c>
      <c r="C977" s="14" t="s">
        <v>96</v>
      </c>
      <c r="D977" s="14" t="s">
        <v>37</v>
      </c>
      <c r="E977" s="14" t="s">
        <v>142</v>
      </c>
      <c r="F977" s="27" t="s">
        <v>123</v>
      </c>
      <c r="G977" s="14">
        <v>2014</v>
      </c>
      <c r="H977" s="10">
        <v>0</v>
      </c>
      <c r="I977" s="10">
        <v>33316.03</v>
      </c>
      <c r="J977" s="20">
        <f t="shared" si="60"/>
        <v>0</v>
      </c>
      <c r="K977" s="10">
        <v>0</v>
      </c>
      <c r="L977" s="20">
        <f t="shared" si="61"/>
        <v>0</v>
      </c>
      <c r="M977" s="10">
        <f t="shared" si="62"/>
        <v>33316.03</v>
      </c>
      <c r="N977" s="20">
        <f t="shared" si="63"/>
        <v>0</v>
      </c>
      <c r="O977" s="10"/>
      <c r="P977" s="10"/>
      <c r="Q977" s="20"/>
      <c r="R977" s="10"/>
      <c r="S977" s="20"/>
      <c r="T977" s="10"/>
      <c r="U977" s="20"/>
      <c r="V977" s="20"/>
      <c r="W977" s="43"/>
      <c r="X977" s="40"/>
      <c r="Y977" s="43"/>
    </row>
    <row r="978" spans="1:25" x14ac:dyDescent="0.25">
      <c r="A978" s="13" t="s">
        <v>11</v>
      </c>
      <c r="B978" s="14">
        <v>34336</v>
      </c>
      <c r="C978" s="14" t="s">
        <v>96</v>
      </c>
      <c r="D978" s="14" t="s">
        <v>37</v>
      </c>
      <c r="E978" s="14" t="s">
        <v>142</v>
      </c>
      <c r="F978" s="27" t="s">
        <v>123</v>
      </c>
      <c r="G978" s="14">
        <v>2015</v>
      </c>
      <c r="H978" s="10">
        <v>21432.75</v>
      </c>
      <c r="I978" s="10">
        <v>-23452.6</v>
      </c>
      <c r="J978" s="20">
        <f t="shared" si="60"/>
        <v>-109.42412896151916</v>
      </c>
      <c r="K978" s="10">
        <v>0</v>
      </c>
      <c r="L978" s="20">
        <f t="shared" si="61"/>
        <v>0</v>
      </c>
      <c r="M978" s="10">
        <f t="shared" si="62"/>
        <v>-23452.6</v>
      </c>
      <c r="N978" s="20">
        <f t="shared" si="63"/>
        <v>-109.42412896151916</v>
      </c>
      <c r="O978" s="29">
        <v>38965.160000000003</v>
      </c>
      <c r="P978" s="29">
        <v>1774.8300000000031</v>
      </c>
      <c r="Q978" s="79">
        <f>IF($O978=0,0,P978/$O978)*100</f>
        <v>4.5549152114350431</v>
      </c>
      <c r="R978" s="29">
        <v>2207.9299999999998</v>
      </c>
      <c r="S978" s="79">
        <f>IF($O978=0,0,R978/$O978)*100</f>
        <v>5.6664209770985154</v>
      </c>
      <c r="T978" s="29">
        <f>P978+R978</f>
        <v>3982.7600000000029</v>
      </c>
      <c r="U978" s="79">
        <f>IF($O978=0,0,T978/$O978)*100</f>
        <v>10.221336188533559</v>
      </c>
      <c r="V978" s="80">
        <f>IFERROR(VLOOKUP($B978,'Depr Rate % NS'!$A:$B,2,FALSE),0)</f>
        <v>-6</v>
      </c>
      <c r="W978" s="81">
        <f>IFERROR(VLOOKUP($B978,'Depr Rate % NS'!D:E,2,FALSE),0)</f>
        <v>17478929.289999999</v>
      </c>
      <c r="X978" s="82">
        <f>IFERROR(VLOOKUP($B978,'Depr Rate % NS'!$L:$O,4,FALSE),0)</f>
        <v>2.5000000000000001E-3</v>
      </c>
      <c r="Y978" s="81">
        <f>W978*X978</f>
        <v>43697.323225</v>
      </c>
    </row>
    <row r="979" spans="1:25" x14ac:dyDescent="0.25">
      <c r="A979" s="13" t="s">
        <v>11</v>
      </c>
      <c r="B979" s="14">
        <v>34336</v>
      </c>
      <c r="C979" s="14" t="s">
        <v>96</v>
      </c>
      <c r="D979" s="14" t="s">
        <v>37</v>
      </c>
      <c r="E979" s="14" t="s">
        <v>142</v>
      </c>
      <c r="F979" s="27" t="s">
        <v>123</v>
      </c>
      <c r="G979" s="14">
        <v>2016</v>
      </c>
      <c r="H979" s="10">
        <v>24139.05</v>
      </c>
      <c r="I979" s="10">
        <v>-35925.82</v>
      </c>
      <c r="J979" s="20">
        <f t="shared" si="60"/>
        <v>-148.82864072944045</v>
      </c>
      <c r="K979" s="10">
        <v>2609.4499999999998</v>
      </c>
      <c r="L979" s="20">
        <f t="shared" si="61"/>
        <v>10.810077447124058</v>
      </c>
      <c r="M979" s="10">
        <f t="shared" si="62"/>
        <v>-33316.370000000003</v>
      </c>
      <c r="N979" s="20">
        <f t="shared" si="63"/>
        <v>-138.01856328231642</v>
      </c>
      <c r="O979" s="29">
        <v>63104.210000000006</v>
      </c>
      <c r="P979" s="29">
        <v>-32931.43</v>
      </c>
      <c r="Q979" s="79">
        <f>IF($O979=0,0,P979/$O979)*100</f>
        <v>-52.185789189025577</v>
      </c>
      <c r="R979" s="29">
        <v>2687.37</v>
      </c>
      <c r="S979" s="79">
        <f>IF($O979=0,0,R979/$O979)*100</f>
        <v>4.2586223644983425</v>
      </c>
      <c r="T979" s="29">
        <f>P979+R979</f>
        <v>-30244.06</v>
      </c>
      <c r="U979" s="79">
        <f>IF($O979=0,0,T979/$O979)*100</f>
        <v>-47.927166824527234</v>
      </c>
      <c r="V979" s="80">
        <f>IFERROR(VLOOKUP($B979,'Depr Rate % NS'!$A:$B,2,FALSE),0)</f>
        <v>-6</v>
      </c>
      <c r="W979" s="81">
        <f>IFERROR(VLOOKUP($B979,'Depr Rate % NS'!D:E,2,FALSE),0)</f>
        <v>17478929.289999999</v>
      </c>
      <c r="X979" s="82">
        <f>IFERROR(VLOOKUP($B979,'Depr Rate % NS'!$L:$O,4,FALSE),0)</f>
        <v>2.5000000000000001E-3</v>
      </c>
      <c r="Y979" s="81">
        <f>W979*X979</f>
        <v>43697.323225</v>
      </c>
    </row>
    <row r="980" spans="1:25" x14ac:dyDescent="0.25">
      <c r="A980" s="13" t="s">
        <v>11</v>
      </c>
      <c r="B980" s="14">
        <v>34336</v>
      </c>
      <c r="C980" s="14" t="s">
        <v>96</v>
      </c>
      <c r="D980" s="14" t="s">
        <v>37</v>
      </c>
      <c r="E980" s="14" t="s">
        <v>142</v>
      </c>
      <c r="F980" s="27" t="s">
        <v>123</v>
      </c>
      <c r="G980" s="14">
        <v>2017</v>
      </c>
      <c r="H980" s="10">
        <v>6543.76</v>
      </c>
      <c r="I980" s="10">
        <v>3096.9799999999996</v>
      </c>
      <c r="J980" s="20">
        <f t="shared" si="60"/>
        <v>47.327224714842835</v>
      </c>
      <c r="K980" s="10">
        <v>3801.59</v>
      </c>
      <c r="L980" s="20">
        <f t="shared" si="61"/>
        <v>58.094887343056591</v>
      </c>
      <c r="M980" s="10">
        <f t="shared" si="62"/>
        <v>6898.57</v>
      </c>
      <c r="N980" s="20">
        <f t="shared" si="63"/>
        <v>105.42211205789943</v>
      </c>
      <c r="O980" s="29">
        <v>69647.97</v>
      </c>
      <c r="P980" s="29">
        <v>-13038.399999999996</v>
      </c>
      <c r="Q980" s="79">
        <f>IF($O980=0,0,P980/$O980)*100</f>
        <v>-18.720430760580669</v>
      </c>
      <c r="R980" s="29">
        <v>6411.04</v>
      </c>
      <c r="S980" s="79">
        <f>IF($O980=0,0,R980/$O980)*100</f>
        <v>9.2049201146853239</v>
      </c>
      <c r="T980" s="29">
        <f>P980+R980</f>
        <v>-6627.359999999996</v>
      </c>
      <c r="U980" s="79">
        <f>IF($O980=0,0,T980/$O980)*100</f>
        <v>-9.5155106458953451</v>
      </c>
      <c r="V980" s="80">
        <f>IFERROR(VLOOKUP($B980,'Depr Rate % NS'!$A:$B,2,FALSE),0)</f>
        <v>-6</v>
      </c>
      <c r="W980" s="81">
        <f>IFERROR(VLOOKUP($B980,'Depr Rate % NS'!D:E,2,FALSE),0)</f>
        <v>17478929.289999999</v>
      </c>
      <c r="X980" s="82">
        <f>IFERROR(VLOOKUP($B980,'Depr Rate % NS'!$L:$O,4,FALSE),0)</f>
        <v>2.5000000000000001E-3</v>
      </c>
      <c r="Y980" s="81">
        <f>W980*X980</f>
        <v>43697.323225</v>
      </c>
    </row>
    <row r="981" spans="1:25" x14ac:dyDescent="0.25">
      <c r="A981" s="13" t="s">
        <v>11</v>
      </c>
      <c r="B981" s="14">
        <v>34336</v>
      </c>
      <c r="C981" s="14" t="s">
        <v>96</v>
      </c>
      <c r="D981" s="14" t="s">
        <v>37</v>
      </c>
      <c r="E981" s="14" t="s">
        <v>142</v>
      </c>
      <c r="F981" s="27" t="s">
        <v>123</v>
      </c>
      <c r="G981" s="14">
        <v>2018</v>
      </c>
      <c r="H981" s="10">
        <v>25000</v>
      </c>
      <c r="I981" s="10">
        <v>-5690.57</v>
      </c>
      <c r="J981" s="20">
        <f t="shared" si="60"/>
        <v>-22.762279999999997</v>
      </c>
      <c r="K981" s="10">
        <v>3631.37</v>
      </c>
      <c r="L981" s="20">
        <f t="shared" si="61"/>
        <v>14.525479999999998</v>
      </c>
      <c r="M981" s="10">
        <f t="shared" si="62"/>
        <v>-2059.1999999999998</v>
      </c>
      <c r="N981" s="20">
        <f t="shared" si="63"/>
        <v>-8.2367999999999988</v>
      </c>
      <c r="O981" s="29">
        <v>77115.56</v>
      </c>
      <c r="P981" s="29">
        <v>-28655.980000000003</v>
      </c>
      <c r="Q981" s="79">
        <f>IF($O981=0,0,P981/$O981)*100</f>
        <v>-37.159789801176316</v>
      </c>
      <c r="R981" s="29">
        <v>10042.41</v>
      </c>
      <c r="S981" s="79">
        <f>IF($O981=0,0,R981/$O981)*100</f>
        <v>13.022546941239874</v>
      </c>
      <c r="T981" s="29">
        <f>P981+R981</f>
        <v>-18613.570000000003</v>
      </c>
      <c r="U981" s="79">
        <f>IF($O981=0,0,T981/$O981)*100</f>
        <v>-24.137242859936446</v>
      </c>
      <c r="V981" s="80">
        <f>IFERROR(VLOOKUP($B981,'Depr Rate % NS'!$A:$B,2,FALSE),0)</f>
        <v>-6</v>
      </c>
      <c r="W981" s="81">
        <f>IFERROR(VLOOKUP($B981,'Depr Rate % NS'!D:E,2,FALSE),0)</f>
        <v>17478929.289999999</v>
      </c>
      <c r="X981" s="82">
        <f>IFERROR(VLOOKUP($B981,'Depr Rate % NS'!$L:$O,4,FALSE),0)</f>
        <v>2.5000000000000001E-3</v>
      </c>
      <c r="Y981" s="81">
        <f>W981*X981</f>
        <v>43697.323225</v>
      </c>
    </row>
    <row r="982" spans="1:25" x14ac:dyDescent="0.25">
      <c r="A982" s="24" t="s">
        <v>11</v>
      </c>
      <c r="B982" s="14">
        <v>34336</v>
      </c>
      <c r="C982" s="14" t="s">
        <v>96</v>
      </c>
      <c r="D982" s="14" t="s">
        <v>37</v>
      </c>
      <c r="E982" s="14" t="s">
        <v>142</v>
      </c>
      <c r="F982" s="27" t="s">
        <v>123</v>
      </c>
      <c r="G982" s="14">
        <v>2019</v>
      </c>
      <c r="H982" s="10">
        <v>0</v>
      </c>
      <c r="I982" s="10">
        <v>-13102.14</v>
      </c>
      <c r="J982" s="20">
        <f t="shared" si="60"/>
        <v>0</v>
      </c>
      <c r="K982" s="10">
        <v>-6971.9699999999993</v>
      </c>
      <c r="L982" s="20">
        <f t="shared" si="61"/>
        <v>0</v>
      </c>
      <c r="M982" s="10">
        <f t="shared" si="62"/>
        <v>-20074.11</v>
      </c>
      <c r="N982" s="20">
        <f t="shared" si="63"/>
        <v>0</v>
      </c>
      <c r="O982" s="29">
        <v>77115.56</v>
      </c>
      <c r="P982" s="29">
        <v>-75074.149999999994</v>
      </c>
      <c r="Q982" s="79">
        <f>IF($O982=0,0,P982/$O982)*100</f>
        <v>-97.352791057991411</v>
      </c>
      <c r="R982" s="29">
        <v>3070.4400000000005</v>
      </c>
      <c r="S982" s="79">
        <f>IF($O982=0,0,R982/$O982)*100</f>
        <v>3.9816088996825032</v>
      </c>
      <c r="T982" s="29">
        <f>P982+R982</f>
        <v>-72003.709999999992</v>
      </c>
      <c r="U982" s="79">
        <f>IF($O982=0,0,T982/$O982)*100</f>
        <v>-93.371182158308898</v>
      </c>
      <c r="V982" s="80">
        <f>IFERROR(VLOOKUP($B982,'Depr Rate % NS'!$A:$B,2,FALSE),0)</f>
        <v>-6</v>
      </c>
      <c r="W982" s="81">
        <f>IFERROR(VLOOKUP($B982,'Depr Rate % NS'!D:E,2,FALSE),0)</f>
        <v>17478929.289999999</v>
      </c>
      <c r="X982" s="82">
        <f>IFERROR(VLOOKUP($B982,'Depr Rate % NS'!$L:$O,4,FALSE),0)</f>
        <v>2.5000000000000001E-3</v>
      </c>
      <c r="Y982" s="81">
        <f>W982*X982</f>
        <v>43697.323225</v>
      </c>
    </row>
    <row r="983" spans="1:25" x14ac:dyDescent="0.25">
      <c r="A983" s="13" t="s">
        <v>11</v>
      </c>
      <c r="B983" s="14">
        <v>34341</v>
      </c>
      <c r="C983" s="14" t="s">
        <v>96</v>
      </c>
      <c r="D983" s="14" t="s">
        <v>40</v>
      </c>
      <c r="E983" s="14"/>
      <c r="F983" s="14"/>
      <c r="G983" s="14">
        <v>2011</v>
      </c>
      <c r="H983" s="10">
        <v>0</v>
      </c>
      <c r="I983" s="10">
        <v>0</v>
      </c>
      <c r="J983" s="20">
        <f t="shared" si="60"/>
        <v>0</v>
      </c>
      <c r="K983" s="10">
        <v>0</v>
      </c>
      <c r="L983" s="20">
        <f t="shared" si="61"/>
        <v>0</v>
      </c>
      <c r="M983" s="10">
        <f t="shared" si="62"/>
        <v>0</v>
      </c>
      <c r="N983" s="20">
        <f t="shared" si="63"/>
        <v>0</v>
      </c>
      <c r="O983" s="10"/>
      <c r="P983" s="10"/>
      <c r="Q983" s="20"/>
      <c r="R983" s="10"/>
      <c r="S983" s="20"/>
      <c r="T983" s="10"/>
      <c r="U983" s="20"/>
      <c r="V983" s="20"/>
      <c r="W983" s="43"/>
      <c r="X983" s="40"/>
      <c r="Y983" s="43"/>
    </row>
    <row r="984" spans="1:25" x14ac:dyDescent="0.25">
      <c r="A984" s="13" t="s">
        <v>11</v>
      </c>
      <c r="B984" s="14">
        <v>34341</v>
      </c>
      <c r="C984" s="14" t="s">
        <v>96</v>
      </c>
      <c r="D984" s="14" t="s">
        <v>40</v>
      </c>
      <c r="E984" s="14"/>
      <c r="F984" s="14"/>
      <c r="G984" s="14">
        <v>2012</v>
      </c>
      <c r="H984" s="10">
        <v>0</v>
      </c>
      <c r="I984" s="10">
        <v>0</v>
      </c>
      <c r="J984" s="20">
        <f t="shared" si="60"/>
        <v>0</v>
      </c>
      <c r="K984" s="10">
        <v>0</v>
      </c>
      <c r="L984" s="20">
        <f t="shared" si="61"/>
        <v>0</v>
      </c>
      <c r="M984" s="10">
        <f t="shared" si="62"/>
        <v>0</v>
      </c>
      <c r="N984" s="20">
        <f t="shared" si="63"/>
        <v>0</v>
      </c>
      <c r="O984" s="10"/>
      <c r="P984" s="10"/>
      <c r="Q984" s="20"/>
      <c r="R984" s="10"/>
      <c r="S984" s="20"/>
      <c r="T984" s="10"/>
      <c r="U984" s="20"/>
      <c r="V984" s="20"/>
      <c r="W984" s="43"/>
      <c r="X984" s="40"/>
      <c r="Y984" s="43"/>
    </row>
    <row r="985" spans="1:25" x14ac:dyDescent="0.25">
      <c r="A985" s="13" t="s">
        <v>11</v>
      </c>
      <c r="B985" s="14">
        <v>34341</v>
      </c>
      <c r="C985" s="14" t="s">
        <v>96</v>
      </c>
      <c r="D985" s="14" t="s">
        <v>40</v>
      </c>
      <c r="E985" s="14"/>
      <c r="F985" s="14"/>
      <c r="G985" s="14">
        <v>2013</v>
      </c>
      <c r="H985" s="10">
        <v>0</v>
      </c>
      <c r="I985" s="10">
        <v>0</v>
      </c>
      <c r="J985" s="20">
        <f t="shared" si="60"/>
        <v>0</v>
      </c>
      <c r="K985" s="10">
        <v>0</v>
      </c>
      <c r="L985" s="20">
        <f t="shared" si="61"/>
        <v>0</v>
      </c>
      <c r="M985" s="10">
        <f t="shared" si="62"/>
        <v>0</v>
      </c>
      <c r="N985" s="20">
        <f t="shared" si="63"/>
        <v>0</v>
      </c>
      <c r="O985" s="10"/>
      <c r="P985" s="10"/>
      <c r="Q985" s="20"/>
      <c r="R985" s="10"/>
      <c r="S985" s="20"/>
      <c r="T985" s="10"/>
      <c r="U985" s="20"/>
      <c r="V985" s="20"/>
      <c r="W985" s="43"/>
      <c r="X985" s="40"/>
      <c r="Y985" s="43"/>
    </row>
    <row r="986" spans="1:25" x14ac:dyDescent="0.25">
      <c r="A986" s="13" t="s">
        <v>11</v>
      </c>
      <c r="B986" s="14">
        <v>34341</v>
      </c>
      <c r="C986" s="14" t="s">
        <v>96</v>
      </c>
      <c r="D986" s="14" t="s">
        <v>40</v>
      </c>
      <c r="E986" s="14"/>
      <c r="F986" s="14"/>
      <c r="G986" s="14">
        <v>2014</v>
      </c>
      <c r="H986" s="10">
        <v>0</v>
      </c>
      <c r="I986" s="10">
        <v>0</v>
      </c>
      <c r="J986" s="20">
        <f t="shared" si="60"/>
        <v>0</v>
      </c>
      <c r="K986" s="10">
        <v>0</v>
      </c>
      <c r="L986" s="20">
        <f t="shared" si="61"/>
        <v>0</v>
      </c>
      <c r="M986" s="10">
        <f t="shared" si="62"/>
        <v>0</v>
      </c>
      <c r="N986" s="20">
        <f t="shared" si="63"/>
        <v>0</v>
      </c>
      <c r="O986" s="10"/>
      <c r="P986" s="10"/>
      <c r="Q986" s="20"/>
      <c r="R986" s="10"/>
      <c r="S986" s="20"/>
      <c r="T986" s="10"/>
      <c r="U986" s="20"/>
      <c r="V986" s="20"/>
      <c r="W986" s="43"/>
      <c r="X986" s="40"/>
      <c r="Y986" s="43"/>
    </row>
    <row r="987" spans="1:25" x14ac:dyDescent="0.25">
      <c r="A987" s="13" t="s">
        <v>11</v>
      </c>
      <c r="B987" s="14">
        <v>34341</v>
      </c>
      <c r="C987" s="14" t="s">
        <v>96</v>
      </c>
      <c r="D987" s="14" t="s">
        <v>40</v>
      </c>
      <c r="E987" s="14"/>
      <c r="F987" s="14"/>
      <c r="G987" s="14">
        <v>2015</v>
      </c>
      <c r="H987" s="10">
        <v>0</v>
      </c>
      <c r="I987" s="10">
        <v>0</v>
      </c>
      <c r="J987" s="20">
        <f t="shared" si="60"/>
        <v>0</v>
      </c>
      <c r="K987" s="10">
        <v>0</v>
      </c>
      <c r="L987" s="20">
        <f t="shared" si="61"/>
        <v>0</v>
      </c>
      <c r="M987" s="10">
        <f t="shared" si="62"/>
        <v>0</v>
      </c>
      <c r="N987" s="20">
        <f t="shared" si="63"/>
        <v>0</v>
      </c>
      <c r="O987" s="29">
        <v>0</v>
      </c>
      <c r="P987" s="29">
        <v>0</v>
      </c>
      <c r="Q987" s="79">
        <f>IF($O987=0,0,P987/$O987)*100</f>
        <v>0</v>
      </c>
      <c r="R987" s="29">
        <v>0</v>
      </c>
      <c r="S987" s="79">
        <f>IF($O987=0,0,R987/$O987)*100</f>
        <v>0</v>
      </c>
      <c r="T987" s="29">
        <f>P987+R987</f>
        <v>0</v>
      </c>
      <c r="U987" s="79">
        <f>IF($O987=0,0,T987/$O987)*100</f>
        <v>0</v>
      </c>
      <c r="V987" s="80">
        <f>IFERROR(VLOOKUP($B987,'Depr Rate % NS'!$A:$B,2,FALSE),0)</f>
        <v>0</v>
      </c>
      <c r="W987" s="81">
        <f>IFERROR(VLOOKUP($B987,'Depr Rate % NS'!D:E,2,FALSE),0)</f>
        <v>0</v>
      </c>
      <c r="X987" s="82">
        <f>IFERROR(VLOOKUP($B987,'Depr Rate % NS'!$L:$O,4,FALSE),0)</f>
        <v>0</v>
      </c>
      <c r="Y987" s="81">
        <f>W987*X987</f>
        <v>0</v>
      </c>
    </row>
    <row r="988" spans="1:25" x14ac:dyDescent="0.25">
      <c r="A988" s="13" t="s">
        <v>11</v>
      </c>
      <c r="B988" s="14">
        <v>34341</v>
      </c>
      <c r="C988" s="14" t="s">
        <v>96</v>
      </c>
      <c r="D988" s="14" t="s">
        <v>40</v>
      </c>
      <c r="E988" s="14"/>
      <c r="F988" s="14"/>
      <c r="G988" s="14">
        <v>2016</v>
      </c>
      <c r="H988" s="10">
        <v>0</v>
      </c>
      <c r="I988" s="10">
        <v>0</v>
      </c>
      <c r="J988" s="20">
        <f t="shared" si="60"/>
        <v>0</v>
      </c>
      <c r="K988" s="10">
        <v>0</v>
      </c>
      <c r="L988" s="20">
        <f t="shared" si="61"/>
        <v>0</v>
      </c>
      <c r="M988" s="10">
        <f t="shared" si="62"/>
        <v>0</v>
      </c>
      <c r="N988" s="20">
        <f t="shared" si="63"/>
        <v>0</v>
      </c>
      <c r="O988" s="29">
        <v>0</v>
      </c>
      <c r="P988" s="29">
        <v>0</v>
      </c>
      <c r="Q988" s="79">
        <f>IF($O988=0,0,P988/$O988)*100</f>
        <v>0</v>
      </c>
      <c r="R988" s="29">
        <v>0</v>
      </c>
      <c r="S988" s="79">
        <f>IF($O988=0,0,R988/$O988)*100</f>
        <v>0</v>
      </c>
      <c r="T988" s="29">
        <f>P988+R988</f>
        <v>0</v>
      </c>
      <c r="U988" s="79">
        <f>IF($O988=0,0,T988/$O988)*100</f>
        <v>0</v>
      </c>
      <c r="V988" s="80">
        <f>IFERROR(VLOOKUP($B988,'Depr Rate % NS'!$A:$B,2,FALSE),0)</f>
        <v>0</v>
      </c>
      <c r="W988" s="81">
        <f>IFERROR(VLOOKUP($B988,'Depr Rate % NS'!D:E,2,FALSE),0)</f>
        <v>0</v>
      </c>
      <c r="X988" s="82">
        <f>IFERROR(VLOOKUP($B988,'Depr Rate % NS'!$L:$O,4,FALSE),0)</f>
        <v>0</v>
      </c>
      <c r="Y988" s="81">
        <f>W988*X988</f>
        <v>0</v>
      </c>
    </row>
    <row r="989" spans="1:25" x14ac:dyDescent="0.25">
      <c r="A989" s="13" t="s">
        <v>11</v>
      </c>
      <c r="B989" s="14">
        <v>34341</v>
      </c>
      <c r="C989" s="14" t="s">
        <v>96</v>
      </c>
      <c r="D989" s="14" t="s">
        <v>40</v>
      </c>
      <c r="E989" s="14"/>
      <c r="F989" s="14"/>
      <c r="G989" s="14">
        <v>2017</v>
      </c>
      <c r="H989" s="10">
        <v>0</v>
      </c>
      <c r="I989" s="10">
        <v>0</v>
      </c>
      <c r="J989" s="20">
        <f t="shared" si="60"/>
        <v>0</v>
      </c>
      <c r="K989" s="10">
        <v>0</v>
      </c>
      <c r="L989" s="20">
        <f t="shared" si="61"/>
        <v>0</v>
      </c>
      <c r="M989" s="10">
        <f t="shared" si="62"/>
        <v>0</v>
      </c>
      <c r="N989" s="20">
        <f t="shared" si="63"/>
        <v>0</v>
      </c>
      <c r="O989" s="29">
        <v>0</v>
      </c>
      <c r="P989" s="29">
        <v>0</v>
      </c>
      <c r="Q989" s="79">
        <f>IF($O989=0,0,P989/$O989)*100</f>
        <v>0</v>
      </c>
      <c r="R989" s="29">
        <v>0</v>
      </c>
      <c r="S989" s="79">
        <f>IF($O989=0,0,R989/$O989)*100</f>
        <v>0</v>
      </c>
      <c r="T989" s="29">
        <f>P989+R989</f>
        <v>0</v>
      </c>
      <c r="U989" s="79">
        <f>IF($O989=0,0,T989/$O989)*100</f>
        <v>0</v>
      </c>
      <c r="V989" s="80">
        <f>IFERROR(VLOOKUP($B989,'Depr Rate % NS'!$A:$B,2,FALSE),0)</f>
        <v>0</v>
      </c>
      <c r="W989" s="81">
        <f>IFERROR(VLOOKUP($B989,'Depr Rate % NS'!D:E,2,FALSE),0)</f>
        <v>0</v>
      </c>
      <c r="X989" s="82">
        <f>IFERROR(VLOOKUP($B989,'Depr Rate % NS'!$L:$O,4,FALSE),0)</f>
        <v>0</v>
      </c>
      <c r="Y989" s="81">
        <f>W989*X989</f>
        <v>0</v>
      </c>
    </row>
    <row r="990" spans="1:25" x14ac:dyDescent="0.25">
      <c r="A990" s="13" t="s">
        <v>11</v>
      </c>
      <c r="B990" s="14">
        <v>34341</v>
      </c>
      <c r="C990" s="14" t="s">
        <v>96</v>
      </c>
      <c r="D990" s="14" t="s">
        <v>40</v>
      </c>
      <c r="E990" s="14"/>
      <c r="F990" s="14"/>
      <c r="G990" s="14">
        <v>2018</v>
      </c>
      <c r="H990" s="10">
        <v>0</v>
      </c>
      <c r="I990" s="10">
        <v>0</v>
      </c>
      <c r="J990" s="20">
        <f t="shared" si="60"/>
        <v>0</v>
      </c>
      <c r="K990" s="10">
        <v>0</v>
      </c>
      <c r="L990" s="20">
        <f t="shared" si="61"/>
        <v>0</v>
      </c>
      <c r="M990" s="10">
        <f t="shared" si="62"/>
        <v>0</v>
      </c>
      <c r="N990" s="20">
        <f t="shared" si="63"/>
        <v>0</v>
      </c>
      <c r="O990" s="29">
        <v>0</v>
      </c>
      <c r="P990" s="29">
        <v>0</v>
      </c>
      <c r="Q990" s="79">
        <f>IF($O990=0,0,P990/$O990)*100</f>
        <v>0</v>
      </c>
      <c r="R990" s="29">
        <v>0</v>
      </c>
      <c r="S990" s="79">
        <f>IF($O990=0,0,R990/$O990)*100</f>
        <v>0</v>
      </c>
      <c r="T990" s="29">
        <f>P990+R990</f>
        <v>0</v>
      </c>
      <c r="U990" s="79">
        <f>IF($O990=0,0,T990/$O990)*100</f>
        <v>0</v>
      </c>
      <c r="V990" s="80">
        <f>IFERROR(VLOOKUP($B990,'Depr Rate % NS'!$A:$B,2,FALSE),0)</f>
        <v>0</v>
      </c>
      <c r="W990" s="81">
        <f>IFERROR(VLOOKUP($B990,'Depr Rate % NS'!D:E,2,FALSE),0)</f>
        <v>0</v>
      </c>
      <c r="X990" s="82">
        <f>IFERROR(VLOOKUP($B990,'Depr Rate % NS'!$L:$O,4,FALSE),0)</f>
        <v>0</v>
      </c>
      <c r="Y990" s="81">
        <f>W990*X990</f>
        <v>0</v>
      </c>
    </row>
    <row r="991" spans="1:25" x14ac:dyDescent="0.25">
      <c r="A991" s="13" t="s">
        <v>11</v>
      </c>
      <c r="B991" s="14">
        <v>34341</v>
      </c>
      <c r="C991" s="14" t="s">
        <v>96</v>
      </c>
      <c r="D991" s="14" t="s">
        <v>40</v>
      </c>
      <c r="E991" s="14"/>
      <c r="F991" s="14"/>
      <c r="G991" s="14">
        <v>2019</v>
      </c>
      <c r="H991" s="10">
        <v>0</v>
      </c>
      <c r="I991" s="10">
        <v>0</v>
      </c>
      <c r="J991" s="20">
        <f t="shared" si="60"/>
        <v>0</v>
      </c>
      <c r="K991" s="10">
        <v>0</v>
      </c>
      <c r="L991" s="20">
        <f t="shared" si="61"/>
        <v>0</v>
      </c>
      <c r="M991" s="10">
        <f t="shared" si="62"/>
        <v>0</v>
      </c>
      <c r="N991" s="20">
        <f t="shared" si="63"/>
        <v>0</v>
      </c>
      <c r="O991" s="29">
        <v>0</v>
      </c>
      <c r="P991" s="29">
        <v>0</v>
      </c>
      <c r="Q991" s="79">
        <f>IF($O991=0,0,P991/$O991)*100</f>
        <v>0</v>
      </c>
      <c r="R991" s="29">
        <v>0</v>
      </c>
      <c r="S991" s="79">
        <f>IF($O991=0,0,R991/$O991)*100</f>
        <v>0</v>
      </c>
      <c r="T991" s="29">
        <f>P991+R991</f>
        <v>0</v>
      </c>
      <c r="U991" s="79">
        <f>IF($O991=0,0,T991/$O991)*100</f>
        <v>0</v>
      </c>
      <c r="V991" s="80">
        <f>IFERROR(VLOOKUP($B991,'Depr Rate % NS'!$A:$B,2,FALSE),0)</f>
        <v>0</v>
      </c>
      <c r="W991" s="81">
        <f>IFERROR(VLOOKUP($B991,'Depr Rate % NS'!D:E,2,FALSE),0)</f>
        <v>0</v>
      </c>
      <c r="X991" s="82">
        <f>IFERROR(VLOOKUP($B991,'Depr Rate % NS'!$L:$O,4,FALSE),0)</f>
        <v>0</v>
      </c>
      <c r="Y991" s="81">
        <f>W991*X991</f>
        <v>0</v>
      </c>
    </row>
    <row r="992" spans="1:25" x14ac:dyDescent="0.25">
      <c r="A992" s="13" t="s">
        <v>11</v>
      </c>
      <c r="B992" s="14">
        <v>34342</v>
      </c>
      <c r="C992" s="14" t="s">
        <v>96</v>
      </c>
      <c r="D992" s="14" t="s">
        <v>41</v>
      </c>
      <c r="E992" s="14"/>
      <c r="F992" s="14"/>
      <c r="G992" s="14">
        <v>2011</v>
      </c>
      <c r="H992" s="10">
        <v>0</v>
      </c>
      <c r="I992" s="10">
        <v>0</v>
      </c>
      <c r="J992" s="20">
        <f t="shared" si="60"/>
        <v>0</v>
      </c>
      <c r="K992" s="10">
        <v>0</v>
      </c>
      <c r="L992" s="20">
        <f t="shared" si="61"/>
        <v>0</v>
      </c>
      <c r="M992" s="10">
        <f t="shared" si="62"/>
        <v>0</v>
      </c>
      <c r="N992" s="20">
        <f t="shared" si="63"/>
        <v>0</v>
      </c>
      <c r="O992" s="10"/>
      <c r="P992" s="10"/>
      <c r="Q992" s="20"/>
      <c r="R992" s="10"/>
      <c r="S992" s="20"/>
      <c r="T992" s="10"/>
      <c r="U992" s="20"/>
      <c r="V992" s="20"/>
      <c r="W992" s="43"/>
      <c r="X992" s="40"/>
      <c r="Y992" s="43"/>
    </row>
    <row r="993" spans="1:25" x14ac:dyDescent="0.25">
      <c r="A993" s="13" t="s">
        <v>11</v>
      </c>
      <c r="B993" s="14">
        <v>34342</v>
      </c>
      <c r="C993" s="14" t="s">
        <v>96</v>
      </c>
      <c r="D993" s="14" t="s">
        <v>41</v>
      </c>
      <c r="E993" s="14"/>
      <c r="F993" s="14"/>
      <c r="G993" s="14">
        <v>2012</v>
      </c>
      <c r="H993" s="10">
        <v>0</v>
      </c>
      <c r="I993" s="10">
        <v>0</v>
      </c>
      <c r="J993" s="20">
        <f t="shared" si="60"/>
        <v>0</v>
      </c>
      <c r="K993" s="10">
        <v>0</v>
      </c>
      <c r="L993" s="20">
        <f t="shared" si="61"/>
        <v>0</v>
      </c>
      <c r="M993" s="10">
        <f t="shared" si="62"/>
        <v>0</v>
      </c>
      <c r="N993" s="20">
        <f t="shared" si="63"/>
        <v>0</v>
      </c>
      <c r="O993" s="10"/>
      <c r="P993" s="10"/>
      <c r="Q993" s="20"/>
      <c r="R993" s="10"/>
      <c r="S993" s="20"/>
      <c r="T993" s="10"/>
      <c r="U993" s="20"/>
      <c r="V993" s="20"/>
      <c r="W993" s="43"/>
      <c r="X993" s="40"/>
      <c r="Y993" s="43"/>
    </row>
    <row r="994" spans="1:25" x14ac:dyDescent="0.25">
      <c r="A994" s="13" t="s">
        <v>11</v>
      </c>
      <c r="B994" s="14">
        <v>34342</v>
      </c>
      <c r="C994" s="14" t="s">
        <v>96</v>
      </c>
      <c r="D994" s="14" t="s">
        <v>41</v>
      </c>
      <c r="E994" s="14"/>
      <c r="F994" s="14"/>
      <c r="G994" s="14">
        <v>2013</v>
      </c>
      <c r="H994" s="10">
        <v>0</v>
      </c>
      <c r="I994" s="10">
        <v>0</v>
      </c>
      <c r="J994" s="20">
        <f t="shared" si="60"/>
        <v>0</v>
      </c>
      <c r="K994" s="10">
        <v>0</v>
      </c>
      <c r="L994" s="20">
        <f t="shared" si="61"/>
        <v>0</v>
      </c>
      <c r="M994" s="10">
        <f t="shared" si="62"/>
        <v>0</v>
      </c>
      <c r="N994" s="20">
        <f t="shared" si="63"/>
        <v>0</v>
      </c>
      <c r="O994" s="10"/>
      <c r="P994" s="10"/>
      <c r="Q994" s="20"/>
      <c r="R994" s="10"/>
      <c r="S994" s="20"/>
      <c r="T994" s="10"/>
      <c r="U994" s="20"/>
      <c r="V994" s="20"/>
      <c r="W994" s="43"/>
      <c r="X994" s="40"/>
      <c r="Y994" s="43"/>
    </row>
    <row r="995" spans="1:25" x14ac:dyDescent="0.25">
      <c r="A995" s="13" t="s">
        <v>11</v>
      </c>
      <c r="B995" s="14">
        <v>34342</v>
      </c>
      <c r="C995" s="14" t="s">
        <v>96</v>
      </c>
      <c r="D995" s="14" t="s">
        <v>41</v>
      </c>
      <c r="E995" s="14"/>
      <c r="F995" s="14"/>
      <c r="G995" s="14">
        <v>2014</v>
      </c>
      <c r="H995" s="10">
        <v>0</v>
      </c>
      <c r="I995" s="10">
        <v>0</v>
      </c>
      <c r="J995" s="20">
        <f t="shared" si="60"/>
        <v>0</v>
      </c>
      <c r="K995" s="10">
        <v>0</v>
      </c>
      <c r="L995" s="20">
        <f t="shared" si="61"/>
        <v>0</v>
      </c>
      <c r="M995" s="10">
        <f t="shared" si="62"/>
        <v>0</v>
      </c>
      <c r="N995" s="20">
        <f t="shared" si="63"/>
        <v>0</v>
      </c>
      <c r="O995" s="10"/>
      <c r="P995" s="10"/>
      <c r="Q995" s="20"/>
      <c r="R995" s="10"/>
      <c r="S995" s="20"/>
      <c r="T995" s="10"/>
      <c r="U995" s="20"/>
      <c r="V995" s="20"/>
      <c r="W995" s="43"/>
      <c r="X995" s="40"/>
      <c r="Y995" s="43"/>
    </row>
    <row r="996" spans="1:25" x14ac:dyDescent="0.25">
      <c r="A996" s="13" t="s">
        <v>11</v>
      </c>
      <c r="B996" s="14">
        <v>34342</v>
      </c>
      <c r="C996" s="14" t="s">
        <v>96</v>
      </c>
      <c r="D996" s="14" t="s">
        <v>41</v>
      </c>
      <c r="E996" s="14"/>
      <c r="F996" s="14"/>
      <c r="G996" s="14">
        <v>2015</v>
      </c>
      <c r="H996" s="10">
        <v>0</v>
      </c>
      <c r="I996" s="10">
        <v>0</v>
      </c>
      <c r="J996" s="20">
        <f t="shared" si="60"/>
        <v>0</v>
      </c>
      <c r="K996" s="10">
        <v>0</v>
      </c>
      <c r="L996" s="20">
        <f t="shared" si="61"/>
        <v>0</v>
      </c>
      <c r="M996" s="10">
        <f t="shared" si="62"/>
        <v>0</v>
      </c>
      <c r="N996" s="20">
        <f t="shared" si="63"/>
        <v>0</v>
      </c>
      <c r="O996" s="29">
        <v>0</v>
      </c>
      <c r="P996" s="29">
        <v>0</v>
      </c>
      <c r="Q996" s="79">
        <f>IF($O996=0,0,P996/$O996)*100</f>
        <v>0</v>
      </c>
      <c r="R996" s="29">
        <v>0</v>
      </c>
      <c r="S996" s="79">
        <f>IF($O996=0,0,R996/$O996)*100</f>
        <v>0</v>
      </c>
      <c r="T996" s="29">
        <f>P996+R996</f>
        <v>0</v>
      </c>
      <c r="U996" s="79">
        <f>IF($O996=0,0,T996/$O996)*100</f>
        <v>0</v>
      </c>
      <c r="V996" s="80">
        <f>IFERROR(VLOOKUP($B996,'Depr Rate % NS'!$A:$B,2,FALSE),0)</f>
        <v>0</v>
      </c>
      <c r="W996" s="81">
        <f>IFERROR(VLOOKUP($B996,'Depr Rate % NS'!D:E,2,FALSE),0)</f>
        <v>0</v>
      </c>
      <c r="X996" s="82">
        <f>IFERROR(VLOOKUP($B996,'Depr Rate % NS'!$L:$O,4,FALSE),0)</f>
        <v>0</v>
      </c>
      <c r="Y996" s="81">
        <f>W996*X996</f>
        <v>0</v>
      </c>
    </row>
    <row r="997" spans="1:25" x14ac:dyDescent="0.25">
      <c r="A997" s="13" t="s">
        <v>11</v>
      </c>
      <c r="B997" s="14">
        <v>34342</v>
      </c>
      <c r="C997" s="14" t="s">
        <v>96</v>
      </c>
      <c r="D997" s="14" t="s">
        <v>41</v>
      </c>
      <c r="E997" s="14"/>
      <c r="F997" s="14"/>
      <c r="G997" s="14">
        <v>2016</v>
      </c>
      <c r="H997" s="10">
        <v>0</v>
      </c>
      <c r="I997" s="10">
        <v>0</v>
      </c>
      <c r="J997" s="20">
        <f t="shared" si="60"/>
        <v>0</v>
      </c>
      <c r="K997" s="10">
        <v>0</v>
      </c>
      <c r="L997" s="20">
        <f t="shared" si="61"/>
        <v>0</v>
      </c>
      <c r="M997" s="10">
        <f t="shared" si="62"/>
        <v>0</v>
      </c>
      <c r="N997" s="20">
        <f t="shared" si="63"/>
        <v>0</v>
      </c>
      <c r="O997" s="29">
        <v>0</v>
      </c>
      <c r="P997" s="29">
        <v>0</v>
      </c>
      <c r="Q997" s="79">
        <f>IF($O997=0,0,P997/$O997)*100</f>
        <v>0</v>
      </c>
      <c r="R997" s="29">
        <v>0</v>
      </c>
      <c r="S997" s="79">
        <f>IF($O997=0,0,R997/$O997)*100</f>
        <v>0</v>
      </c>
      <c r="T997" s="29">
        <f>P997+R997</f>
        <v>0</v>
      </c>
      <c r="U997" s="79">
        <f>IF($O997=0,0,T997/$O997)*100</f>
        <v>0</v>
      </c>
      <c r="V997" s="80">
        <f>IFERROR(VLOOKUP($B997,'Depr Rate % NS'!$A:$B,2,FALSE),0)</f>
        <v>0</v>
      </c>
      <c r="W997" s="81">
        <f>IFERROR(VLOOKUP($B997,'Depr Rate % NS'!D:E,2,FALSE),0)</f>
        <v>0</v>
      </c>
      <c r="X997" s="82">
        <f>IFERROR(VLOOKUP($B997,'Depr Rate % NS'!$L:$O,4,FALSE),0)</f>
        <v>0</v>
      </c>
      <c r="Y997" s="81">
        <f>W997*X997</f>
        <v>0</v>
      </c>
    </row>
    <row r="998" spans="1:25" x14ac:dyDescent="0.25">
      <c r="A998" s="13" t="s">
        <v>11</v>
      </c>
      <c r="B998" s="14">
        <v>34342</v>
      </c>
      <c r="C998" s="14" t="s">
        <v>96</v>
      </c>
      <c r="D998" s="14" t="s">
        <v>41</v>
      </c>
      <c r="E998" s="14"/>
      <c r="F998" s="14"/>
      <c r="G998" s="14">
        <v>2017</v>
      </c>
      <c r="H998" s="10">
        <v>0</v>
      </c>
      <c r="I998" s="10">
        <v>0</v>
      </c>
      <c r="J998" s="20">
        <f t="shared" si="60"/>
        <v>0</v>
      </c>
      <c r="K998" s="10">
        <v>0</v>
      </c>
      <c r="L998" s="20">
        <f t="shared" si="61"/>
        <v>0</v>
      </c>
      <c r="M998" s="10">
        <f t="shared" si="62"/>
        <v>0</v>
      </c>
      <c r="N998" s="20">
        <f t="shared" si="63"/>
        <v>0</v>
      </c>
      <c r="O998" s="29">
        <v>0</v>
      </c>
      <c r="P998" s="29">
        <v>0</v>
      </c>
      <c r="Q998" s="79">
        <f>IF($O998=0,0,P998/$O998)*100</f>
        <v>0</v>
      </c>
      <c r="R998" s="29">
        <v>0</v>
      </c>
      <c r="S998" s="79">
        <f>IF($O998=0,0,R998/$O998)*100</f>
        <v>0</v>
      </c>
      <c r="T998" s="29">
        <f>P998+R998</f>
        <v>0</v>
      </c>
      <c r="U998" s="79">
        <f>IF($O998=0,0,T998/$O998)*100</f>
        <v>0</v>
      </c>
      <c r="V998" s="80">
        <f>IFERROR(VLOOKUP($B998,'Depr Rate % NS'!$A:$B,2,FALSE),0)</f>
        <v>0</v>
      </c>
      <c r="W998" s="81">
        <f>IFERROR(VLOOKUP($B998,'Depr Rate % NS'!D:E,2,FALSE),0)</f>
        <v>0</v>
      </c>
      <c r="X998" s="82">
        <f>IFERROR(VLOOKUP($B998,'Depr Rate % NS'!$L:$O,4,FALSE),0)</f>
        <v>0</v>
      </c>
      <c r="Y998" s="81">
        <f>W998*X998</f>
        <v>0</v>
      </c>
    </row>
    <row r="999" spans="1:25" x14ac:dyDescent="0.25">
      <c r="A999" s="13" t="s">
        <v>11</v>
      </c>
      <c r="B999" s="14">
        <v>34342</v>
      </c>
      <c r="C999" s="14" t="s">
        <v>96</v>
      </c>
      <c r="D999" s="14" t="s">
        <v>41</v>
      </c>
      <c r="E999" s="14"/>
      <c r="F999" s="14"/>
      <c r="G999" s="14">
        <v>2018</v>
      </c>
      <c r="H999" s="10">
        <v>0</v>
      </c>
      <c r="I999" s="10">
        <v>0</v>
      </c>
      <c r="J999" s="20">
        <f t="shared" si="60"/>
        <v>0</v>
      </c>
      <c r="K999" s="10">
        <v>0</v>
      </c>
      <c r="L999" s="20">
        <f t="shared" si="61"/>
        <v>0</v>
      </c>
      <c r="M999" s="10">
        <f t="shared" si="62"/>
        <v>0</v>
      </c>
      <c r="N999" s="20">
        <f t="shared" si="63"/>
        <v>0</v>
      </c>
      <c r="O999" s="29">
        <v>0</v>
      </c>
      <c r="P999" s="29">
        <v>0</v>
      </c>
      <c r="Q999" s="79">
        <f>IF($O999=0,0,P999/$O999)*100</f>
        <v>0</v>
      </c>
      <c r="R999" s="29">
        <v>0</v>
      </c>
      <c r="S999" s="79">
        <f>IF($O999=0,0,R999/$O999)*100</f>
        <v>0</v>
      </c>
      <c r="T999" s="29">
        <f>P999+R999</f>
        <v>0</v>
      </c>
      <c r="U999" s="79">
        <f>IF($O999=0,0,T999/$O999)*100</f>
        <v>0</v>
      </c>
      <c r="V999" s="80">
        <f>IFERROR(VLOOKUP($B999,'Depr Rate % NS'!$A:$B,2,FALSE),0)</f>
        <v>0</v>
      </c>
      <c r="W999" s="81">
        <f>IFERROR(VLOOKUP($B999,'Depr Rate % NS'!D:E,2,FALSE),0)</f>
        <v>0</v>
      </c>
      <c r="X999" s="82">
        <f>IFERROR(VLOOKUP($B999,'Depr Rate % NS'!$L:$O,4,FALSE),0)</f>
        <v>0</v>
      </c>
      <c r="Y999" s="81">
        <f>W999*X999</f>
        <v>0</v>
      </c>
    </row>
    <row r="1000" spans="1:25" x14ac:dyDescent="0.25">
      <c r="A1000" s="13" t="s">
        <v>11</v>
      </c>
      <c r="B1000" s="14">
        <v>34342</v>
      </c>
      <c r="C1000" s="14" t="s">
        <v>96</v>
      </c>
      <c r="D1000" s="14" t="s">
        <v>41</v>
      </c>
      <c r="E1000" s="14"/>
      <c r="F1000" s="14"/>
      <c r="G1000" s="14">
        <v>2019</v>
      </c>
      <c r="H1000" s="10">
        <v>0</v>
      </c>
      <c r="I1000" s="10">
        <v>0</v>
      </c>
      <c r="J1000" s="20">
        <f t="shared" si="60"/>
        <v>0</v>
      </c>
      <c r="K1000" s="10">
        <v>0</v>
      </c>
      <c r="L1000" s="20">
        <f t="shared" si="61"/>
        <v>0</v>
      </c>
      <c r="M1000" s="10">
        <f t="shared" si="62"/>
        <v>0</v>
      </c>
      <c r="N1000" s="20">
        <f t="shared" si="63"/>
        <v>0</v>
      </c>
      <c r="O1000" s="29">
        <v>0</v>
      </c>
      <c r="P1000" s="29">
        <v>0</v>
      </c>
      <c r="Q1000" s="79">
        <f>IF($O1000=0,0,P1000/$O1000)*100</f>
        <v>0</v>
      </c>
      <c r="R1000" s="29">
        <v>0</v>
      </c>
      <c r="S1000" s="79">
        <f>IF($O1000=0,0,R1000/$O1000)*100</f>
        <v>0</v>
      </c>
      <c r="T1000" s="29">
        <f>P1000+R1000</f>
        <v>0</v>
      </c>
      <c r="U1000" s="79">
        <f>IF($O1000=0,0,T1000/$O1000)*100</f>
        <v>0</v>
      </c>
      <c r="V1000" s="80">
        <f>IFERROR(VLOOKUP($B1000,'Depr Rate % NS'!$A:$B,2,FALSE),0)</f>
        <v>0</v>
      </c>
      <c r="W1000" s="81">
        <f>IFERROR(VLOOKUP($B1000,'Depr Rate % NS'!D:E,2,FALSE),0)</f>
        <v>0</v>
      </c>
      <c r="X1000" s="82">
        <f>IFERROR(VLOOKUP($B1000,'Depr Rate % NS'!$L:$O,4,FALSE),0)</f>
        <v>0</v>
      </c>
      <c r="Y1000" s="81">
        <f>W1000*X1000</f>
        <v>0</v>
      </c>
    </row>
    <row r="1001" spans="1:25" x14ac:dyDescent="0.25">
      <c r="A1001" s="13" t="s">
        <v>11</v>
      </c>
      <c r="B1001" s="14">
        <v>34344</v>
      </c>
      <c r="C1001" s="14" t="s">
        <v>96</v>
      </c>
      <c r="D1001" s="14" t="s">
        <v>43</v>
      </c>
      <c r="E1001" s="14" t="s">
        <v>141</v>
      </c>
      <c r="F1001" s="14" t="s">
        <v>124</v>
      </c>
      <c r="G1001" s="14">
        <v>2011</v>
      </c>
      <c r="H1001" s="10">
        <v>0</v>
      </c>
      <c r="I1001" s="10">
        <v>-1469.1299999999999</v>
      </c>
      <c r="J1001" s="20">
        <f t="shared" si="60"/>
        <v>0</v>
      </c>
      <c r="K1001" s="10">
        <v>2198.0099999999998</v>
      </c>
      <c r="L1001" s="20">
        <f t="shared" si="61"/>
        <v>0</v>
      </c>
      <c r="M1001" s="10">
        <f t="shared" si="62"/>
        <v>728.87999999999988</v>
      </c>
      <c r="N1001" s="20">
        <f t="shared" si="63"/>
        <v>0</v>
      </c>
      <c r="O1001" s="10"/>
      <c r="P1001" s="10"/>
      <c r="Q1001" s="20"/>
      <c r="R1001" s="10"/>
      <c r="S1001" s="20"/>
      <c r="T1001" s="10"/>
      <c r="U1001" s="20"/>
      <c r="V1001" s="20"/>
      <c r="W1001" s="43"/>
      <c r="X1001" s="40"/>
      <c r="Y1001" s="43"/>
    </row>
    <row r="1002" spans="1:25" x14ac:dyDescent="0.25">
      <c r="A1002" s="13" t="s">
        <v>11</v>
      </c>
      <c r="B1002" s="14">
        <v>34344</v>
      </c>
      <c r="C1002" s="14" t="s">
        <v>96</v>
      </c>
      <c r="D1002" s="14" t="s">
        <v>43</v>
      </c>
      <c r="E1002" s="14" t="s">
        <v>141</v>
      </c>
      <c r="F1002" s="14" t="s">
        <v>124</v>
      </c>
      <c r="G1002" s="14">
        <v>2012</v>
      </c>
      <c r="H1002" s="10">
        <v>10648.75</v>
      </c>
      <c r="I1002" s="10">
        <v>-18539.84</v>
      </c>
      <c r="J1002" s="20">
        <f t="shared" si="60"/>
        <v>-174.10343937081819</v>
      </c>
      <c r="K1002" s="10">
        <v>86.01</v>
      </c>
      <c r="L1002" s="20">
        <f t="shared" si="61"/>
        <v>0.80770043432327743</v>
      </c>
      <c r="M1002" s="10">
        <f t="shared" si="62"/>
        <v>-18453.830000000002</v>
      </c>
      <c r="N1002" s="20">
        <f t="shared" si="63"/>
        <v>-173.2957389364949</v>
      </c>
      <c r="O1002" s="10"/>
      <c r="P1002" s="10"/>
      <c r="Q1002" s="20"/>
      <c r="R1002" s="10"/>
      <c r="S1002" s="20"/>
      <c r="T1002" s="10"/>
      <c r="U1002" s="20"/>
      <c r="V1002" s="20"/>
      <c r="W1002" s="43"/>
      <c r="X1002" s="40"/>
      <c r="Y1002" s="43"/>
    </row>
    <row r="1003" spans="1:25" x14ac:dyDescent="0.25">
      <c r="A1003" s="13" t="s">
        <v>11</v>
      </c>
      <c r="B1003" s="14">
        <v>34344</v>
      </c>
      <c r="C1003" s="14" t="s">
        <v>96</v>
      </c>
      <c r="D1003" s="14" t="s">
        <v>43</v>
      </c>
      <c r="E1003" s="14" t="s">
        <v>141</v>
      </c>
      <c r="F1003" s="14" t="s">
        <v>124</v>
      </c>
      <c r="G1003" s="14">
        <v>2013</v>
      </c>
      <c r="H1003" s="10">
        <v>13300.13</v>
      </c>
      <c r="I1003" s="10">
        <v>20145.43</v>
      </c>
      <c r="J1003" s="20">
        <f t="shared" si="60"/>
        <v>151.46791798275657</v>
      </c>
      <c r="K1003" s="10">
        <v>0</v>
      </c>
      <c r="L1003" s="20">
        <f t="shared" si="61"/>
        <v>0</v>
      </c>
      <c r="M1003" s="10">
        <f t="shared" si="62"/>
        <v>20145.43</v>
      </c>
      <c r="N1003" s="20">
        <f t="shared" si="63"/>
        <v>151.46791798275657</v>
      </c>
      <c r="O1003" s="10"/>
      <c r="P1003" s="10"/>
      <c r="Q1003" s="20"/>
      <c r="R1003" s="10"/>
      <c r="S1003" s="20"/>
      <c r="T1003" s="10"/>
      <c r="U1003" s="20"/>
      <c r="V1003" s="20"/>
      <c r="W1003" s="43"/>
      <c r="X1003" s="40"/>
      <c r="Y1003" s="43"/>
    </row>
    <row r="1004" spans="1:25" x14ac:dyDescent="0.25">
      <c r="A1004" s="24" t="s">
        <v>11</v>
      </c>
      <c r="B1004" s="14">
        <v>34344</v>
      </c>
      <c r="C1004" s="14" t="s">
        <v>96</v>
      </c>
      <c r="D1004" s="14" t="s">
        <v>43</v>
      </c>
      <c r="E1004" s="14" t="s">
        <v>141</v>
      </c>
      <c r="F1004" s="14" t="s">
        <v>124</v>
      </c>
      <c r="G1004" s="14">
        <v>2014</v>
      </c>
      <c r="H1004" s="10">
        <v>13296.98</v>
      </c>
      <c r="I1004" s="10">
        <v>-818.05000000000041</v>
      </c>
      <c r="J1004" s="20">
        <f t="shared" si="60"/>
        <v>-6.1521488337953461</v>
      </c>
      <c r="K1004" s="10">
        <v>0</v>
      </c>
      <c r="L1004" s="20">
        <f t="shared" si="61"/>
        <v>0</v>
      </c>
      <c r="M1004" s="10">
        <f t="shared" si="62"/>
        <v>-818.05000000000041</v>
      </c>
      <c r="N1004" s="20">
        <f t="shared" si="63"/>
        <v>-6.1521488337953461</v>
      </c>
      <c r="O1004" s="10"/>
      <c r="P1004" s="10"/>
      <c r="Q1004" s="20"/>
      <c r="R1004" s="10"/>
      <c r="S1004" s="20"/>
      <c r="T1004" s="10"/>
      <c r="U1004" s="20"/>
      <c r="V1004" s="20"/>
      <c r="W1004" s="43"/>
      <c r="X1004" s="40"/>
      <c r="Y1004" s="43"/>
    </row>
    <row r="1005" spans="1:25" x14ac:dyDescent="0.25">
      <c r="A1005" s="13" t="s">
        <v>11</v>
      </c>
      <c r="B1005" s="14">
        <v>34344</v>
      </c>
      <c r="C1005" s="14" t="s">
        <v>96</v>
      </c>
      <c r="D1005" s="14" t="s">
        <v>43</v>
      </c>
      <c r="E1005" s="14" t="s">
        <v>141</v>
      </c>
      <c r="F1005" s="14" t="s">
        <v>124</v>
      </c>
      <c r="G1005" s="14">
        <v>2015</v>
      </c>
      <c r="H1005" s="10">
        <v>4662.55</v>
      </c>
      <c r="I1005" s="10">
        <v>656.85999999999694</v>
      </c>
      <c r="J1005" s="20">
        <f t="shared" si="60"/>
        <v>14.087999056310322</v>
      </c>
      <c r="K1005" s="10">
        <v>0</v>
      </c>
      <c r="L1005" s="20">
        <f t="shared" si="61"/>
        <v>0</v>
      </c>
      <c r="M1005" s="10">
        <f t="shared" si="62"/>
        <v>656.85999999999694</v>
      </c>
      <c r="N1005" s="20">
        <f t="shared" si="63"/>
        <v>14.087999056310322</v>
      </c>
      <c r="O1005" s="29">
        <v>41908.409999999996</v>
      </c>
      <c r="P1005" s="29">
        <v>-24.730000000002065</v>
      </c>
      <c r="Q1005" s="79">
        <f>IF($O1005=0,0,P1005/$O1005)*100</f>
        <v>-5.9009635536165811E-2</v>
      </c>
      <c r="R1005" s="29">
        <v>2284.02</v>
      </c>
      <c r="S1005" s="79">
        <f>IF($O1005=0,0,R1005/$O1005)*100</f>
        <v>5.4500278106470752</v>
      </c>
      <c r="T1005" s="29">
        <f>P1005+R1005</f>
        <v>2259.2899999999981</v>
      </c>
      <c r="U1005" s="79">
        <f>IF($O1005=0,0,T1005/$O1005)*100</f>
        <v>5.3910181751109105</v>
      </c>
      <c r="V1005" s="80">
        <f>IFERROR(VLOOKUP($B1005,'Depr Rate % NS'!$A:$B,2,FALSE),0)</f>
        <v>-6</v>
      </c>
      <c r="W1005" s="81">
        <f>IFERROR(VLOOKUP($B1005,'Depr Rate % NS'!D:E,2,FALSE),0)</f>
        <v>19748806.030000001</v>
      </c>
      <c r="X1005" s="82">
        <f>IFERROR(VLOOKUP($B1005,'Depr Rate % NS'!$L:$O,4,FALSE),0)</f>
        <v>2.5000000000000001E-3</v>
      </c>
      <c r="Y1005" s="81">
        <f>W1005*X1005</f>
        <v>49372.015075000003</v>
      </c>
    </row>
    <row r="1006" spans="1:25" x14ac:dyDescent="0.25">
      <c r="A1006" s="13" t="s">
        <v>11</v>
      </c>
      <c r="B1006" s="14">
        <v>34344</v>
      </c>
      <c r="C1006" s="14" t="s">
        <v>96</v>
      </c>
      <c r="D1006" s="14" t="s">
        <v>43</v>
      </c>
      <c r="E1006" s="14" t="s">
        <v>141</v>
      </c>
      <c r="F1006" s="14" t="s">
        <v>124</v>
      </c>
      <c r="G1006" s="14">
        <v>2016</v>
      </c>
      <c r="H1006" s="10">
        <v>20000</v>
      </c>
      <c r="I1006" s="10">
        <v>-58622.17</v>
      </c>
      <c r="J1006" s="20">
        <f t="shared" si="60"/>
        <v>-293.11085000000003</v>
      </c>
      <c r="K1006" s="10">
        <v>2891.17</v>
      </c>
      <c r="L1006" s="20">
        <f t="shared" si="61"/>
        <v>14.45585</v>
      </c>
      <c r="M1006" s="10">
        <f t="shared" si="62"/>
        <v>-55731</v>
      </c>
      <c r="N1006" s="20">
        <f t="shared" si="63"/>
        <v>-278.65500000000003</v>
      </c>
      <c r="O1006" s="29">
        <v>61908.409999999996</v>
      </c>
      <c r="P1006" s="29">
        <v>-57177.770000000004</v>
      </c>
      <c r="Q1006" s="79">
        <f>IF($O1006=0,0,P1006/$O1006)*100</f>
        <v>-92.358647233873398</v>
      </c>
      <c r="R1006" s="29">
        <v>2977.1800000000003</v>
      </c>
      <c r="S1006" s="79">
        <f>IF($O1006=0,0,R1006/$O1006)*100</f>
        <v>4.8090073707271763</v>
      </c>
      <c r="T1006" s="29">
        <f>P1006+R1006</f>
        <v>-54200.590000000004</v>
      </c>
      <c r="U1006" s="79">
        <f>IF($O1006=0,0,T1006/$O1006)*100</f>
        <v>-87.54963986314624</v>
      </c>
      <c r="V1006" s="80">
        <f>IFERROR(VLOOKUP($B1006,'Depr Rate % NS'!$A:$B,2,FALSE),0)</f>
        <v>-6</v>
      </c>
      <c r="W1006" s="81">
        <f>IFERROR(VLOOKUP($B1006,'Depr Rate % NS'!D:E,2,FALSE),0)</f>
        <v>19748806.030000001</v>
      </c>
      <c r="X1006" s="82">
        <f>IFERROR(VLOOKUP($B1006,'Depr Rate % NS'!$L:$O,4,FALSE),0)</f>
        <v>2.5000000000000001E-3</v>
      </c>
      <c r="Y1006" s="81">
        <f>W1006*X1006</f>
        <v>49372.015075000003</v>
      </c>
    </row>
    <row r="1007" spans="1:25" x14ac:dyDescent="0.25">
      <c r="A1007" s="13" t="s">
        <v>11</v>
      </c>
      <c r="B1007" s="14">
        <v>34344</v>
      </c>
      <c r="C1007" s="14" t="s">
        <v>96</v>
      </c>
      <c r="D1007" s="14" t="s">
        <v>43</v>
      </c>
      <c r="E1007" s="14" t="s">
        <v>141</v>
      </c>
      <c r="F1007" s="14" t="s">
        <v>124</v>
      </c>
      <c r="G1007" s="14">
        <v>2017</v>
      </c>
      <c r="H1007" s="10">
        <v>0</v>
      </c>
      <c r="I1007" s="10">
        <v>5124.010000000002</v>
      </c>
      <c r="J1007" s="20">
        <f t="shared" si="60"/>
        <v>0</v>
      </c>
      <c r="K1007" s="10">
        <v>4218.42</v>
      </c>
      <c r="L1007" s="20">
        <f t="shared" si="61"/>
        <v>0</v>
      </c>
      <c r="M1007" s="10">
        <f t="shared" si="62"/>
        <v>9342.4300000000021</v>
      </c>
      <c r="N1007" s="20">
        <f t="shared" si="63"/>
        <v>0</v>
      </c>
      <c r="O1007" s="29">
        <v>51259.659999999996</v>
      </c>
      <c r="P1007" s="29">
        <v>-33513.920000000006</v>
      </c>
      <c r="Q1007" s="79">
        <f>IF($O1007=0,0,P1007/$O1007)*100</f>
        <v>-65.380691171186086</v>
      </c>
      <c r="R1007" s="29">
        <v>7109.59</v>
      </c>
      <c r="S1007" s="79">
        <f>IF($O1007=0,0,R1007/$O1007)*100</f>
        <v>13.869756451759532</v>
      </c>
      <c r="T1007" s="29">
        <f>P1007+R1007</f>
        <v>-26404.330000000005</v>
      </c>
      <c r="U1007" s="79">
        <f>IF($O1007=0,0,T1007/$O1007)*100</f>
        <v>-51.510934719426558</v>
      </c>
      <c r="V1007" s="80">
        <f>IFERROR(VLOOKUP($B1007,'Depr Rate % NS'!$A:$B,2,FALSE),0)</f>
        <v>-6</v>
      </c>
      <c r="W1007" s="81">
        <f>IFERROR(VLOOKUP($B1007,'Depr Rate % NS'!D:E,2,FALSE),0)</f>
        <v>19748806.030000001</v>
      </c>
      <c r="X1007" s="82">
        <f>IFERROR(VLOOKUP($B1007,'Depr Rate % NS'!$L:$O,4,FALSE),0)</f>
        <v>2.5000000000000001E-3</v>
      </c>
      <c r="Y1007" s="81">
        <f>W1007*X1007</f>
        <v>49372.015075000003</v>
      </c>
    </row>
    <row r="1008" spans="1:25" x14ac:dyDescent="0.25">
      <c r="A1008" s="13" t="s">
        <v>11</v>
      </c>
      <c r="B1008" s="14">
        <v>34344</v>
      </c>
      <c r="C1008" s="14" t="s">
        <v>96</v>
      </c>
      <c r="D1008" s="14" t="s">
        <v>43</v>
      </c>
      <c r="E1008" s="14" t="s">
        <v>141</v>
      </c>
      <c r="F1008" s="14" t="s">
        <v>124</v>
      </c>
      <c r="G1008" s="14">
        <v>2018</v>
      </c>
      <c r="H1008" s="10">
        <v>0</v>
      </c>
      <c r="I1008" s="10">
        <v>-6114.6500000000015</v>
      </c>
      <c r="J1008" s="20">
        <f t="shared" si="60"/>
        <v>0</v>
      </c>
      <c r="K1008" s="10">
        <v>4011.5300000000007</v>
      </c>
      <c r="L1008" s="20">
        <f t="shared" si="61"/>
        <v>0</v>
      </c>
      <c r="M1008" s="10">
        <f t="shared" si="62"/>
        <v>-2103.1200000000008</v>
      </c>
      <c r="N1008" s="20">
        <f t="shared" si="63"/>
        <v>0</v>
      </c>
      <c r="O1008" s="29">
        <v>37959.53</v>
      </c>
      <c r="P1008" s="29">
        <v>-59774</v>
      </c>
      <c r="Q1008" s="79">
        <f>IF($O1008=0,0,P1008/$O1008)*100</f>
        <v>-157.46770310380555</v>
      </c>
      <c r="R1008" s="29">
        <v>11121.12</v>
      </c>
      <c r="S1008" s="79">
        <f>IF($O1008=0,0,R1008/$O1008)*100</f>
        <v>29.297306895001075</v>
      </c>
      <c r="T1008" s="29">
        <f>P1008+R1008</f>
        <v>-48652.88</v>
      </c>
      <c r="U1008" s="79">
        <f>IF($O1008=0,0,T1008/$O1008)*100</f>
        <v>-128.17039620880448</v>
      </c>
      <c r="V1008" s="80">
        <f>IFERROR(VLOOKUP($B1008,'Depr Rate % NS'!$A:$B,2,FALSE),0)</f>
        <v>-6</v>
      </c>
      <c r="W1008" s="81">
        <f>IFERROR(VLOOKUP($B1008,'Depr Rate % NS'!D:E,2,FALSE),0)</f>
        <v>19748806.030000001</v>
      </c>
      <c r="X1008" s="82">
        <f>IFERROR(VLOOKUP($B1008,'Depr Rate % NS'!$L:$O,4,FALSE),0)</f>
        <v>2.5000000000000001E-3</v>
      </c>
      <c r="Y1008" s="81">
        <f>W1008*X1008</f>
        <v>49372.015075000003</v>
      </c>
    </row>
    <row r="1009" spans="1:25" x14ac:dyDescent="0.25">
      <c r="A1009" s="13" t="s">
        <v>11</v>
      </c>
      <c r="B1009" s="14">
        <v>34344</v>
      </c>
      <c r="C1009" s="14" t="s">
        <v>96</v>
      </c>
      <c r="D1009" s="14" t="s">
        <v>43</v>
      </c>
      <c r="E1009" s="14" t="s">
        <v>141</v>
      </c>
      <c r="F1009" s="14" t="s">
        <v>124</v>
      </c>
      <c r="G1009" s="14">
        <v>2019</v>
      </c>
      <c r="H1009" s="10">
        <v>1230706.78</v>
      </c>
      <c r="I1009" s="10">
        <v>-52795.89</v>
      </c>
      <c r="J1009" s="20">
        <f t="shared" si="60"/>
        <v>-4.2898837365631479</v>
      </c>
      <c r="K1009" s="10">
        <v>-7651.93</v>
      </c>
      <c r="L1009" s="20">
        <f t="shared" si="61"/>
        <v>-0.62175086091587151</v>
      </c>
      <c r="M1009" s="10">
        <f t="shared" si="62"/>
        <v>-60447.82</v>
      </c>
      <c r="N1009" s="20">
        <f t="shared" si="63"/>
        <v>-4.9116345974790194</v>
      </c>
      <c r="O1009" s="29">
        <v>1255369.33</v>
      </c>
      <c r="P1009" s="29">
        <v>-111751.84</v>
      </c>
      <c r="Q1009" s="79">
        <f>IF($O1009=0,0,P1009/$O1009)*100</f>
        <v>-8.9019093687751631</v>
      </c>
      <c r="R1009" s="29">
        <v>3469.1900000000005</v>
      </c>
      <c r="S1009" s="79">
        <f>IF($O1009=0,0,R1009/$O1009)*100</f>
        <v>0.27634815644253474</v>
      </c>
      <c r="T1009" s="29">
        <f>P1009+R1009</f>
        <v>-108282.65</v>
      </c>
      <c r="U1009" s="79">
        <f>IF($O1009=0,0,T1009/$O1009)*100</f>
        <v>-8.6255612123326273</v>
      </c>
      <c r="V1009" s="80">
        <f>IFERROR(VLOOKUP($B1009,'Depr Rate % NS'!$A:$B,2,FALSE),0)</f>
        <v>-6</v>
      </c>
      <c r="W1009" s="81">
        <f>IFERROR(VLOOKUP($B1009,'Depr Rate % NS'!D:E,2,FALSE),0)</f>
        <v>19748806.030000001</v>
      </c>
      <c r="X1009" s="82">
        <f>IFERROR(VLOOKUP($B1009,'Depr Rate % NS'!$L:$O,4,FALSE),0)</f>
        <v>2.5000000000000001E-3</v>
      </c>
      <c r="Y1009" s="81">
        <f>W1009*X1009</f>
        <v>49372.015075000003</v>
      </c>
    </row>
    <row r="1010" spans="1:25" x14ac:dyDescent="0.25">
      <c r="A1010" s="13" t="s">
        <v>11</v>
      </c>
      <c r="B1010" s="14">
        <v>34380</v>
      </c>
      <c r="C1010" s="14" t="s">
        <v>96</v>
      </c>
      <c r="D1010" s="14" t="s">
        <v>51</v>
      </c>
      <c r="E1010" s="14" t="s">
        <v>143</v>
      </c>
      <c r="F1010" s="14" t="s">
        <v>125</v>
      </c>
      <c r="G1010" s="14">
        <v>2011</v>
      </c>
      <c r="H1010" s="10">
        <v>0</v>
      </c>
      <c r="I1010" s="10">
        <v>1864.380000000001</v>
      </c>
      <c r="J1010" s="20">
        <f t="shared" si="60"/>
        <v>0</v>
      </c>
      <c r="K1010" s="10">
        <v>5578.1</v>
      </c>
      <c r="L1010" s="20">
        <f t="shared" si="61"/>
        <v>0</v>
      </c>
      <c r="M1010" s="10">
        <f t="shared" si="62"/>
        <v>7442.4800000000014</v>
      </c>
      <c r="N1010" s="20">
        <f t="shared" si="63"/>
        <v>0</v>
      </c>
      <c r="O1010" s="10"/>
      <c r="P1010" s="10"/>
      <c r="Q1010" s="20"/>
      <c r="R1010" s="10"/>
      <c r="S1010" s="20"/>
      <c r="T1010" s="10"/>
      <c r="U1010" s="20"/>
      <c r="V1010" s="20"/>
      <c r="W1010" s="43"/>
      <c r="X1010" s="40"/>
      <c r="Y1010" s="43"/>
    </row>
    <row r="1011" spans="1:25" x14ac:dyDescent="0.25">
      <c r="A1011" s="13" t="s">
        <v>11</v>
      </c>
      <c r="B1011" s="14">
        <v>34380</v>
      </c>
      <c r="C1011" s="14" t="s">
        <v>96</v>
      </c>
      <c r="D1011" s="14" t="s">
        <v>51</v>
      </c>
      <c r="E1011" s="14" t="s">
        <v>143</v>
      </c>
      <c r="F1011" s="14" t="s">
        <v>125</v>
      </c>
      <c r="G1011" s="14">
        <v>2012</v>
      </c>
      <c r="H1011" s="10">
        <v>0</v>
      </c>
      <c r="I1011" s="10">
        <v>21954.010000000002</v>
      </c>
      <c r="J1011" s="20">
        <f t="shared" si="60"/>
        <v>0</v>
      </c>
      <c r="K1011" s="10">
        <v>-5445.1</v>
      </c>
      <c r="L1011" s="20">
        <f t="shared" si="61"/>
        <v>0</v>
      </c>
      <c r="M1011" s="10">
        <f t="shared" si="62"/>
        <v>16508.910000000003</v>
      </c>
      <c r="N1011" s="20">
        <f t="shared" si="63"/>
        <v>0</v>
      </c>
      <c r="O1011" s="10"/>
      <c r="P1011" s="10"/>
      <c r="Q1011" s="20"/>
      <c r="R1011" s="10"/>
      <c r="S1011" s="20"/>
      <c r="T1011" s="10"/>
      <c r="U1011" s="20"/>
      <c r="V1011" s="20"/>
      <c r="W1011" s="43"/>
      <c r="X1011" s="40"/>
      <c r="Y1011" s="43"/>
    </row>
    <row r="1012" spans="1:25" x14ac:dyDescent="0.25">
      <c r="A1012" s="13" t="s">
        <v>11</v>
      </c>
      <c r="B1012" s="14">
        <v>34380</v>
      </c>
      <c r="C1012" s="14" t="s">
        <v>96</v>
      </c>
      <c r="D1012" s="14" t="s">
        <v>51</v>
      </c>
      <c r="E1012" s="14" t="s">
        <v>143</v>
      </c>
      <c r="F1012" s="14" t="s">
        <v>125</v>
      </c>
      <c r="G1012" s="14">
        <v>2013</v>
      </c>
      <c r="H1012" s="10">
        <v>0</v>
      </c>
      <c r="I1012" s="10">
        <v>2708.7299999999996</v>
      </c>
      <c r="J1012" s="20">
        <f t="shared" si="60"/>
        <v>0</v>
      </c>
      <c r="K1012" s="10">
        <v>0</v>
      </c>
      <c r="L1012" s="20">
        <f t="shared" si="61"/>
        <v>0</v>
      </c>
      <c r="M1012" s="10">
        <f t="shared" si="62"/>
        <v>2708.7299999999996</v>
      </c>
      <c r="N1012" s="20">
        <f t="shared" si="63"/>
        <v>0</v>
      </c>
      <c r="O1012" s="10"/>
      <c r="P1012" s="10"/>
      <c r="Q1012" s="20"/>
      <c r="R1012" s="10"/>
      <c r="S1012" s="20"/>
      <c r="T1012" s="10"/>
      <c r="U1012" s="20"/>
      <c r="V1012" s="20"/>
      <c r="W1012" s="43"/>
      <c r="X1012" s="40"/>
      <c r="Y1012" s="43"/>
    </row>
    <row r="1013" spans="1:25" x14ac:dyDescent="0.25">
      <c r="A1013" s="13" t="s">
        <v>11</v>
      </c>
      <c r="B1013" s="14">
        <v>34380</v>
      </c>
      <c r="C1013" s="14" t="s">
        <v>96</v>
      </c>
      <c r="D1013" s="14" t="s">
        <v>51</v>
      </c>
      <c r="E1013" s="14" t="s">
        <v>143</v>
      </c>
      <c r="F1013" s="14" t="s">
        <v>125</v>
      </c>
      <c r="G1013" s="14">
        <v>2014</v>
      </c>
      <c r="H1013" s="10">
        <v>0</v>
      </c>
      <c r="I1013" s="10">
        <v>-241.28000000000003</v>
      </c>
      <c r="J1013" s="20">
        <f t="shared" si="60"/>
        <v>0</v>
      </c>
      <c r="K1013" s="10">
        <v>0</v>
      </c>
      <c r="L1013" s="20">
        <f t="shared" si="61"/>
        <v>0</v>
      </c>
      <c r="M1013" s="10">
        <f t="shared" si="62"/>
        <v>-241.28000000000003</v>
      </c>
      <c r="N1013" s="20">
        <f t="shared" si="63"/>
        <v>0</v>
      </c>
      <c r="O1013" s="10"/>
      <c r="P1013" s="10"/>
      <c r="Q1013" s="20"/>
      <c r="R1013" s="10"/>
      <c r="S1013" s="20"/>
      <c r="T1013" s="10"/>
      <c r="U1013" s="20"/>
      <c r="V1013" s="20"/>
      <c r="W1013" s="43"/>
      <c r="X1013" s="40"/>
      <c r="Y1013" s="43"/>
    </row>
    <row r="1014" spans="1:25" x14ac:dyDescent="0.25">
      <c r="A1014" s="13" t="s">
        <v>11</v>
      </c>
      <c r="B1014" s="14">
        <v>34380</v>
      </c>
      <c r="C1014" s="14" t="s">
        <v>96</v>
      </c>
      <c r="D1014" s="14" t="s">
        <v>51</v>
      </c>
      <c r="E1014" s="14" t="s">
        <v>143</v>
      </c>
      <c r="F1014" s="14" t="s">
        <v>125</v>
      </c>
      <c r="G1014" s="14">
        <v>2015</v>
      </c>
      <c r="H1014" s="10">
        <v>0</v>
      </c>
      <c r="I1014" s="10">
        <v>300.54000000000042</v>
      </c>
      <c r="J1014" s="20">
        <f t="shared" si="60"/>
        <v>0</v>
      </c>
      <c r="K1014" s="10">
        <v>0</v>
      </c>
      <c r="L1014" s="20">
        <f t="shared" si="61"/>
        <v>0</v>
      </c>
      <c r="M1014" s="10">
        <f t="shared" si="62"/>
        <v>300.54000000000042</v>
      </c>
      <c r="N1014" s="20">
        <f t="shared" si="63"/>
        <v>0</v>
      </c>
      <c r="O1014" s="29">
        <v>0</v>
      </c>
      <c r="P1014" s="29">
        <v>26586.38</v>
      </c>
      <c r="Q1014" s="79">
        <f>IF($O1014=0,0,P1014/$O1014)*100</f>
        <v>0</v>
      </c>
      <c r="R1014" s="29">
        <v>133</v>
      </c>
      <c r="S1014" s="79">
        <f>IF($O1014=0,0,R1014/$O1014)*100</f>
        <v>0</v>
      </c>
      <c r="T1014" s="29">
        <f>P1014+R1014</f>
        <v>26719.38</v>
      </c>
      <c r="U1014" s="79">
        <f>IF($O1014=0,0,T1014/$O1014)*100</f>
        <v>0</v>
      </c>
      <c r="V1014" s="80">
        <f>IFERROR(VLOOKUP($B1014,'Depr Rate % NS'!$A:$B,2,FALSE),0)</f>
        <v>-2</v>
      </c>
      <c r="W1014" s="81">
        <f>IFERROR(VLOOKUP($B1014,'Depr Rate % NS'!D:E,2,FALSE),0)</f>
        <v>10424249.149999999</v>
      </c>
      <c r="X1014" s="82">
        <f>IFERROR(VLOOKUP($B1014,'Depr Rate % NS'!$L:$O,4,FALSE),0)</f>
        <v>2.9999999999999997E-4</v>
      </c>
      <c r="Y1014" s="81">
        <f>W1014*X1014</f>
        <v>3127.2747449999993</v>
      </c>
    </row>
    <row r="1015" spans="1:25" x14ac:dyDescent="0.25">
      <c r="A1015" s="13" t="s">
        <v>11</v>
      </c>
      <c r="B1015" s="14">
        <v>34380</v>
      </c>
      <c r="C1015" s="14" t="s">
        <v>96</v>
      </c>
      <c r="D1015" s="14" t="s">
        <v>51</v>
      </c>
      <c r="E1015" s="14" t="s">
        <v>143</v>
      </c>
      <c r="F1015" s="14" t="s">
        <v>125</v>
      </c>
      <c r="G1015" s="14">
        <v>2016</v>
      </c>
      <c r="H1015" s="10">
        <v>0</v>
      </c>
      <c r="I1015" s="10">
        <v>-8753.2099999999991</v>
      </c>
      <c r="J1015" s="20">
        <f t="shared" si="60"/>
        <v>0</v>
      </c>
      <c r="K1015" s="10">
        <v>531.71</v>
      </c>
      <c r="L1015" s="20">
        <f t="shared" si="61"/>
        <v>0</v>
      </c>
      <c r="M1015" s="10">
        <f t="shared" si="62"/>
        <v>-8221.5</v>
      </c>
      <c r="N1015" s="20">
        <f t="shared" si="63"/>
        <v>0</v>
      </c>
      <c r="O1015" s="29">
        <v>0</v>
      </c>
      <c r="P1015" s="29">
        <v>15968.790000000003</v>
      </c>
      <c r="Q1015" s="79">
        <f>IF($O1015=0,0,P1015/$O1015)*100</f>
        <v>0</v>
      </c>
      <c r="R1015" s="29">
        <v>-4913.3900000000003</v>
      </c>
      <c r="S1015" s="79">
        <f>IF($O1015=0,0,R1015/$O1015)*100</f>
        <v>0</v>
      </c>
      <c r="T1015" s="29">
        <f>P1015+R1015</f>
        <v>11055.400000000001</v>
      </c>
      <c r="U1015" s="79">
        <f>IF($O1015=0,0,T1015/$O1015)*100</f>
        <v>0</v>
      </c>
      <c r="V1015" s="80">
        <f>IFERROR(VLOOKUP($B1015,'Depr Rate % NS'!$A:$B,2,FALSE),0)</f>
        <v>-2</v>
      </c>
      <c r="W1015" s="81">
        <f>IFERROR(VLOOKUP($B1015,'Depr Rate % NS'!D:E,2,FALSE),0)</f>
        <v>10424249.149999999</v>
      </c>
      <c r="X1015" s="82">
        <f>IFERROR(VLOOKUP($B1015,'Depr Rate % NS'!$L:$O,4,FALSE),0)</f>
        <v>2.9999999999999997E-4</v>
      </c>
      <c r="Y1015" s="81">
        <f>W1015*X1015</f>
        <v>3127.2747449999993</v>
      </c>
    </row>
    <row r="1016" spans="1:25" x14ac:dyDescent="0.25">
      <c r="A1016" s="13" t="s">
        <v>11</v>
      </c>
      <c r="B1016" s="14">
        <v>34380</v>
      </c>
      <c r="C1016" s="14" t="s">
        <v>96</v>
      </c>
      <c r="D1016" s="14" t="s">
        <v>51</v>
      </c>
      <c r="E1016" s="14" t="s">
        <v>143</v>
      </c>
      <c r="F1016" s="14" t="s">
        <v>125</v>
      </c>
      <c r="G1016" s="14">
        <v>2017</v>
      </c>
      <c r="H1016" s="10">
        <v>0</v>
      </c>
      <c r="I1016" s="10">
        <v>-5909.8200000000015</v>
      </c>
      <c r="J1016" s="20">
        <f t="shared" si="60"/>
        <v>0</v>
      </c>
      <c r="K1016" s="10">
        <v>3156.61</v>
      </c>
      <c r="L1016" s="20">
        <f t="shared" si="61"/>
        <v>0</v>
      </c>
      <c r="M1016" s="10">
        <f t="shared" si="62"/>
        <v>-2753.2100000000014</v>
      </c>
      <c r="N1016" s="20">
        <f t="shared" si="63"/>
        <v>0</v>
      </c>
      <c r="O1016" s="29">
        <v>0</v>
      </c>
      <c r="P1016" s="29">
        <v>-11895.04</v>
      </c>
      <c r="Q1016" s="79">
        <f>IF($O1016=0,0,P1016/$O1016)*100</f>
        <v>0</v>
      </c>
      <c r="R1016" s="29">
        <v>3688.32</v>
      </c>
      <c r="S1016" s="79">
        <f>IF($O1016=0,0,R1016/$O1016)*100</f>
        <v>0</v>
      </c>
      <c r="T1016" s="29">
        <f>P1016+R1016</f>
        <v>-8206.7200000000012</v>
      </c>
      <c r="U1016" s="79">
        <f>IF($O1016=0,0,T1016/$O1016)*100</f>
        <v>0</v>
      </c>
      <c r="V1016" s="80">
        <f>IFERROR(VLOOKUP($B1016,'Depr Rate % NS'!$A:$B,2,FALSE),0)</f>
        <v>-2</v>
      </c>
      <c r="W1016" s="81">
        <f>IFERROR(VLOOKUP($B1016,'Depr Rate % NS'!D:E,2,FALSE),0)</f>
        <v>10424249.149999999</v>
      </c>
      <c r="X1016" s="82">
        <f>IFERROR(VLOOKUP($B1016,'Depr Rate % NS'!$L:$O,4,FALSE),0)</f>
        <v>2.9999999999999997E-4</v>
      </c>
      <c r="Y1016" s="81">
        <f>W1016*X1016</f>
        <v>3127.2747449999993</v>
      </c>
    </row>
    <row r="1017" spans="1:25" x14ac:dyDescent="0.25">
      <c r="A1017" s="13" t="s">
        <v>11</v>
      </c>
      <c r="B1017" s="14">
        <v>34380</v>
      </c>
      <c r="C1017" s="14" t="s">
        <v>96</v>
      </c>
      <c r="D1017" s="14" t="s">
        <v>51</v>
      </c>
      <c r="E1017" s="14" t="s">
        <v>143</v>
      </c>
      <c r="F1017" s="14" t="s">
        <v>125</v>
      </c>
      <c r="G1017" s="14">
        <v>2018</v>
      </c>
      <c r="H1017" s="10">
        <v>6500</v>
      </c>
      <c r="I1017" s="10">
        <v>-1696.2600000000002</v>
      </c>
      <c r="J1017" s="20">
        <f t="shared" si="60"/>
        <v>-26.096307692307697</v>
      </c>
      <c r="K1017" s="10">
        <v>2057.1299999999997</v>
      </c>
      <c r="L1017" s="20">
        <f t="shared" si="61"/>
        <v>31.648153846153843</v>
      </c>
      <c r="M1017" s="10">
        <f t="shared" si="62"/>
        <v>360.86999999999944</v>
      </c>
      <c r="N1017" s="20">
        <f t="shared" si="63"/>
        <v>5.551846153846145</v>
      </c>
      <c r="O1017" s="29">
        <v>6500</v>
      </c>
      <c r="P1017" s="29">
        <v>-16300.03</v>
      </c>
      <c r="Q1017" s="79">
        <f>IF($O1017=0,0,P1017/$O1017)*100</f>
        <v>-250.76969230769231</v>
      </c>
      <c r="R1017" s="29">
        <v>5745.45</v>
      </c>
      <c r="S1017" s="79">
        <f>IF($O1017=0,0,R1017/$O1017)*100</f>
        <v>88.39153846153846</v>
      </c>
      <c r="T1017" s="29">
        <f>P1017+R1017</f>
        <v>-10554.580000000002</v>
      </c>
      <c r="U1017" s="79">
        <f>IF($O1017=0,0,T1017/$O1017)*100</f>
        <v>-162.37815384615388</v>
      </c>
      <c r="V1017" s="80">
        <f>IFERROR(VLOOKUP($B1017,'Depr Rate % NS'!$A:$B,2,FALSE),0)</f>
        <v>-2</v>
      </c>
      <c r="W1017" s="81">
        <f>IFERROR(VLOOKUP($B1017,'Depr Rate % NS'!D:E,2,FALSE),0)</f>
        <v>10424249.149999999</v>
      </c>
      <c r="X1017" s="82">
        <f>IFERROR(VLOOKUP($B1017,'Depr Rate % NS'!$L:$O,4,FALSE),0)</f>
        <v>2.9999999999999997E-4</v>
      </c>
      <c r="Y1017" s="81">
        <f>W1017*X1017</f>
        <v>3127.2747449999993</v>
      </c>
    </row>
    <row r="1018" spans="1:25" x14ac:dyDescent="0.25">
      <c r="A1018" s="13" t="s">
        <v>11</v>
      </c>
      <c r="B1018" s="14">
        <v>34380</v>
      </c>
      <c r="C1018" s="14" t="s">
        <v>96</v>
      </c>
      <c r="D1018" s="14" t="s">
        <v>51</v>
      </c>
      <c r="E1018" s="14" t="s">
        <v>143</v>
      </c>
      <c r="F1018" s="14" t="s">
        <v>125</v>
      </c>
      <c r="G1018" s="14">
        <v>2019</v>
      </c>
      <c r="H1018" s="10">
        <v>0</v>
      </c>
      <c r="I1018" s="10">
        <v>-8507.989999999998</v>
      </c>
      <c r="J1018" s="20">
        <f t="shared" si="60"/>
        <v>0</v>
      </c>
      <c r="K1018" s="10">
        <v>-3914.2599999999998</v>
      </c>
      <c r="L1018" s="20">
        <f t="shared" si="61"/>
        <v>0</v>
      </c>
      <c r="M1018" s="10">
        <f t="shared" si="62"/>
        <v>-12422.249999999998</v>
      </c>
      <c r="N1018" s="20">
        <f t="shared" si="63"/>
        <v>0</v>
      </c>
      <c r="O1018" s="29">
        <v>6500</v>
      </c>
      <c r="P1018" s="29">
        <v>-24566.739999999998</v>
      </c>
      <c r="Q1018" s="79">
        <f>IF($O1018=0,0,P1018/$O1018)*100</f>
        <v>-377.94984615384612</v>
      </c>
      <c r="R1018" s="29">
        <v>1831.19</v>
      </c>
      <c r="S1018" s="79">
        <f>IF($O1018=0,0,R1018/$O1018)*100</f>
        <v>28.172153846153847</v>
      </c>
      <c r="T1018" s="29">
        <f>P1018+R1018</f>
        <v>-22735.55</v>
      </c>
      <c r="U1018" s="79">
        <f>IF($O1018=0,0,T1018/$O1018)*100</f>
        <v>-349.77769230769229</v>
      </c>
      <c r="V1018" s="80">
        <f>IFERROR(VLOOKUP($B1018,'Depr Rate % NS'!$A:$B,2,FALSE),0)</f>
        <v>-2</v>
      </c>
      <c r="W1018" s="81">
        <f>IFERROR(VLOOKUP($B1018,'Depr Rate % NS'!D:E,2,FALSE),0)</f>
        <v>10424249.149999999</v>
      </c>
      <c r="X1018" s="82">
        <f>IFERROR(VLOOKUP($B1018,'Depr Rate % NS'!$L:$O,4,FALSE),0)</f>
        <v>2.9999999999999997E-4</v>
      </c>
      <c r="Y1018" s="81">
        <f>W1018*X1018</f>
        <v>3127.2747449999993</v>
      </c>
    </row>
    <row r="1019" spans="1:25" x14ac:dyDescent="0.25">
      <c r="A1019" s="13" t="s">
        <v>11</v>
      </c>
      <c r="B1019" s="14">
        <v>34381</v>
      </c>
      <c r="C1019" s="14" t="s">
        <v>96</v>
      </c>
      <c r="D1019" s="14" t="s">
        <v>52</v>
      </c>
      <c r="E1019" s="14" t="s">
        <v>143</v>
      </c>
      <c r="F1019" s="14" t="s">
        <v>126</v>
      </c>
      <c r="G1019" s="14">
        <v>2011</v>
      </c>
      <c r="H1019" s="10">
        <v>108934.9</v>
      </c>
      <c r="I1019" s="10">
        <v>-32467.840000000004</v>
      </c>
      <c r="J1019" s="20">
        <f t="shared" si="60"/>
        <v>-29.80481002874194</v>
      </c>
      <c r="K1019" s="10">
        <v>6787.8399999999992</v>
      </c>
      <c r="L1019" s="20">
        <f t="shared" si="61"/>
        <v>6.231097655572273</v>
      </c>
      <c r="M1019" s="10">
        <f t="shared" si="62"/>
        <v>-25680.000000000004</v>
      </c>
      <c r="N1019" s="20">
        <f t="shared" si="63"/>
        <v>-23.57371237316967</v>
      </c>
      <c r="O1019" s="10"/>
      <c r="P1019" s="10"/>
      <c r="Q1019" s="20"/>
      <c r="R1019" s="10"/>
      <c r="S1019" s="20"/>
      <c r="T1019" s="10"/>
      <c r="U1019" s="20"/>
      <c r="V1019" s="20"/>
      <c r="W1019" s="43"/>
      <c r="X1019" s="40"/>
      <c r="Y1019" s="43"/>
    </row>
    <row r="1020" spans="1:25" x14ac:dyDescent="0.25">
      <c r="A1020" s="13" t="s">
        <v>11</v>
      </c>
      <c r="B1020" s="14">
        <v>34381</v>
      </c>
      <c r="C1020" s="14" t="s">
        <v>96</v>
      </c>
      <c r="D1020" s="14" t="s">
        <v>52</v>
      </c>
      <c r="E1020" s="14" t="s">
        <v>143</v>
      </c>
      <c r="F1020" s="14" t="s">
        <v>126</v>
      </c>
      <c r="G1020" s="14">
        <v>2012</v>
      </c>
      <c r="H1020" s="10">
        <v>99121.77</v>
      </c>
      <c r="I1020" s="10">
        <v>-226346.08</v>
      </c>
      <c r="J1020" s="20">
        <f t="shared" si="60"/>
        <v>-228.35153165646656</v>
      </c>
      <c r="K1020" s="10">
        <v>2561.4699999999998</v>
      </c>
      <c r="L1020" s="20">
        <f t="shared" si="61"/>
        <v>2.584164911502286</v>
      </c>
      <c r="M1020" s="10">
        <f t="shared" si="62"/>
        <v>-223784.61</v>
      </c>
      <c r="N1020" s="20">
        <f t="shared" si="63"/>
        <v>-225.76736674496428</v>
      </c>
      <c r="O1020" s="10"/>
      <c r="P1020" s="10"/>
      <c r="Q1020" s="20"/>
      <c r="R1020" s="10"/>
      <c r="S1020" s="20"/>
      <c r="T1020" s="10"/>
      <c r="U1020" s="20"/>
      <c r="V1020" s="20"/>
      <c r="W1020" s="43"/>
      <c r="X1020" s="40"/>
      <c r="Y1020" s="43"/>
    </row>
    <row r="1021" spans="1:25" x14ac:dyDescent="0.25">
      <c r="A1021" s="13" t="s">
        <v>11</v>
      </c>
      <c r="B1021" s="14">
        <v>34381</v>
      </c>
      <c r="C1021" s="14" t="s">
        <v>96</v>
      </c>
      <c r="D1021" s="14" t="s">
        <v>52</v>
      </c>
      <c r="E1021" s="14" t="s">
        <v>143</v>
      </c>
      <c r="F1021" s="14" t="s">
        <v>126</v>
      </c>
      <c r="G1021" s="14">
        <v>2013</v>
      </c>
      <c r="H1021" s="10">
        <v>1858560.23</v>
      </c>
      <c r="I1021" s="10">
        <v>164513.59999999998</v>
      </c>
      <c r="J1021" s="20">
        <f t="shared" si="60"/>
        <v>8.8516690147835551</v>
      </c>
      <c r="K1021" s="10">
        <v>20108.060000000001</v>
      </c>
      <c r="L1021" s="20">
        <f t="shared" si="61"/>
        <v>1.0819159732046995</v>
      </c>
      <c r="M1021" s="10">
        <f t="shared" si="62"/>
        <v>184621.65999999997</v>
      </c>
      <c r="N1021" s="20">
        <f t="shared" si="63"/>
        <v>9.9335849879882545</v>
      </c>
      <c r="O1021" s="10"/>
      <c r="P1021" s="10"/>
      <c r="Q1021" s="20"/>
      <c r="R1021" s="10"/>
      <c r="S1021" s="20"/>
      <c r="T1021" s="10"/>
      <c r="U1021" s="20"/>
      <c r="V1021" s="20"/>
      <c r="W1021" s="43"/>
      <c r="X1021" s="40"/>
      <c r="Y1021" s="43"/>
    </row>
    <row r="1022" spans="1:25" x14ac:dyDescent="0.25">
      <c r="A1022" s="13" t="s">
        <v>11</v>
      </c>
      <c r="B1022" s="14">
        <v>34381</v>
      </c>
      <c r="C1022" s="14" t="s">
        <v>96</v>
      </c>
      <c r="D1022" s="14" t="s">
        <v>52</v>
      </c>
      <c r="E1022" s="14" t="s">
        <v>143</v>
      </c>
      <c r="F1022" s="14" t="s">
        <v>126</v>
      </c>
      <c r="G1022" s="14">
        <v>2014</v>
      </c>
      <c r="H1022" s="10">
        <v>1641095.77</v>
      </c>
      <c r="I1022" s="10">
        <v>-9957.8499999999949</v>
      </c>
      <c r="J1022" s="20">
        <f t="shared" si="60"/>
        <v>-0.60678055370284667</v>
      </c>
      <c r="K1022" s="10">
        <v>15167.46</v>
      </c>
      <c r="L1022" s="20">
        <f t="shared" si="61"/>
        <v>0.92422759702805146</v>
      </c>
      <c r="M1022" s="10">
        <f t="shared" si="62"/>
        <v>5209.6100000000042</v>
      </c>
      <c r="N1022" s="20">
        <f t="shared" si="63"/>
        <v>0.31744704332520485</v>
      </c>
      <c r="O1022" s="10"/>
      <c r="P1022" s="10"/>
      <c r="Q1022" s="20"/>
      <c r="R1022" s="10"/>
      <c r="S1022" s="20"/>
      <c r="T1022" s="10"/>
      <c r="U1022" s="20"/>
      <c r="V1022" s="20"/>
      <c r="W1022" s="43"/>
      <c r="X1022" s="40"/>
      <c r="Y1022" s="43"/>
    </row>
    <row r="1023" spans="1:25" x14ac:dyDescent="0.25">
      <c r="A1023" s="13" t="s">
        <v>11</v>
      </c>
      <c r="B1023" s="14">
        <v>34381</v>
      </c>
      <c r="C1023" s="14" t="s">
        <v>96</v>
      </c>
      <c r="D1023" s="14" t="s">
        <v>52</v>
      </c>
      <c r="E1023" s="14" t="s">
        <v>143</v>
      </c>
      <c r="F1023" s="14" t="s">
        <v>126</v>
      </c>
      <c r="G1023" s="14">
        <v>2015</v>
      </c>
      <c r="H1023" s="10">
        <v>18810243.880000003</v>
      </c>
      <c r="I1023" s="10">
        <v>-1304318.06</v>
      </c>
      <c r="J1023" s="20">
        <f t="shared" si="60"/>
        <v>-6.9340837275736575</v>
      </c>
      <c r="K1023" s="10">
        <v>-37592.89</v>
      </c>
      <c r="L1023" s="20">
        <f t="shared" si="61"/>
        <v>-0.19985328334828581</v>
      </c>
      <c r="M1023" s="10">
        <f t="shared" si="62"/>
        <v>-1341910.95</v>
      </c>
      <c r="N1023" s="20">
        <f t="shared" si="63"/>
        <v>-7.1339370109219438</v>
      </c>
      <c r="O1023" s="29">
        <v>22517956.550000001</v>
      </c>
      <c r="P1023" s="29">
        <v>-1408576.2300000002</v>
      </c>
      <c r="Q1023" s="79">
        <f>IF($O1023=0,0,P1023/$O1023)*100</f>
        <v>-6.2553466024873385</v>
      </c>
      <c r="R1023" s="29">
        <v>7031.9400000000005</v>
      </c>
      <c r="S1023" s="79">
        <f>IF($O1023=0,0,R1023/$O1023)*100</f>
        <v>3.122814445611851E-2</v>
      </c>
      <c r="T1023" s="29">
        <f>P1023+R1023</f>
        <v>-1401544.2900000003</v>
      </c>
      <c r="U1023" s="79">
        <f>IF($O1023=0,0,T1023/$O1023)*100</f>
        <v>-6.2241184580312208</v>
      </c>
      <c r="V1023" s="80">
        <f>IFERROR(VLOOKUP($B1023,'Depr Rate % NS'!$A:$B,2,FALSE),0)</f>
        <v>-7</v>
      </c>
      <c r="W1023" s="81">
        <f>IFERROR(VLOOKUP($B1023,'Depr Rate % NS'!D:E,2,FALSE),0)</f>
        <v>146141230.96000001</v>
      </c>
      <c r="X1023" s="82">
        <f>IFERROR(VLOOKUP($B1023,'Depr Rate % NS'!$L:$O,4,FALSE),0)</f>
        <v>1.8E-3</v>
      </c>
      <c r="Y1023" s="81">
        <f>W1023*X1023</f>
        <v>263054.21572799998</v>
      </c>
    </row>
    <row r="1024" spans="1:25" x14ac:dyDescent="0.25">
      <c r="A1024" s="13" t="s">
        <v>11</v>
      </c>
      <c r="B1024" s="14">
        <v>34381</v>
      </c>
      <c r="C1024" s="14" t="s">
        <v>96</v>
      </c>
      <c r="D1024" s="14" t="s">
        <v>52</v>
      </c>
      <c r="E1024" s="14" t="s">
        <v>143</v>
      </c>
      <c r="F1024" s="14" t="s">
        <v>126</v>
      </c>
      <c r="G1024" s="14">
        <v>2016</v>
      </c>
      <c r="H1024" s="10">
        <v>684024.20000000007</v>
      </c>
      <c r="I1024" s="10">
        <v>-421306.52999999997</v>
      </c>
      <c r="J1024" s="20">
        <f t="shared" si="60"/>
        <v>-61.592342785533013</v>
      </c>
      <c r="K1024" s="10">
        <v>20319.82</v>
      </c>
      <c r="L1024" s="20">
        <f t="shared" si="61"/>
        <v>2.9706288169336696</v>
      </c>
      <c r="M1024" s="10">
        <f t="shared" si="62"/>
        <v>-400986.70999999996</v>
      </c>
      <c r="N1024" s="20">
        <f t="shared" si="63"/>
        <v>-58.621713968599344</v>
      </c>
      <c r="O1024" s="29">
        <v>23093045.850000001</v>
      </c>
      <c r="P1024" s="29">
        <v>-1797414.9200000004</v>
      </c>
      <c r="Q1024" s="79">
        <f>IF($O1024=0,0,P1024/$O1024)*100</f>
        <v>-7.7833601148806455</v>
      </c>
      <c r="R1024" s="29">
        <v>20563.920000000002</v>
      </c>
      <c r="S1024" s="79">
        <f>IF($O1024=0,0,R1024/$O1024)*100</f>
        <v>8.9048106228914792E-2</v>
      </c>
      <c r="T1024" s="29">
        <f>P1024+R1024</f>
        <v>-1776851.0000000005</v>
      </c>
      <c r="U1024" s="79">
        <f>IF($O1024=0,0,T1024/$O1024)*100</f>
        <v>-7.6943120086517309</v>
      </c>
      <c r="V1024" s="80">
        <f>IFERROR(VLOOKUP($B1024,'Depr Rate % NS'!$A:$B,2,FALSE),0)</f>
        <v>-7</v>
      </c>
      <c r="W1024" s="81">
        <f>IFERROR(VLOOKUP($B1024,'Depr Rate % NS'!D:E,2,FALSE),0)</f>
        <v>146141230.96000001</v>
      </c>
      <c r="X1024" s="82">
        <f>IFERROR(VLOOKUP($B1024,'Depr Rate % NS'!$L:$O,4,FALSE),0)</f>
        <v>1.8E-3</v>
      </c>
      <c r="Y1024" s="81">
        <f>W1024*X1024</f>
        <v>263054.21572799998</v>
      </c>
    </row>
    <row r="1025" spans="1:25" x14ac:dyDescent="0.25">
      <c r="A1025" s="13" t="s">
        <v>11</v>
      </c>
      <c r="B1025" s="14">
        <v>34381</v>
      </c>
      <c r="C1025" s="14" t="s">
        <v>96</v>
      </c>
      <c r="D1025" s="14" t="s">
        <v>52</v>
      </c>
      <c r="E1025" s="14" t="s">
        <v>143</v>
      </c>
      <c r="F1025" s="14" t="s">
        <v>126</v>
      </c>
      <c r="G1025" s="14">
        <v>2017</v>
      </c>
      <c r="H1025" s="10">
        <v>191321.96000000002</v>
      </c>
      <c r="I1025" s="10">
        <v>11045.169999999984</v>
      </c>
      <c r="J1025" s="20">
        <f t="shared" si="60"/>
        <v>5.7730801001620424</v>
      </c>
      <c r="K1025" s="10">
        <v>29416.639999999999</v>
      </c>
      <c r="L1025" s="20">
        <f t="shared" si="61"/>
        <v>15.375464478829299</v>
      </c>
      <c r="M1025" s="10">
        <f t="shared" si="62"/>
        <v>40461.809999999983</v>
      </c>
      <c r="N1025" s="20">
        <f t="shared" si="63"/>
        <v>21.148544578991341</v>
      </c>
      <c r="O1025" s="29">
        <v>23185246.040000003</v>
      </c>
      <c r="P1025" s="29">
        <v>-1560023.67</v>
      </c>
      <c r="Q1025" s="79">
        <f>IF($O1025=0,0,P1025/$O1025)*100</f>
        <v>-6.7285189353116728</v>
      </c>
      <c r="R1025" s="29">
        <v>47419.09</v>
      </c>
      <c r="S1025" s="79">
        <f>IF($O1025=0,0,R1025/$O1025)*100</f>
        <v>0.20452269481286037</v>
      </c>
      <c r="T1025" s="29">
        <f>P1025+R1025</f>
        <v>-1512604.5799999998</v>
      </c>
      <c r="U1025" s="79">
        <f>IF($O1025=0,0,T1025/$O1025)*100</f>
        <v>-6.5239962404988123</v>
      </c>
      <c r="V1025" s="80">
        <f>IFERROR(VLOOKUP($B1025,'Depr Rate % NS'!$A:$B,2,FALSE),0)</f>
        <v>-7</v>
      </c>
      <c r="W1025" s="81">
        <f>IFERROR(VLOOKUP($B1025,'Depr Rate % NS'!D:E,2,FALSE),0)</f>
        <v>146141230.96000001</v>
      </c>
      <c r="X1025" s="82">
        <f>IFERROR(VLOOKUP($B1025,'Depr Rate % NS'!$L:$O,4,FALSE),0)</f>
        <v>1.8E-3</v>
      </c>
      <c r="Y1025" s="81">
        <f>W1025*X1025</f>
        <v>263054.21572799998</v>
      </c>
    </row>
    <row r="1026" spans="1:25" x14ac:dyDescent="0.25">
      <c r="A1026" s="13" t="s">
        <v>11</v>
      </c>
      <c r="B1026" s="14">
        <v>34381</v>
      </c>
      <c r="C1026" s="14" t="s">
        <v>96</v>
      </c>
      <c r="D1026" s="14" t="s">
        <v>52</v>
      </c>
      <c r="E1026" s="14" t="s">
        <v>143</v>
      </c>
      <c r="F1026" s="14" t="s">
        <v>126</v>
      </c>
      <c r="G1026" s="14">
        <v>2018</v>
      </c>
      <c r="H1026" s="10">
        <v>15490392.119999997</v>
      </c>
      <c r="I1026" s="10">
        <v>-1116015.1500000001</v>
      </c>
      <c r="J1026" s="20">
        <f t="shared" ref="J1026:J1089" si="64">IF($H1026=0,0,I1026/$H1026)*100</f>
        <v>-7.2045635859604067</v>
      </c>
      <c r="K1026" s="10">
        <v>33259.82</v>
      </c>
      <c r="L1026" s="20">
        <f t="shared" ref="L1026:L1089" si="65">IF($H1026=0,0,K1026/$H1026)*100</f>
        <v>0.21471257630113499</v>
      </c>
      <c r="M1026" s="10">
        <f t="shared" ref="M1026:M1089" si="66">I1026+K1026</f>
        <v>-1082755.33</v>
      </c>
      <c r="N1026" s="20">
        <f t="shared" ref="N1026:N1089" si="67">IF($H1026=0,0,M1026/$H1026)*100</f>
        <v>-6.9898510096592714</v>
      </c>
      <c r="O1026" s="29">
        <v>36817077.93</v>
      </c>
      <c r="P1026" s="29">
        <v>-2840552.4200000004</v>
      </c>
      <c r="Q1026" s="79">
        <f>IF($O1026=0,0,P1026/$O1026)*100</f>
        <v>-7.7153119685400311</v>
      </c>
      <c r="R1026" s="29">
        <v>60570.85</v>
      </c>
      <c r="S1026" s="79">
        <f>IF($O1026=0,0,R1026/$O1026)*100</f>
        <v>0.16451835236670015</v>
      </c>
      <c r="T1026" s="29">
        <f>P1026+R1026</f>
        <v>-2779981.5700000003</v>
      </c>
      <c r="U1026" s="79">
        <f>IF($O1026=0,0,T1026/$O1026)*100</f>
        <v>-7.5507936161733307</v>
      </c>
      <c r="V1026" s="80">
        <f>IFERROR(VLOOKUP($B1026,'Depr Rate % NS'!$A:$B,2,FALSE),0)</f>
        <v>-7</v>
      </c>
      <c r="W1026" s="81">
        <f>IFERROR(VLOOKUP($B1026,'Depr Rate % NS'!D:E,2,FALSE),0)</f>
        <v>146141230.96000001</v>
      </c>
      <c r="X1026" s="82">
        <f>IFERROR(VLOOKUP($B1026,'Depr Rate % NS'!$L:$O,4,FALSE),0)</f>
        <v>1.8E-3</v>
      </c>
      <c r="Y1026" s="81">
        <f>W1026*X1026</f>
        <v>263054.21572799998</v>
      </c>
    </row>
    <row r="1027" spans="1:25" x14ac:dyDescent="0.25">
      <c r="A1027" s="13" t="s">
        <v>11</v>
      </c>
      <c r="B1027" s="14">
        <v>34381</v>
      </c>
      <c r="C1027" s="14" t="s">
        <v>96</v>
      </c>
      <c r="D1027" s="14" t="s">
        <v>52</v>
      </c>
      <c r="E1027" s="14" t="s">
        <v>143</v>
      </c>
      <c r="F1027" s="14" t="s">
        <v>126</v>
      </c>
      <c r="G1027" s="14">
        <v>2019</v>
      </c>
      <c r="H1027" s="10">
        <v>624244.57999999996</v>
      </c>
      <c r="I1027" s="10">
        <v>-113908.99000000003</v>
      </c>
      <c r="J1027" s="20">
        <f t="shared" si="64"/>
        <v>-18.247493634626359</v>
      </c>
      <c r="K1027" s="10">
        <v>-57324.38</v>
      </c>
      <c r="L1027" s="20">
        <f t="shared" si="65"/>
        <v>-9.1830000350183258</v>
      </c>
      <c r="M1027" s="10">
        <f t="shared" si="66"/>
        <v>-171233.37000000002</v>
      </c>
      <c r="N1027" s="20">
        <f t="shared" si="67"/>
        <v>-27.430493669644683</v>
      </c>
      <c r="O1027" s="29">
        <v>35800226.740000002</v>
      </c>
      <c r="P1027" s="29">
        <v>-2944503.5600000005</v>
      </c>
      <c r="Q1027" s="79">
        <f>IF($O1027=0,0,P1027/$O1027)*100</f>
        <v>-8.2248181872827999</v>
      </c>
      <c r="R1027" s="29">
        <v>-11920.989999999998</v>
      </c>
      <c r="S1027" s="79">
        <f>IF($O1027=0,0,R1027/$O1027)*100</f>
        <v>-3.3298643850991419E-2</v>
      </c>
      <c r="T1027" s="29">
        <f>P1027+R1027</f>
        <v>-2956424.5500000007</v>
      </c>
      <c r="U1027" s="79">
        <f>IF($O1027=0,0,T1027/$O1027)*100</f>
        <v>-8.2581168311337922</v>
      </c>
      <c r="V1027" s="80">
        <f>IFERROR(VLOOKUP($B1027,'Depr Rate % NS'!$A:$B,2,FALSE),0)</f>
        <v>-7</v>
      </c>
      <c r="W1027" s="81">
        <f>IFERROR(VLOOKUP($B1027,'Depr Rate % NS'!D:E,2,FALSE),0)</f>
        <v>146141230.96000001</v>
      </c>
      <c r="X1027" s="82">
        <f>IFERROR(VLOOKUP($B1027,'Depr Rate % NS'!$L:$O,4,FALSE),0)</f>
        <v>1.8E-3</v>
      </c>
      <c r="Y1027" s="81">
        <f>W1027*X1027</f>
        <v>263054.21572799998</v>
      </c>
    </row>
    <row r="1028" spans="1:25" x14ac:dyDescent="0.25">
      <c r="A1028" s="13" t="s">
        <v>11</v>
      </c>
      <c r="B1028" s="14">
        <v>34382</v>
      </c>
      <c r="C1028" s="14" t="s">
        <v>96</v>
      </c>
      <c r="D1028" s="14" t="s">
        <v>53</v>
      </c>
      <c r="E1028" s="14" t="s">
        <v>143</v>
      </c>
      <c r="F1028" s="14" t="s">
        <v>129</v>
      </c>
      <c r="G1028" s="14">
        <v>2011</v>
      </c>
      <c r="H1028" s="10">
        <v>70109.649999999994</v>
      </c>
      <c r="I1028" s="10">
        <v>61616.280000000006</v>
      </c>
      <c r="J1028" s="20">
        <f t="shared" si="64"/>
        <v>87.885590642657633</v>
      </c>
      <c r="K1028" s="10">
        <v>1400.8400000000001</v>
      </c>
      <c r="L1028" s="20">
        <f t="shared" si="65"/>
        <v>1.998070165804565</v>
      </c>
      <c r="M1028" s="10">
        <f t="shared" si="66"/>
        <v>63017.12000000001</v>
      </c>
      <c r="N1028" s="20">
        <f t="shared" si="67"/>
        <v>89.883660808462196</v>
      </c>
      <c r="O1028" s="10"/>
      <c r="P1028" s="10"/>
      <c r="Q1028" s="20"/>
      <c r="R1028" s="10"/>
      <c r="S1028" s="20"/>
      <c r="T1028" s="10"/>
      <c r="U1028" s="20"/>
      <c r="V1028" s="20"/>
      <c r="W1028" s="43"/>
      <c r="X1028" s="40"/>
      <c r="Y1028" s="43"/>
    </row>
    <row r="1029" spans="1:25" x14ac:dyDescent="0.25">
      <c r="A1029" s="13" t="s">
        <v>11</v>
      </c>
      <c r="B1029" s="14">
        <v>34382</v>
      </c>
      <c r="C1029" s="14" t="s">
        <v>96</v>
      </c>
      <c r="D1029" s="14" t="s">
        <v>53</v>
      </c>
      <c r="E1029" s="14" t="s">
        <v>143</v>
      </c>
      <c r="F1029" s="14" t="s">
        <v>129</v>
      </c>
      <c r="G1029" s="14">
        <v>2012</v>
      </c>
      <c r="H1029" s="10">
        <v>0</v>
      </c>
      <c r="I1029" s="10">
        <v>-27004.989999999998</v>
      </c>
      <c r="J1029" s="20">
        <f t="shared" si="64"/>
        <v>0</v>
      </c>
      <c r="K1029" s="10">
        <v>125.29</v>
      </c>
      <c r="L1029" s="20">
        <f t="shared" si="65"/>
        <v>0</v>
      </c>
      <c r="M1029" s="10">
        <f t="shared" si="66"/>
        <v>-26879.699999999997</v>
      </c>
      <c r="N1029" s="20">
        <f t="shared" si="67"/>
        <v>0</v>
      </c>
      <c r="O1029" s="10"/>
      <c r="P1029" s="10"/>
      <c r="Q1029" s="20"/>
      <c r="R1029" s="10"/>
      <c r="S1029" s="20"/>
      <c r="T1029" s="10"/>
      <c r="U1029" s="20"/>
      <c r="V1029" s="20"/>
      <c r="W1029" s="43"/>
      <c r="X1029" s="40"/>
      <c r="Y1029" s="43"/>
    </row>
    <row r="1030" spans="1:25" x14ac:dyDescent="0.25">
      <c r="A1030" s="13" t="s">
        <v>11</v>
      </c>
      <c r="B1030" s="14">
        <v>34382</v>
      </c>
      <c r="C1030" s="14" t="s">
        <v>96</v>
      </c>
      <c r="D1030" s="14" t="s">
        <v>53</v>
      </c>
      <c r="E1030" s="14" t="s">
        <v>143</v>
      </c>
      <c r="F1030" s="14" t="s">
        <v>129</v>
      </c>
      <c r="G1030" s="14">
        <v>2013</v>
      </c>
      <c r="H1030" s="10">
        <v>309082.69</v>
      </c>
      <c r="I1030" s="10">
        <v>31090.949999999997</v>
      </c>
      <c r="J1030" s="20">
        <f t="shared" si="64"/>
        <v>10.059104248122079</v>
      </c>
      <c r="K1030" s="10">
        <v>0</v>
      </c>
      <c r="L1030" s="20">
        <f t="shared" si="65"/>
        <v>0</v>
      </c>
      <c r="M1030" s="10">
        <f t="shared" si="66"/>
        <v>31090.949999999997</v>
      </c>
      <c r="N1030" s="20">
        <f t="shared" si="67"/>
        <v>10.059104248122079</v>
      </c>
      <c r="O1030" s="10"/>
      <c r="P1030" s="10"/>
      <c r="Q1030" s="20"/>
      <c r="R1030" s="10"/>
      <c r="S1030" s="20"/>
      <c r="T1030" s="10"/>
      <c r="U1030" s="20"/>
      <c r="V1030" s="20"/>
      <c r="W1030" s="43"/>
      <c r="X1030" s="40"/>
      <c r="Y1030" s="43"/>
    </row>
    <row r="1031" spans="1:25" x14ac:dyDescent="0.25">
      <c r="A1031" s="13" t="s">
        <v>11</v>
      </c>
      <c r="B1031" s="14">
        <v>34382</v>
      </c>
      <c r="C1031" s="14" t="s">
        <v>96</v>
      </c>
      <c r="D1031" s="14" t="s">
        <v>53</v>
      </c>
      <c r="E1031" s="14" t="s">
        <v>143</v>
      </c>
      <c r="F1031" s="14" t="s">
        <v>129</v>
      </c>
      <c r="G1031" s="14">
        <v>2014</v>
      </c>
      <c r="H1031" s="10">
        <v>182216.38</v>
      </c>
      <c r="I1031" s="10">
        <v>-287.52</v>
      </c>
      <c r="J1031" s="20">
        <f t="shared" si="64"/>
        <v>-0.15779042476861849</v>
      </c>
      <c r="K1031" s="10">
        <v>0</v>
      </c>
      <c r="L1031" s="20">
        <f t="shared" si="65"/>
        <v>0</v>
      </c>
      <c r="M1031" s="10">
        <f t="shared" si="66"/>
        <v>-287.52</v>
      </c>
      <c r="N1031" s="20">
        <f t="shared" si="67"/>
        <v>-0.15779042476861849</v>
      </c>
      <c r="O1031" s="10"/>
      <c r="P1031" s="10"/>
      <c r="Q1031" s="20"/>
      <c r="R1031" s="10"/>
      <c r="S1031" s="20"/>
      <c r="T1031" s="10"/>
      <c r="U1031" s="20"/>
      <c r="V1031" s="20"/>
      <c r="W1031" s="43"/>
      <c r="X1031" s="40"/>
      <c r="Y1031" s="43"/>
    </row>
    <row r="1032" spans="1:25" x14ac:dyDescent="0.25">
      <c r="A1032" s="24" t="s">
        <v>11</v>
      </c>
      <c r="B1032" s="14">
        <v>34382</v>
      </c>
      <c r="C1032" s="14" t="s">
        <v>96</v>
      </c>
      <c r="D1032" s="14" t="s">
        <v>53</v>
      </c>
      <c r="E1032" s="14" t="s">
        <v>143</v>
      </c>
      <c r="F1032" s="14" t="s">
        <v>129</v>
      </c>
      <c r="G1032" s="14">
        <v>2015</v>
      </c>
      <c r="H1032" s="10">
        <v>0</v>
      </c>
      <c r="I1032" s="10">
        <v>1015.9900000000016</v>
      </c>
      <c r="J1032" s="20">
        <f t="shared" si="64"/>
        <v>0</v>
      </c>
      <c r="K1032" s="10">
        <v>0</v>
      </c>
      <c r="L1032" s="20">
        <f t="shared" si="65"/>
        <v>0</v>
      </c>
      <c r="M1032" s="10">
        <f t="shared" si="66"/>
        <v>1015.9900000000016</v>
      </c>
      <c r="N1032" s="20">
        <f t="shared" si="67"/>
        <v>0</v>
      </c>
      <c r="O1032" s="29">
        <v>561408.72</v>
      </c>
      <c r="P1032" s="29">
        <v>66430.710000000006</v>
      </c>
      <c r="Q1032" s="79">
        <f>IF($O1032=0,0,P1032/$O1032)*100</f>
        <v>11.832860380223522</v>
      </c>
      <c r="R1032" s="29">
        <v>1526.13</v>
      </c>
      <c r="S1032" s="79">
        <f>IF($O1032=0,0,R1032/$O1032)*100</f>
        <v>0.27183938290092824</v>
      </c>
      <c r="T1032" s="29">
        <f>P1032+R1032</f>
        <v>67956.840000000011</v>
      </c>
      <c r="U1032" s="79">
        <f>IF($O1032=0,0,T1032/$O1032)*100</f>
        <v>12.104699763124453</v>
      </c>
      <c r="V1032" s="80">
        <f>IFERROR(VLOOKUP($B1032,'Depr Rate % NS'!$A:$B,2,FALSE),0)</f>
        <v>-8</v>
      </c>
      <c r="W1032" s="81">
        <f>IFERROR(VLOOKUP($B1032,'Depr Rate % NS'!D:E,2,FALSE),0)</f>
        <v>24943446.119999997</v>
      </c>
      <c r="X1032" s="82">
        <f>IFERROR(VLOOKUP($B1032,'Depr Rate % NS'!$L:$O,4,FALSE),0)</f>
        <v>2.5000000000000001E-3</v>
      </c>
      <c r="Y1032" s="81">
        <f>W1032*X1032</f>
        <v>62358.615299999998</v>
      </c>
    </row>
    <row r="1033" spans="1:25" x14ac:dyDescent="0.25">
      <c r="A1033" s="13" t="s">
        <v>11</v>
      </c>
      <c r="B1033" s="14">
        <v>34382</v>
      </c>
      <c r="C1033" s="14" t="s">
        <v>96</v>
      </c>
      <c r="D1033" s="14" t="s">
        <v>53</v>
      </c>
      <c r="E1033" s="14" t="s">
        <v>143</v>
      </c>
      <c r="F1033" s="14" t="s">
        <v>129</v>
      </c>
      <c r="G1033" s="14">
        <v>2016</v>
      </c>
      <c r="H1033" s="10">
        <v>11146279.169999998</v>
      </c>
      <c r="I1033" s="10">
        <v>-1016292.6699999999</v>
      </c>
      <c r="J1033" s="20">
        <f t="shared" si="64"/>
        <v>-9.1177751292586731</v>
      </c>
      <c r="K1033" s="10">
        <v>3748.56</v>
      </c>
      <c r="L1033" s="20">
        <f t="shared" si="65"/>
        <v>3.363059495306002E-2</v>
      </c>
      <c r="M1033" s="10">
        <f t="shared" si="66"/>
        <v>-1012544.1099999999</v>
      </c>
      <c r="N1033" s="20">
        <f t="shared" si="67"/>
        <v>-9.0841445343056133</v>
      </c>
      <c r="O1033" s="29">
        <v>11637578.239999998</v>
      </c>
      <c r="P1033" s="29">
        <v>-1011478.24</v>
      </c>
      <c r="Q1033" s="79">
        <f>IF($O1033=0,0,P1033/$O1033)*100</f>
        <v>-8.6914839079096939</v>
      </c>
      <c r="R1033" s="29">
        <v>3873.85</v>
      </c>
      <c r="S1033" s="79">
        <f>IF($O1033=0,0,R1033/$O1033)*100</f>
        <v>3.328742389619372E-2</v>
      </c>
      <c r="T1033" s="29">
        <f>P1033+R1033</f>
        <v>-1007604.39</v>
      </c>
      <c r="U1033" s="79">
        <f>IF($O1033=0,0,T1033/$O1033)*100</f>
        <v>-8.6581964840134997</v>
      </c>
      <c r="V1033" s="80">
        <f>IFERROR(VLOOKUP($B1033,'Depr Rate % NS'!$A:$B,2,FALSE),0)</f>
        <v>-8</v>
      </c>
      <c r="W1033" s="81">
        <f>IFERROR(VLOOKUP($B1033,'Depr Rate % NS'!D:E,2,FALSE),0)</f>
        <v>24943446.119999997</v>
      </c>
      <c r="X1033" s="82">
        <f>IFERROR(VLOOKUP($B1033,'Depr Rate % NS'!$L:$O,4,FALSE),0)</f>
        <v>2.5000000000000001E-3</v>
      </c>
      <c r="Y1033" s="81">
        <f>W1033*X1033</f>
        <v>62358.615299999998</v>
      </c>
    </row>
    <row r="1034" spans="1:25" x14ac:dyDescent="0.25">
      <c r="A1034" s="13" t="s">
        <v>11</v>
      </c>
      <c r="B1034" s="14">
        <v>34382</v>
      </c>
      <c r="C1034" s="14" t="s">
        <v>96</v>
      </c>
      <c r="D1034" s="14" t="s">
        <v>53</v>
      </c>
      <c r="E1034" s="14" t="s">
        <v>143</v>
      </c>
      <c r="F1034" s="14" t="s">
        <v>129</v>
      </c>
      <c r="G1034" s="14">
        <v>2017</v>
      </c>
      <c r="H1034" s="10">
        <v>34697</v>
      </c>
      <c r="I1034" s="10">
        <v>-40706.410000000003</v>
      </c>
      <c r="J1034" s="20">
        <f t="shared" si="64"/>
        <v>-117.31968181687178</v>
      </c>
      <c r="K1034" s="10">
        <v>5423.59</v>
      </c>
      <c r="L1034" s="20">
        <f t="shared" si="65"/>
        <v>15.631293771795832</v>
      </c>
      <c r="M1034" s="10">
        <f t="shared" si="66"/>
        <v>-35282.820000000007</v>
      </c>
      <c r="N1034" s="20">
        <f t="shared" si="67"/>
        <v>-101.68838804507597</v>
      </c>
      <c r="O1034" s="29">
        <v>11672275.239999998</v>
      </c>
      <c r="P1034" s="29">
        <v>-1025179.6599999999</v>
      </c>
      <c r="Q1034" s="79">
        <f>IF($O1034=0,0,P1034/$O1034)*100</f>
        <v>-8.7830319189765795</v>
      </c>
      <c r="R1034" s="29">
        <v>9172.15</v>
      </c>
      <c r="S1034" s="79">
        <f>IF($O1034=0,0,R1034/$O1034)*100</f>
        <v>7.8580652112860916E-2</v>
      </c>
      <c r="T1034" s="29">
        <f>P1034+R1034</f>
        <v>-1016007.5099999999</v>
      </c>
      <c r="U1034" s="79">
        <f>IF($O1034=0,0,T1034/$O1034)*100</f>
        <v>-8.7044512668637175</v>
      </c>
      <c r="V1034" s="80">
        <f>IFERROR(VLOOKUP($B1034,'Depr Rate % NS'!$A:$B,2,FALSE),0)</f>
        <v>-8</v>
      </c>
      <c r="W1034" s="81">
        <f>IFERROR(VLOOKUP($B1034,'Depr Rate % NS'!D:E,2,FALSE),0)</f>
        <v>24943446.119999997</v>
      </c>
      <c r="X1034" s="82">
        <f>IFERROR(VLOOKUP($B1034,'Depr Rate % NS'!$L:$O,4,FALSE),0)</f>
        <v>2.5000000000000001E-3</v>
      </c>
      <c r="Y1034" s="81">
        <f>W1034*X1034</f>
        <v>62358.615299999998</v>
      </c>
    </row>
    <row r="1035" spans="1:25" x14ac:dyDescent="0.25">
      <c r="A1035" s="13" t="s">
        <v>11</v>
      </c>
      <c r="B1035" s="14">
        <v>34382</v>
      </c>
      <c r="C1035" s="14" t="s">
        <v>96</v>
      </c>
      <c r="D1035" s="14" t="s">
        <v>53</v>
      </c>
      <c r="E1035" s="14" t="s">
        <v>143</v>
      </c>
      <c r="F1035" s="14" t="s">
        <v>129</v>
      </c>
      <c r="G1035" s="14">
        <v>2018</v>
      </c>
      <c r="H1035" s="10">
        <v>15000</v>
      </c>
      <c r="I1035" s="10">
        <v>34170.410000000011</v>
      </c>
      <c r="J1035" s="20">
        <f t="shared" si="64"/>
        <v>227.80273333333341</v>
      </c>
      <c r="K1035" s="10">
        <v>5136.41</v>
      </c>
      <c r="L1035" s="20">
        <f t="shared" si="65"/>
        <v>34.242733333333334</v>
      </c>
      <c r="M1035" s="10">
        <f t="shared" si="66"/>
        <v>39306.820000000007</v>
      </c>
      <c r="N1035" s="20">
        <f t="shared" si="67"/>
        <v>262.0454666666667</v>
      </c>
      <c r="O1035" s="29">
        <v>11378192.549999999</v>
      </c>
      <c r="P1035" s="29">
        <v>-1022100.2</v>
      </c>
      <c r="Q1035" s="79">
        <f>IF($O1035=0,0,P1035/$O1035)*100</f>
        <v>-8.9829750683908056</v>
      </c>
      <c r="R1035" s="29">
        <v>14308.56</v>
      </c>
      <c r="S1035" s="79">
        <f>IF($O1035=0,0,R1035/$O1035)*100</f>
        <v>0.12575424380562095</v>
      </c>
      <c r="T1035" s="29">
        <f>P1035+R1035</f>
        <v>-1007791.6399999999</v>
      </c>
      <c r="U1035" s="79">
        <f>IF($O1035=0,0,T1035/$O1035)*100</f>
        <v>-8.857220824585184</v>
      </c>
      <c r="V1035" s="80">
        <f>IFERROR(VLOOKUP($B1035,'Depr Rate % NS'!$A:$B,2,FALSE),0)</f>
        <v>-8</v>
      </c>
      <c r="W1035" s="81">
        <f>IFERROR(VLOOKUP($B1035,'Depr Rate % NS'!D:E,2,FALSE),0)</f>
        <v>24943446.119999997</v>
      </c>
      <c r="X1035" s="82">
        <f>IFERROR(VLOOKUP($B1035,'Depr Rate % NS'!$L:$O,4,FALSE),0)</f>
        <v>2.5000000000000001E-3</v>
      </c>
      <c r="Y1035" s="81">
        <f>W1035*X1035</f>
        <v>62358.615299999998</v>
      </c>
    </row>
    <row r="1036" spans="1:25" x14ac:dyDescent="0.25">
      <c r="A1036" s="13" t="s">
        <v>11</v>
      </c>
      <c r="B1036" s="14">
        <v>34382</v>
      </c>
      <c r="C1036" s="14" t="s">
        <v>96</v>
      </c>
      <c r="D1036" s="14" t="s">
        <v>53</v>
      </c>
      <c r="E1036" s="14" t="s">
        <v>143</v>
      </c>
      <c r="F1036" s="14" t="s">
        <v>129</v>
      </c>
      <c r="G1036" s="14">
        <v>2019</v>
      </c>
      <c r="H1036" s="10">
        <v>44832.009999999995</v>
      </c>
      <c r="I1036" s="10">
        <v>-21491.93</v>
      </c>
      <c r="J1036" s="20">
        <f t="shared" si="64"/>
        <v>-47.938805331280044</v>
      </c>
      <c r="K1036" s="10">
        <v>-9926.8799999999992</v>
      </c>
      <c r="L1036" s="20">
        <f t="shared" si="65"/>
        <v>-22.142393347967225</v>
      </c>
      <c r="M1036" s="10">
        <f t="shared" si="66"/>
        <v>-31418.809999999998</v>
      </c>
      <c r="N1036" s="20">
        <f t="shared" si="67"/>
        <v>-70.081198679247265</v>
      </c>
      <c r="O1036" s="29">
        <v>11240808.179999998</v>
      </c>
      <c r="P1036" s="29">
        <v>-1043304.6099999999</v>
      </c>
      <c r="Q1036" s="79">
        <f>IF($O1036=0,0,P1036/$O1036)*100</f>
        <v>-9.2814021313545805</v>
      </c>
      <c r="R1036" s="29">
        <v>4381.68</v>
      </c>
      <c r="S1036" s="79">
        <f>IF($O1036=0,0,R1036/$O1036)*100</f>
        <v>3.8980115395937674E-2</v>
      </c>
      <c r="T1036" s="29">
        <f>P1036+R1036</f>
        <v>-1038922.9299999998</v>
      </c>
      <c r="U1036" s="79">
        <f>IF($O1036=0,0,T1036/$O1036)*100</f>
        <v>-9.2424220159586437</v>
      </c>
      <c r="V1036" s="80">
        <f>IFERROR(VLOOKUP($B1036,'Depr Rate % NS'!$A:$B,2,FALSE),0)</f>
        <v>-8</v>
      </c>
      <c r="W1036" s="81">
        <f>IFERROR(VLOOKUP($B1036,'Depr Rate % NS'!D:E,2,FALSE),0)</f>
        <v>24943446.119999997</v>
      </c>
      <c r="X1036" s="82">
        <f>IFERROR(VLOOKUP($B1036,'Depr Rate % NS'!$L:$O,4,FALSE),0)</f>
        <v>2.5000000000000001E-3</v>
      </c>
      <c r="Y1036" s="81">
        <f>W1036*X1036</f>
        <v>62358.615299999998</v>
      </c>
    </row>
    <row r="1037" spans="1:25" x14ac:dyDescent="0.25">
      <c r="A1037" s="13" t="s">
        <v>11</v>
      </c>
      <c r="B1037" s="14">
        <v>34383</v>
      </c>
      <c r="C1037" s="14" t="s">
        <v>96</v>
      </c>
      <c r="D1037" s="14" t="s">
        <v>54</v>
      </c>
      <c r="E1037" s="14" t="s">
        <v>143</v>
      </c>
      <c r="F1037" s="27" t="s">
        <v>127</v>
      </c>
      <c r="G1037" s="14">
        <v>2011</v>
      </c>
      <c r="H1037" s="10">
        <v>0</v>
      </c>
      <c r="I1037" s="10">
        <v>-6065.42</v>
      </c>
      <c r="J1037" s="20">
        <f t="shared" si="64"/>
        <v>0</v>
      </c>
      <c r="K1037" s="10">
        <v>1480.74</v>
      </c>
      <c r="L1037" s="20">
        <f t="shared" si="65"/>
        <v>0</v>
      </c>
      <c r="M1037" s="10">
        <f t="shared" si="66"/>
        <v>-4584.68</v>
      </c>
      <c r="N1037" s="20">
        <f t="shared" si="67"/>
        <v>0</v>
      </c>
      <c r="O1037" s="10"/>
      <c r="P1037" s="10"/>
      <c r="Q1037" s="20"/>
      <c r="R1037" s="10"/>
      <c r="S1037" s="20"/>
      <c r="T1037" s="10"/>
      <c r="U1037" s="20"/>
      <c r="V1037" s="20"/>
      <c r="W1037" s="43"/>
      <c r="X1037" s="40"/>
      <c r="Y1037" s="43"/>
    </row>
    <row r="1038" spans="1:25" x14ac:dyDescent="0.25">
      <c r="A1038" s="13" t="s">
        <v>11</v>
      </c>
      <c r="B1038" s="14">
        <v>34383</v>
      </c>
      <c r="C1038" s="14" t="s">
        <v>96</v>
      </c>
      <c r="D1038" s="14" t="s">
        <v>54</v>
      </c>
      <c r="E1038" s="14" t="s">
        <v>143</v>
      </c>
      <c r="F1038" s="27" t="s">
        <v>127</v>
      </c>
      <c r="G1038" s="14">
        <v>2012</v>
      </c>
      <c r="H1038" s="10">
        <v>0</v>
      </c>
      <c r="I1038" s="10">
        <v>-41568.14</v>
      </c>
      <c r="J1038" s="20">
        <f t="shared" si="64"/>
        <v>0</v>
      </c>
      <c r="K1038" s="10">
        <v>192.85</v>
      </c>
      <c r="L1038" s="20">
        <f t="shared" si="65"/>
        <v>0</v>
      </c>
      <c r="M1038" s="10">
        <f t="shared" si="66"/>
        <v>-41375.29</v>
      </c>
      <c r="N1038" s="20">
        <f t="shared" si="67"/>
        <v>0</v>
      </c>
      <c r="O1038" s="10"/>
      <c r="P1038" s="10"/>
      <c r="Q1038" s="20"/>
      <c r="R1038" s="10"/>
      <c r="S1038" s="20"/>
      <c r="T1038" s="10"/>
      <c r="U1038" s="20"/>
      <c r="V1038" s="20"/>
      <c r="W1038" s="43"/>
      <c r="X1038" s="40"/>
      <c r="Y1038" s="43"/>
    </row>
    <row r="1039" spans="1:25" x14ac:dyDescent="0.25">
      <c r="A1039" s="13" t="s">
        <v>11</v>
      </c>
      <c r="B1039" s="14">
        <v>34383</v>
      </c>
      <c r="C1039" s="14" t="s">
        <v>96</v>
      </c>
      <c r="D1039" s="14" t="s">
        <v>54</v>
      </c>
      <c r="E1039" s="14" t="s">
        <v>143</v>
      </c>
      <c r="F1039" s="27" t="s">
        <v>127</v>
      </c>
      <c r="G1039" s="14">
        <v>2013</v>
      </c>
      <c r="H1039" s="10">
        <v>0</v>
      </c>
      <c r="I1039" s="10">
        <v>47868.69</v>
      </c>
      <c r="J1039" s="20">
        <f t="shared" si="64"/>
        <v>0</v>
      </c>
      <c r="K1039" s="10">
        <v>0</v>
      </c>
      <c r="L1039" s="20">
        <f t="shared" si="65"/>
        <v>0</v>
      </c>
      <c r="M1039" s="10">
        <f t="shared" si="66"/>
        <v>47868.69</v>
      </c>
      <c r="N1039" s="20">
        <f t="shared" si="67"/>
        <v>0</v>
      </c>
      <c r="O1039" s="10"/>
      <c r="P1039" s="10"/>
      <c r="Q1039" s="20"/>
      <c r="R1039" s="10"/>
      <c r="S1039" s="20"/>
      <c r="T1039" s="10"/>
      <c r="U1039" s="20"/>
      <c r="V1039" s="20"/>
      <c r="W1039" s="43"/>
      <c r="X1039" s="40"/>
      <c r="Y1039" s="43"/>
    </row>
    <row r="1040" spans="1:25" x14ac:dyDescent="0.25">
      <c r="A1040" s="13" t="s">
        <v>11</v>
      </c>
      <c r="B1040" s="14">
        <v>34383</v>
      </c>
      <c r="C1040" s="14" t="s">
        <v>96</v>
      </c>
      <c r="D1040" s="14" t="s">
        <v>54</v>
      </c>
      <c r="E1040" s="14" t="s">
        <v>143</v>
      </c>
      <c r="F1040" s="27" t="s">
        <v>127</v>
      </c>
      <c r="G1040" s="14">
        <v>2014</v>
      </c>
      <c r="H1040" s="10">
        <v>191315.65</v>
      </c>
      <c r="I1040" s="10">
        <v>-4791.7900000000009</v>
      </c>
      <c r="J1040" s="20">
        <f t="shared" si="64"/>
        <v>-2.5046513445188623</v>
      </c>
      <c r="K1040" s="10">
        <v>0</v>
      </c>
      <c r="L1040" s="20">
        <f t="shared" si="65"/>
        <v>0</v>
      </c>
      <c r="M1040" s="10">
        <f t="shared" si="66"/>
        <v>-4791.7900000000009</v>
      </c>
      <c r="N1040" s="20">
        <f t="shared" si="67"/>
        <v>-2.5046513445188623</v>
      </c>
      <c r="O1040" s="10"/>
      <c r="P1040" s="10"/>
      <c r="Q1040" s="20"/>
      <c r="R1040" s="10"/>
      <c r="S1040" s="20"/>
      <c r="T1040" s="10"/>
      <c r="U1040" s="20"/>
      <c r="V1040" s="20"/>
      <c r="W1040" s="43"/>
      <c r="X1040" s="40"/>
      <c r="Y1040" s="43"/>
    </row>
    <row r="1041" spans="1:25" x14ac:dyDescent="0.25">
      <c r="A1041" s="13" t="s">
        <v>11</v>
      </c>
      <c r="B1041" s="14">
        <v>34383</v>
      </c>
      <c r="C1041" s="14" t="s">
        <v>96</v>
      </c>
      <c r="D1041" s="14" t="s">
        <v>54</v>
      </c>
      <c r="E1041" s="14" t="s">
        <v>143</v>
      </c>
      <c r="F1041" s="27" t="s">
        <v>127</v>
      </c>
      <c r="G1041" s="14">
        <v>2015</v>
      </c>
      <c r="H1041" s="10">
        <v>131597.73000000001</v>
      </c>
      <c r="I1041" s="10">
        <v>1406.3000000000011</v>
      </c>
      <c r="J1041" s="20">
        <f t="shared" si="64"/>
        <v>1.0686354544261523</v>
      </c>
      <c r="K1041" s="10">
        <v>0</v>
      </c>
      <c r="L1041" s="20">
        <f t="shared" si="65"/>
        <v>0</v>
      </c>
      <c r="M1041" s="10">
        <f t="shared" si="66"/>
        <v>1406.3000000000011</v>
      </c>
      <c r="N1041" s="20">
        <f t="shared" si="67"/>
        <v>1.0686354544261523</v>
      </c>
      <c r="O1041" s="29">
        <v>322913.38</v>
      </c>
      <c r="P1041" s="29">
        <v>-3150.3599999999951</v>
      </c>
      <c r="Q1041" s="79">
        <f>IF($O1041=0,0,P1041/$O1041)*100</f>
        <v>-0.97560528461223728</v>
      </c>
      <c r="R1041" s="29">
        <v>1673.59</v>
      </c>
      <c r="S1041" s="79">
        <f>IF($O1041=0,0,R1041/$O1041)*100</f>
        <v>0.51827830732811375</v>
      </c>
      <c r="T1041" s="29">
        <f>P1041+R1041</f>
        <v>-1476.7699999999952</v>
      </c>
      <c r="U1041" s="79">
        <f>IF($O1041=0,0,T1041/$O1041)*100</f>
        <v>-0.45732697728412341</v>
      </c>
      <c r="V1041" s="80">
        <f>IFERROR(VLOOKUP($B1041,'Depr Rate % NS'!$A:$B,2,FALSE),0)</f>
        <v>-9</v>
      </c>
      <c r="W1041" s="81">
        <f>IFERROR(VLOOKUP($B1041,'Depr Rate % NS'!D:E,2,FALSE),0)</f>
        <v>32584058.720000003</v>
      </c>
      <c r="X1041" s="82">
        <f>IFERROR(VLOOKUP($B1041,'Depr Rate % NS'!$L:$O,4,FALSE),0)</f>
        <v>3.2000000000000002E-3</v>
      </c>
      <c r="Y1041" s="81">
        <f>W1041*X1041</f>
        <v>104268.98790400001</v>
      </c>
    </row>
    <row r="1042" spans="1:25" x14ac:dyDescent="0.25">
      <c r="A1042" s="13" t="s">
        <v>11</v>
      </c>
      <c r="B1042" s="14">
        <v>34383</v>
      </c>
      <c r="C1042" s="14" t="s">
        <v>96</v>
      </c>
      <c r="D1042" s="14" t="s">
        <v>54</v>
      </c>
      <c r="E1042" s="14" t="s">
        <v>143</v>
      </c>
      <c r="F1042" s="27" t="s">
        <v>127</v>
      </c>
      <c r="G1042" s="14">
        <v>2016</v>
      </c>
      <c r="H1042" s="10">
        <v>12360845.390000001</v>
      </c>
      <c r="I1042" s="10">
        <v>-110190.1</v>
      </c>
      <c r="J1042" s="20">
        <f t="shared" si="64"/>
        <v>-0.89144469106574609</v>
      </c>
      <c r="K1042" s="10">
        <v>4895.1400000000003</v>
      </c>
      <c r="L1042" s="20">
        <f t="shared" si="65"/>
        <v>3.9601983889873731E-2</v>
      </c>
      <c r="M1042" s="10">
        <f t="shared" si="66"/>
        <v>-105294.96</v>
      </c>
      <c r="N1042" s="20">
        <f t="shared" si="67"/>
        <v>-0.85184270717587229</v>
      </c>
      <c r="O1042" s="29">
        <v>12683758.770000001</v>
      </c>
      <c r="P1042" s="29">
        <v>-107275.04</v>
      </c>
      <c r="Q1042" s="79">
        <f>IF($O1042=0,0,P1042/$O1042)*100</f>
        <v>-0.84576695240948663</v>
      </c>
      <c r="R1042" s="29">
        <v>5087.9900000000007</v>
      </c>
      <c r="S1042" s="79">
        <f>IF($O1042=0,0,R1042/$O1042)*100</f>
        <v>4.0114212925858102E-2</v>
      </c>
      <c r="T1042" s="29">
        <f>P1042+R1042</f>
        <v>-102187.04999999999</v>
      </c>
      <c r="U1042" s="79">
        <f>IF($O1042=0,0,T1042/$O1042)*100</f>
        <v>-0.80565273948362848</v>
      </c>
      <c r="V1042" s="80">
        <f>IFERROR(VLOOKUP($B1042,'Depr Rate % NS'!$A:$B,2,FALSE),0)</f>
        <v>-9</v>
      </c>
      <c r="W1042" s="81">
        <f>IFERROR(VLOOKUP($B1042,'Depr Rate % NS'!D:E,2,FALSE),0)</f>
        <v>32584058.720000003</v>
      </c>
      <c r="X1042" s="82">
        <f>IFERROR(VLOOKUP($B1042,'Depr Rate % NS'!$L:$O,4,FALSE),0)</f>
        <v>3.2000000000000002E-3</v>
      </c>
      <c r="Y1042" s="81">
        <f>W1042*X1042</f>
        <v>104268.98790400001</v>
      </c>
    </row>
    <row r="1043" spans="1:25" x14ac:dyDescent="0.25">
      <c r="A1043" s="13" t="s">
        <v>11</v>
      </c>
      <c r="B1043" s="14">
        <v>34383</v>
      </c>
      <c r="C1043" s="14" t="s">
        <v>96</v>
      </c>
      <c r="D1043" s="14" t="s">
        <v>54</v>
      </c>
      <c r="E1043" s="14" t="s">
        <v>143</v>
      </c>
      <c r="F1043" s="27" t="s">
        <v>127</v>
      </c>
      <c r="G1043" s="14">
        <v>2017</v>
      </c>
      <c r="H1043" s="10">
        <v>44294.29</v>
      </c>
      <c r="I1043" s="10">
        <v>7234.2299999999959</v>
      </c>
      <c r="J1043" s="20">
        <f t="shared" si="64"/>
        <v>16.332195413900969</v>
      </c>
      <c r="K1043" s="10">
        <v>7078.9400000000005</v>
      </c>
      <c r="L1043" s="20">
        <f t="shared" si="65"/>
        <v>15.981608464657635</v>
      </c>
      <c r="M1043" s="10">
        <f t="shared" si="66"/>
        <v>14313.169999999996</v>
      </c>
      <c r="N1043" s="20">
        <f t="shared" si="67"/>
        <v>32.313803878558609</v>
      </c>
      <c r="O1043" s="29">
        <v>12728053.060000001</v>
      </c>
      <c r="P1043" s="29">
        <v>-58472.670000000013</v>
      </c>
      <c r="Q1043" s="79">
        <f>IF($O1043=0,0,P1043/$O1043)*100</f>
        <v>-0.45939995476417356</v>
      </c>
      <c r="R1043" s="29">
        <v>11974.080000000002</v>
      </c>
      <c r="S1043" s="79">
        <f>IF($O1043=0,0,R1043/$O1043)*100</f>
        <v>9.4076289150856196E-2</v>
      </c>
      <c r="T1043" s="29">
        <f>P1043+R1043</f>
        <v>-46498.590000000011</v>
      </c>
      <c r="U1043" s="79">
        <f>IF($O1043=0,0,T1043/$O1043)*100</f>
        <v>-0.36532366561331736</v>
      </c>
      <c r="V1043" s="80">
        <f>IFERROR(VLOOKUP($B1043,'Depr Rate % NS'!$A:$B,2,FALSE),0)</f>
        <v>-9</v>
      </c>
      <c r="W1043" s="81">
        <f>IFERROR(VLOOKUP($B1043,'Depr Rate % NS'!D:E,2,FALSE),0)</f>
        <v>32584058.720000003</v>
      </c>
      <c r="X1043" s="82">
        <f>IFERROR(VLOOKUP($B1043,'Depr Rate % NS'!$L:$O,4,FALSE),0)</f>
        <v>3.2000000000000002E-3</v>
      </c>
      <c r="Y1043" s="81">
        <f>W1043*X1043</f>
        <v>104268.98790400001</v>
      </c>
    </row>
    <row r="1044" spans="1:25" x14ac:dyDescent="0.25">
      <c r="A1044" s="13" t="s">
        <v>11</v>
      </c>
      <c r="B1044" s="14">
        <v>34383</v>
      </c>
      <c r="C1044" s="14" t="s">
        <v>96</v>
      </c>
      <c r="D1044" s="14" t="s">
        <v>54</v>
      </c>
      <c r="E1044" s="14" t="s">
        <v>143</v>
      </c>
      <c r="F1044" s="27" t="s">
        <v>127</v>
      </c>
      <c r="G1044" s="14">
        <v>2018</v>
      </c>
      <c r="H1044" s="10">
        <v>146517.46</v>
      </c>
      <c r="I1044" s="10">
        <v>-33763.31</v>
      </c>
      <c r="J1044" s="20">
        <f t="shared" si="64"/>
        <v>-23.043881596091005</v>
      </c>
      <c r="K1044" s="10">
        <v>6729.1399999999994</v>
      </c>
      <c r="L1044" s="20">
        <f t="shared" si="65"/>
        <v>4.592722259858995</v>
      </c>
      <c r="M1044" s="10">
        <f t="shared" si="66"/>
        <v>-27034.17</v>
      </c>
      <c r="N1044" s="20">
        <f t="shared" si="67"/>
        <v>-18.45115933623201</v>
      </c>
      <c r="O1044" s="29">
        <v>12874570.520000001</v>
      </c>
      <c r="P1044" s="29">
        <v>-140104.67000000001</v>
      </c>
      <c r="Q1044" s="79">
        <f>IF($O1044=0,0,P1044/$O1044)*100</f>
        <v>-1.0882279123979663</v>
      </c>
      <c r="R1044" s="29">
        <v>18703.22</v>
      </c>
      <c r="S1044" s="79">
        <f>IF($O1044=0,0,R1044/$O1044)*100</f>
        <v>0.1452725741099129</v>
      </c>
      <c r="T1044" s="29">
        <f>P1044+R1044</f>
        <v>-121401.45000000001</v>
      </c>
      <c r="U1044" s="79">
        <f>IF($O1044=0,0,T1044/$O1044)*100</f>
        <v>-0.94295533828805345</v>
      </c>
      <c r="V1044" s="80">
        <f>IFERROR(VLOOKUP($B1044,'Depr Rate % NS'!$A:$B,2,FALSE),0)</f>
        <v>-9</v>
      </c>
      <c r="W1044" s="81">
        <f>IFERROR(VLOOKUP($B1044,'Depr Rate % NS'!D:E,2,FALSE),0)</f>
        <v>32584058.720000003</v>
      </c>
      <c r="X1044" s="82">
        <f>IFERROR(VLOOKUP($B1044,'Depr Rate % NS'!$L:$O,4,FALSE),0)</f>
        <v>3.2000000000000002E-3</v>
      </c>
      <c r="Y1044" s="81">
        <f>W1044*X1044</f>
        <v>104268.98790400001</v>
      </c>
    </row>
    <row r="1045" spans="1:25" x14ac:dyDescent="0.25">
      <c r="A1045" s="13" t="s">
        <v>11</v>
      </c>
      <c r="B1045" s="14">
        <v>34383</v>
      </c>
      <c r="C1045" s="14" t="s">
        <v>96</v>
      </c>
      <c r="D1045" s="14" t="s">
        <v>54</v>
      </c>
      <c r="E1045" s="14" t="s">
        <v>143</v>
      </c>
      <c r="F1045" s="27" t="s">
        <v>127</v>
      </c>
      <c r="G1045" s="14">
        <v>2019</v>
      </c>
      <c r="H1045" s="10">
        <v>0</v>
      </c>
      <c r="I1045" s="10">
        <v>-21975.629999999997</v>
      </c>
      <c r="J1045" s="20">
        <f t="shared" si="64"/>
        <v>0</v>
      </c>
      <c r="K1045" s="10">
        <v>-12979.34</v>
      </c>
      <c r="L1045" s="20">
        <f t="shared" si="65"/>
        <v>0</v>
      </c>
      <c r="M1045" s="10">
        <f t="shared" si="66"/>
        <v>-34954.97</v>
      </c>
      <c r="N1045" s="20">
        <f t="shared" si="67"/>
        <v>0</v>
      </c>
      <c r="O1045" s="29">
        <v>12683254.870000001</v>
      </c>
      <c r="P1045" s="29">
        <v>-157288.51</v>
      </c>
      <c r="Q1045" s="79">
        <f>IF($O1045=0,0,P1045/$O1045)*100</f>
        <v>-1.2401273301858673</v>
      </c>
      <c r="R1045" s="29">
        <v>5723.88</v>
      </c>
      <c r="S1045" s="79">
        <f>IF($O1045=0,0,R1045/$O1045)*100</f>
        <v>4.5129425046395839E-2</v>
      </c>
      <c r="T1045" s="29">
        <f>P1045+R1045</f>
        <v>-151564.63</v>
      </c>
      <c r="U1045" s="79">
        <f>IF($O1045=0,0,T1045/$O1045)*100</f>
        <v>-1.1949979051394715</v>
      </c>
      <c r="V1045" s="80">
        <f>IFERROR(VLOOKUP($B1045,'Depr Rate % NS'!$A:$B,2,FALSE),0)</f>
        <v>-9</v>
      </c>
      <c r="W1045" s="81">
        <f>IFERROR(VLOOKUP($B1045,'Depr Rate % NS'!D:E,2,FALSE),0)</f>
        <v>32584058.720000003</v>
      </c>
      <c r="X1045" s="82">
        <f>IFERROR(VLOOKUP($B1045,'Depr Rate % NS'!$L:$O,4,FALSE),0)</f>
        <v>3.2000000000000002E-3</v>
      </c>
      <c r="Y1045" s="81">
        <f>W1045*X1045</f>
        <v>104268.98790400001</v>
      </c>
    </row>
    <row r="1046" spans="1:25" x14ac:dyDescent="0.25">
      <c r="A1046" s="13" t="s">
        <v>11</v>
      </c>
      <c r="B1046" s="14">
        <v>34384</v>
      </c>
      <c r="C1046" s="14" t="s">
        <v>96</v>
      </c>
      <c r="D1046" s="14" t="s">
        <v>55</v>
      </c>
      <c r="E1046" s="14" t="s">
        <v>143</v>
      </c>
      <c r="F1046" s="27" t="s">
        <v>130</v>
      </c>
      <c r="G1046" s="14">
        <v>2011</v>
      </c>
      <c r="H1046" s="10">
        <v>3825.92</v>
      </c>
      <c r="I1046" s="10">
        <v>-5434.83</v>
      </c>
      <c r="J1046" s="20">
        <f t="shared" si="64"/>
        <v>-142.05289185346268</v>
      </c>
      <c r="K1046" s="10">
        <v>1130.5</v>
      </c>
      <c r="L1046" s="20">
        <f t="shared" si="65"/>
        <v>29.548448477751755</v>
      </c>
      <c r="M1046" s="10">
        <f t="shared" si="66"/>
        <v>-4304.33</v>
      </c>
      <c r="N1046" s="20">
        <f t="shared" si="67"/>
        <v>-112.50444337571093</v>
      </c>
      <c r="O1046" s="10"/>
      <c r="P1046" s="10"/>
      <c r="Q1046" s="20"/>
      <c r="R1046" s="10"/>
      <c r="S1046" s="20"/>
      <c r="T1046" s="10"/>
      <c r="U1046" s="20"/>
      <c r="V1046" s="20"/>
      <c r="W1046" s="43"/>
      <c r="X1046" s="40"/>
      <c r="Y1046" s="43"/>
    </row>
    <row r="1047" spans="1:25" x14ac:dyDescent="0.25">
      <c r="A1047" s="13" t="s">
        <v>11</v>
      </c>
      <c r="B1047" s="14">
        <v>34384</v>
      </c>
      <c r="C1047" s="14" t="s">
        <v>96</v>
      </c>
      <c r="D1047" s="14" t="s">
        <v>55</v>
      </c>
      <c r="E1047" s="14" t="s">
        <v>143</v>
      </c>
      <c r="F1047" s="27" t="s">
        <v>130</v>
      </c>
      <c r="G1047" s="14">
        <v>2012</v>
      </c>
      <c r="H1047" s="10">
        <v>0</v>
      </c>
      <c r="I1047" s="10">
        <v>-19198.230000000003</v>
      </c>
      <c r="J1047" s="20">
        <f t="shared" si="64"/>
        <v>0</v>
      </c>
      <c r="K1047" s="10">
        <v>100.89</v>
      </c>
      <c r="L1047" s="20">
        <f t="shared" si="65"/>
        <v>0</v>
      </c>
      <c r="M1047" s="10">
        <f t="shared" si="66"/>
        <v>-19097.340000000004</v>
      </c>
      <c r="N1047" s="20">
        <f t="shared" si="67"/>
        <v>0</v>
      </c>
      <c r="O1047" s="10"/>
      <c r="P1047" s="10"/>
      <c r="Q1047" s="20"/>
      <c r="R1047" s="10"/>
      <c r="S1047" s="20"/>
      <c r="T1047" s="10"/>
      <c r="U1047" s="20"/>
      <c r="V1047" s="20"/>
      <c r="W1047" s="43"/>
      <c r="X1047" s="40"/>
      <c r="Y1047" s="43"/>
    </row>
    <row r="1048" spans="1:25" x14ac:dyDescent="0.25">
      <c r="A1048" s="13" t="s">
        <v>11</v>
      </c>
      <c r="B1048" s="14">
        <v>34384</v>
      </c>
      <c r="C1048" s="14" t="s">
        <v>96</v>
      </c>
      <c r="D1048" s="14" t="s">
        <v>55</v>
      </c>
      <c r="E1048" s="14" t="s">
        <v>143</v>
      </c>
      <c r="F1048" s="27" t="s">
        <v>130</v>
      </c>
      <c r="G1048" s="14">
        <v>2013</v>
      </c>
      <c r="H1048" s="10">
        <v>0</v>
      </c>
      <c r="I1048" s="10">
        <v>24896.280000000006</v>
      </c>
      <c r="J1048" s="20">
        <f t="shared" si="64"/>
        <v>0</v>
      </c>
      <c r="K1048" s="10">
        <v>0</v>
      </c>
      <c r="L1048" s="20">
        <f t="shared" si="65"/>
        <v>0</v>
      </c>
      <c r="M1048" s="10">
        <f t="shared" si="66"/>
        <v>24896.280000000006</v>
      </c>
      <c r="N1048" s="20">
        <f t="shared" si="67"/>
        <v>0</v>
      </c>
      <c r="O1048" s="10"/>
      <c r="P1048" s="10"/>
      <c r="Q1048" s="20"/>
      <c r="R1048" s="10"/>
      <c r="S1048" s="20"/>
      <c r="T1048" s="10"/>
      <c r="U1048" s="20"/>
      <c r="V1048" s="20"/>
      <c r="W1048" s="43"/>
      <c r="X1048" s="40"/>
      <c r="Y1048" s="43"/>
    </row>
    <row r="1049" spans="1:25" x14ac:dyDescent="0.25">
      <c r="A1049" s="13" t="s">
        <v>11</v>
      </c>
      <c r="B1049" s="14">
        <v>34384</v>
      </c>
      <c r="C1049" s="14" t="s">
        <v>96</v>
      </c>
      <c r="D1049" s="14" t="s">
        <v>55</v>
      </c>
      <c r="E1049" s="14" t="s">
        <v>143</v>
      </c>
      <c r="F1049" s="27" t="s">
        <v>130</v>
      </c>
      <c r="G1049" s="14">
        <v>2014</v>
      </c>
      <c r="H1049" s="10">
        <v>195508.02</v>
      </c>
      <c r="I1049" s="10">
        <v>-277.43999999999994</v>
      </c>
      <c r="J1049" s="20">
        <f t="shared" si="64"/>
        <v>-0.14190722201575157</v>
      </c>
      <c r="K1049" s="10">
        <v>0</v>
      </c>
      <c r="L1049" s="20">
        <f t="shared" si="65"/>
        <v>0</v>
      </c>
      <c r="M1049" s="10">
        <f t="shared" si="66"/>
        <v>-277.43999999999994</v>
      </c>
      <c r="N1049" s="20">
        <f t="shared" si="67"/>
        <v>-0.14190722201575157</v>
      </c>
      <c r="O1049" s="10"/>
      <c r="P1049" s="10"/>
      <c r="Q1049" s="20"/>
      <c r="R1049" s="10"/>
      <c r="S1049" s="20"/>
      <c r="T1049" s="10"/>
      <c r="U1049" s="20"/>
      <c r="V1049" s="20"/>
      <c r="W1049" s="43"/>
      <c r="X1049" s="40"/>
      <c r="Y1049" s="43"/>
    </row>
    <row r="1050" spans="1:25" x14ac:dyDescent="0.25">
      <c r="A1050" s="13" t="s">
        <v>11</v>
      </c>
      <c r="B1050" s="14">
        <v>34384</v>
      </c>
      <c r="C1050" s="14" t="s">
        <v>96</v>
      </c>
      <c r="D1050" s="14" t="s">
        <v>55</v>
      </c>
      <c r="E1050" s="14" t="s">
        <v>143</v>
      </c>
      <c r="F1050" s="27" t="s">
        <v>130</v>
      </c>
      <c r="G1050" s="14">
        <v>2015</v>
      </c>
      <c r="H1050" s="10">
        <v>378457.3</v>
      </c>
      <c r="I1050" s="10">
        <v>1004.0600000000013</v>
      </c>
      <c r="J1050" s="20">
        <f t="shared" si="64"/>
        <v>0.26530337768620171</v>
      </c>
      <c r="K1050" s="10">
        <v>0</v>
      </c>
      <c r="L1050" s="20">
        <f t="shared" si="65"/>
        <v>0</v>
      </c>
      <c r="M1050" s="10">
        <f t="shared" si="66"/>
        <v>1004.0600000000013</v>
      </c>
      <c r="N1050" s="20">
        <f t="shared" si="67"/>
        <v>0.26530337768620171</v>
      </c>
      <c r="O1050" s="29">
        <v>577791.24</v>
      </c>
      <c r="P1050" s="29">
        <v>989.8400000000056</v>
      </c>
      <c r="Q1050" s="79">
        <f>IF($O1050=0,0,P1050/$O1050)*100</f>
        <v>0.17131446991131358</v>
      </c>
      <c r="R1050" s="29">
        <v>1231.3900000000001</v>
      </c>
      <c r="S1050" s="79">
        <f>IF($O1050=0,0,R1050/$O1050)*100</f>
        <v>0.21312022660641239</v>
      </c>
      <c r="T1050" s="29">
        <f>P1050+R1050</f>
        <v>2221.2300000000059</v>
      </c>
      <c r="U1050" s="79">
        <f>IF($O1050=0,0,T1050/$O1050)*100</f>
        <v>0.38443469651772599</v>
      </c>
      <c r="V1050" s="80">
        <f>IFERROR(VLOOKUP($B1050,'Depr Rate % NS'!$A:$B,2,FALSE),0)</f>
        <v>-6</v>
      </c>
      <c r="W1050" s="81">
        <f>IFERROR(VLOOKUP($B1050,'Depr Rate % NS'!D:E,2,FALSE),0)</f>
        <v>22033275.419999998</v>
      </c>
      <c r="X1050" s="82">
        <f>IFERROR(VLOOKUP($B1050,'Depr Rate % NS'!$L:$O,4,FALSE),0)</f>
        <v>2.3E-3</v>
      </c>
      <c r="Y1050" s="81">
        <f>W1050*X1050</f>
        <v>50676.533465999993</v>
      </c>
    </row>
    <row r="1051" spans="1:25" x14ac:dyDescent="0.25">
      <c r="A1051" s="13" t="s">
        <v>11</v>
      </c>
      <c r="B1051" s="14">
        <v>34384</v>
      </c>
      <c r="C1051" s="14" t="s">
        <v>96</v>
      </c>
      <c r="D1051" s="14" t="s">
        <v>55</v>
      </c>
      <c r="E1051" s="14" t="s">
        <v>143</v>
      </c>
      <c r="F1051" s="27" t="s">
        <v>130</v>
      </c>
      <c r="G1051" s="14">
        <v>2016</v>
      </c>
      <c r="H1051" s="10">
        <v>7560721.7699999996</v>
      </c>
      <c r="I1051" s="10">
        <v>-654807.76</v>
      </c>
      <c r="J1051" s="20">
        <f t="shared" si="64"/>
        <v>-8.6606514552379839</v>
      </c>
      <c r="K1051" s="10">
        <v>920.74</v>
      </c>
      <c r="L1051" s="20">
        <f t="shared" si="65"/>
        <v>1.2177937874309586E-2</v>
      </c>
      <c r="M1051" s="10">
        <f t="shared" si="66"/>
        <v>-653887.02</v>
      </c>
      <c r="N1051" s="20">
        <f t="shared" si="67"/>
        <v>-8.6484735173636729</v>
      </c>
      <c r="O1051" s="29">
        <v>8134687.0899999989</v>
      </c>
      <c r="P1051" s="29">
        <v>-648383.08999999985</v>
      </c>
      <c r="Q1051" s="79">
        <f>IF($O1051=0,0,P1051/$O1051)*100</f>
        <v>-7.9705965678392179</v>
      </c>
      <c r="R1051" s="29">
        <v>1021.63</v>
      </c>
      <c r="S1051" s="79">
        <f>IF($O1051=0,0,R1051/$O1051)*100</f>
        <v>1.2558934212182463E-2</v>
      </c>
      <c r="T1051" s="29">
        <f>P1051+R1051</f>
        <v>-647361.45999999985</v>
      </c>
      <c r="U1051" s="79">
        <f>IF($O1051=0,0,T1051/$O1051)*100</f>
        <v>-7.9580376336270353</v>
      </c>
      <c r="V1051" s="80">
        <f>IFERROR(VLOOKUP($B1051,'Depr Rate % NS'!$A:$B,2,FALSE),0)</f>
        <v>-6</v>
      </c>
      <c r="W1051" s="81">
        <f>IFERROR(VLOOKUP($B1051,'Depr Rate % NS'!D:E,2,FALSE),0)</f>
        <v>22033275.419999998</v>
      </c>
      <c r="X1051" s="82">
        <f>IFERROR(VLOOKUP($B1051,'Depr Rate % NS'!$L:$O,4,FALSE),0)</f>
        <v>2.3E-3</v>
      </c>
      <c r="Y1051" s="81">
        <f>W1051*X1051</f>
        <v>50676.533465999993</v>
      </c>
    </row>
    <row r="1052" spans="1:25" x14ac:dyDescent="0.25">
      <c r="A1052" s="13" t="s">
        <v>11</v>
      </c>
      <c r="B1052" s="14">
        <v>34384</v>
      </c>
      <c r="C1052" s="14" t="s">
        <v>96</v>
      </c>
      <c r="D1052" s="14" t="s">
        <v>55</v>
      </c>
      <c r="E1052" s="14" t="s">
        <v>143</v>
      </c>
      <c r="F1052" s="27" t="s">
        <v>130</v>
      </c>
      <c r="G1052" s="14">
        <v>2017</v>
      </c>
      <c r="H1052" s="10">
        <v>0</v>
      </c>
      <c r="I1052" s="10">
        <v>-31365.869999999988</v>
      </c>
      <c r="J1052" s="20">
        <f t="shared" si="64"/>
        <v>0</v>
      </c>
      <c r="K1052" s="10">
        <v>7173.2</v>
      </c>
      <c r="L1052" s="20">
        <f t="shared" si="65"/>
        <v>0</v>
      </c>
      <c r="M1052" s="10">
        <f t="shared" si="66"/>
        <v>-24192.669999999987</v>
      </c>
      <c r="N1052" s="20">
        <f t="shared" si="67"/>
        <v>0</v>
      </c>
      <c r="O1052" s="29">
        <v>8134687.0899999989</v>
      </c>
      <c r="P1052" s="29">
        <v>-660550.72999999986</v>
      </c>
      <c r="Q1052" s="79">
        <f>IF($O1052=0,0,P1052/$O1052)*100</f>
        <v>-8.1201738025303687</v>
      </c>
      <c r="R1052" s="29">
        <v>8093.94</v>
      </c>
      <c r="S1052" s="79">
        <f>IF($O1052=0,0,R1052/$O1052)*100</f>
        <v>9.9499094561976573E-2</v>
      </c>
      <c r="T1052" s="29">
        <f>P1052+R1052</f>
        <v>-652456.78999999992</v>
      </c>
      <c r="U1052" s="79">
        <f>IF($O1052=0,0,T1052/$O1052)*100</f>
        <v>-8.0206747079683929</v>
      </c>
      <c r="V1052" s="80">
        <f>IFERROR(VLOOKUP($B1052,'Depr Rate % NS'!$A:$B,2,FALSE),0)</f>
        <v>-6</v>
      </c>
      <c r="W1052" s="81">
        <f>IFERROR(VLOOKUP($B1052,'Depr Rate % NS'!D:E,2,FALSE),0)</f>
        <v>22033275.419999998</v>
      </c>
      <c r="X1052" s="82">
        <f>IFERROR(VLOOKUP($B1052,'Depr Rate % NS'!$L:$O,4,FALSE),0)</f>
        <v>2.3E-3</v>
      </c>
      <c r="Y1052" s="81">
        <f>W1052*X1052</f>
        <v>50676.533465999993</v>
      </c>
    </row>
    <row r="1053" spans="1:25" x14ac:dyDescent="0.25">
      <c r="A1053" s="13" t="s">
        <v>11</v>
      </c>
      <c r="B1053" s="14">
        <v>34384</v>
      </c>
      <c r="C1053" s="14" t="s">
        <v>96</v>
      </c>
      <c r="D1053" s="14" t="s">
        <v>55</v>
      </c>
      <c r="E1053" s="14" t="s">
        <v>143</v>
      </c>
      <c r="F1053" s="27" t="s">
        <v>130</v>
      </c>
      <c r="G1053" s="14">
        <v>2018</v>
      </c>
      <c r="H1053" s="10">
        <v>0</v>
      </c>
      <c r="I1053" s="10">
        <v>-8022.9800000000141</v>
      </c>
      <c r="J1053" s="20">
        <f t="shared" si="64"/>
        <v>0</v>
      </c>
      <c r="K1053" s="10">
        <v>4534.2600000000011</v>
      </c>
      <c r="L1053" s="20">
        <f t="shared" si="65"/>
        <v>0</v>
      </c>
      <c r="M1053" s="10">
        <f t="shared" si="66"/>
        <v>-3488.720000000013</v>
      </c>
      <c r="N1053" s="20">
        <f t="shared" si="67"/>
        <v>0</v>
      </c>
      <c r="O1053" s="29">
        <v>8134687.0899999989</v>
      </c>
      <c r="P1053" s="29">
        <v>-693469.98999999987</v>
      </c>
      <c r="Q1053" s="79">
        <f>IF($O1053=0,0,P1053/$O1053)*100</f>
        <v>-8.5248514457610192</v>
      </c>
      <c r="R1053" s="29">
        <v>12628.2</v>
      </c>
      <c r="S1053" s="79">
        <f>IF($O1053=0,0,R1053/$O1053)*100</f>
        <v>0.15523891528075978</v>
      </c>
      <c r="T1053" s="29">
        <f>P1053+R1053</f>
        <v>-680841.78999999992</v>
      </c>
      <c r="U1053" s="79">
        <f>IF($O1053=0,0,T1053/$O1053)*100</f>
        <v>-8.3696125304802589</v>
      </c>
      <c r="V1053" s="80">
        <f>IFERROR(VLOOKUP($B1053,'Depr Rate % NS'!$A:$B,2,FALSE),0)</f>
        <v>-6</v>
      </c>
      <c r="W1053" s="81">
        <f>IFERROR(VLOOKUP($B1053,'Depr Rate % NS'!D:E,2,FALSE),0)</f>
        <v>22033275.419999998</v>
      </c>
      <c r="X1053" s="82">
        <f>IFERROR(VLOOKUP($B1053,'Depr Rate % NS'!$L:$O,4,FALSE),0)</f>
        <v>2.3E-3</v>
      </c>
      <c r="Y1053" s="81">
        <f>W1053*X1053</f>
        <v>50676.533465999993</v>
      </c>
    </row>
    <row r="1054" spans="1:25" x14ac:dyDescent="0.25">
      <c r="A1054" s="13" t="s">
        <v>11</v>
      </c>
      <c r="B1054" s="14">
        <v>34384</v>
      </c>
      <c r="C1054" s="14" t="s">
        <v>96</v>
      </c>
      <c r="D1054" s="14" t="s">
        <v>55</v>
      </c>
      <c r="E1054" s="14" t="s">
        <v>143</v>
      </c>
      <c r="F1054" s="27" t="s">
        <v>130</v>
      </c>
      <c r="G1054" s="14">
        <v>2019</v>
      </c>
      <c r="H1054" s="10">
        <v>18295.419999999998</v>
      </c>
      <c r="I1054" s="10">
        <v>-16963.929999999997</v>
      </c>
      <c r="J1054" s="20">
        <f t="shared" si="64"/>
        <v>-92.722276941442161</v>
      </c>
      <c r="K1054" s="10">
        <v>-8757.7200000000012</v>
      </c>
      <c r="L1054" s="20">
        <f t="shared" si="65"/>
        <v>-47.868373614817273</v>
      </c>
      <c r="M1054" s="10">
        <f t="shared" si="66"/>
        <v>-25721.649999999998</v>
      </c>
      <c r="N1054" s="20">
        <f t="shared" si="67"/>
        <v>-140.59065055625945</v>
      </c>
      <c r="O1054" s="29">
        <v>7957474.4899999993</v>
      </c>
      <c r="P1054" s="29">
        <v>-710156.48</v>
      </c>
      <c r="Q1054" s="79">
        <f>IF($O1054=0,0,P1054/$O1054)*100</f>
        <v>-8.9243953077378944</v>
      </c>
      <c r="R1054" s="29">
        <v>3870.4799999999996</v>
      </c>
      <c r="S1054" s="79">
        <f>IF($O1054=0,0,R1054/$O1054)*100</f>
        <v>4.863955272321583E-2</v>
      </c>
      <c r="T1054" s="29">
        <f>P1054+R1054</f>
        <v>-706286</v>
      </c>
      <c r="U1054" s="79">
        <f>IF($O1054=0,0,T1054/$O1054)*100</f>
        <v>-8.8757557550146799</v>
      </c>
      <c r="V1054" s="80">
        <f>IFERROR(VLOOKUP($B1054,'Depr Rate % NS'!$A:$B,2,FALSE),0)</f>
        <v>-6</v>
      </c>
      <c r="W1054" s="81">
        <f>IFERROR(VLOOKUP($B1054,'Depr Rate % NS'!D:E,2,FALSE),0)</f>
        <v>22033275.419999998</v>
      </c>
      <c r="X1054" s="82">
        <f>IFERROR(VLOOKUP($B1054,'Depr Rate % NS'!$L:$O,4,FALSE),0)</f>
        <v>2.3E-3</v>
      </c>
      <c r="Y1054" s="81">
        <f>W1054*X1054</f>
        <v>50676.533465999993</v>
      </c>
    </row>
    <row r="1055" spans="1:25" x14ac:dyDescent="0.25">
      <c r="A1055" s="13" t="s">
        <v>11</v>
      </c>
      <c r="B1055" s="14">
        <v>34385</v>
      </c>
      <c r="C1055" s="14" t="s">
        <v>96</v>
      </c>
      <c r="D1055" s="14" t="s">
        <v>56</v>
      </c>
      <c r="E1055" s="14" t="s">
        <v>143</v>
      </c>
      <c r="F1055" s="27" t="s">
        <v>128</v>
      </c>
      <c r="G1055" s="14">
        <v>2011</v>
      </c>
      <c r="H1055" s="10">
        <v>0</v>
      </c>
      <c r="I1055" s="10">
        <v>-4321.670000000001</v>
      </c>
      <c r="J1055" s="20">
        <f t="shared" si="64"/>
        <v>0</v>
      </c>
      <c r="K1055" s="10">
        <v>1049.1699999999998</v>
      </c>
      <c r="L1055" s="20">
        <f t="shared" si="65"/>
        <v>0</v>
      </c>
      <c r="M1055" s="10">
        <f t="shared" si="66"/>
        <v>-3272.5000000000009</v>
      </c>
      <c r="N1055" s="20">
        <f t="shared" si="67"/>
        <v>0</v>
      </c>
      <c r="O1055" s="10"/>
      <c r="P1055" s="10"/>
      <c r="Q1055" s="20"/>
      <c r="R1055" s="10"/>
      <c r="S1055" s="20"/>
      <c r="T1055" s="10"/>
      <c r="U1055" s="20"/>
      <c r="V1055" s="20"/>
      <c r="W1055" s="43"/>
      <c r="X1055" s="40"/>
      <c r="Y1055" s="43"/>
    </row>
    <row r="1056" spans="1:25" x14ac:dyDescent="0.25">
      <c r="A1056" s="13" t="s">
        <v>11</v>
      </c>
      <c r="B1056" s="14">
        <v>34385</v>
      </c>
      <c r="C1056" s="14" t="s">
        <v>96</v>
      </c>
      <c r="D1056" s="14" t="s">
        <v>56</v>
      </c>
      <c r="E1056" s="14" t="s">
        <v>143</v>
      </c>
      <c r="F1056" s="27" t="s">
        <v>128</v>
      </c>
      <c r="G1056" s="14">
        <v>2012</v>
      </c>
      <c r="H1056" s="10">
        <v>0</v>
      </c>
      <c r="I1056" s="10">
        <v>-13147.47</v>
      </c>
      <c r="J1056" s="20">
        <f t="shared" si="64"/>
        <v>0</v>
      </c>
      <c r="K1056" s="10">
        <v>93.65</v>
      </c>
      <c r="L1056" s="20">
        <f t="shared" si="65"/>
        <v>0</v>
      </c>
      <c r="M1056" s="10">
        <f t="shared" si="66"/>
        <v>-13053.82</v>
      </c>
      <c r="N1056" s="20">
        <f t="shared" si="67"/>
        <v>0</v>
      </c>
      <c r="O1056" s="10"/>
      <c r="P1056" s="10"/>
      <c r="Q1056" s="20"/>
      <c r="R1056" s="10"/>
      <c r="S1056" s="20"/>
      <c r="T1056" s="10"/>
      <c r="U1056" s="20"/>
      <c r="V1056" s="20"/>
      <c r="W1056" s="43"/>
      <c r="X1056" s="40"/>
      <c r="Y1056" s="43"/>
    </row>
    <row r="1057" spans="1:25" x14ac:dyDescent="0.25">
      <c r="A1057" s="13" t="s">
        <v>11</v>
      </c>
      <c r="B1057" s="14">
        <v>34385</v>
      </c>
      <c r="C1057" s="14" t="s">
        <v>96</v>
      </c>
      <c r="D1057" s="14" t="s">
        <v>56</v>
      </c>
      <c r="E1057" s="14" t="s">
        <v>143</v>
      </c>
      <c r="F1057" s="27" t="s">
        <v>128</v>
      </c>
      <c r="G1057" s="14">
        <v>2013</v>
      </c>
      <c r="H1057" s="10">
        <v>0</v>
      </c>
      <c r="I1057" s="10">
        <v>23234.32</v>
      </c>
      <c r="J1057" s="20">
        <f t="shared" si="64"/>
        <v>0</v>
      </c>
      <c r="K1057" s="10">
        <v>0</v>
      </c>
      <c r="L1057" s="20">
        <f t="shared" si="65"/>
        <v>0</v>
      </c>
      <c r="M1057" s="10">
        <f t="shared" si="66"/>
        <v>23234.32</v>
      </c>
      <c r="N1057" s="20">
        <f t="shared" si="67"/>
        <v>0</v>
      </c>
      <c r="O1057" s="10"/>
      <c r="P1057" s="10"/>
      <c r="Q1057" s="20"/>
      <c r="R1057" s="10"/>
      <c r="S1057" s="20"/>
      <c r="T1057" s="10"/>
      <c r="U1057" s="20"/>
      <c r="V1057" s="20"/>
      <c r="W1057" s="43"/>
      <c r="X1057" s="40"/>
      <c r="Y1057" s="43"/>
    </row>
    <row r="1058" spans="1:25" x14ac:dyDescent="0.25">
      <c r="A1058" s="13" t="s">
        <v>11</v>
      </c>
      <c r="B1058" s="14">
        <v>34385</v>
      </c>
      <c r="C1058" s="14" t="s">
        <v>96</v>
      </c>
      <c r="D1058" s="14" t="s">
        <v>56</v>
      </c>
      <c r="E1058" s="14" t="s">
        <v>143</v>
      </c>
      <c r="F1058" s="27" t="s">
        <v>128</v>
      </c>
      <c r="G1058" s="14">
        <v>2014</v>
      </c>
      <c r="H1058" s="10">
        <v>2296867.69</v>
      </c>
      <c r="I1058" s="10">
        <v>-308.77999999999997</v>
      </c>
      <c r="J1058" s="20">
        <f t="shared" si="64"/>
        <v>-1.3443525778361224E-2</v>
      </c>
      <c r="K1058" s="10">
        <v>0</v>
      </c>
      <c r="L1058" s="20">
        <f t="shared" si="65"/>
        <v>0</v>
      </c>
      <c r="M1058" s="10">
        <f t="shared" si="66"/>
        <v>-308.77999999999997</v>
      </c>
      <c r="N1058" s="20">
        <f t="shared" si="67"/>
        <v>-1.3443525778361224E-2</v>
      </c>
      <c r="O1058" s="10"/>
      <c r="P1058" s="10"/>
      <c r="Q1058" s="20"/>
      <c r="R1058" s="10"/>
      <c r="S1058" s="20"/>
      <c r="T1058" s="10"/>
      <c r="U1058" s="20"/>
      <c r="V1058" s="20"/>
      <c r="W1058" s="43"/>
      <c r="X1058" s="40"/>
      <c r="Y1058" s="43"/>
    </row>
    <row r="1059" spans="1:25" x14ac:dyDescent="0.25">
      <c r="A1059" s="13" t="s">
        <v>11</v>
      </c>
      <c r="B1059" s="14">
        <v>34385</v>
      </c>
      <c r="C1059" s="14" t="s">
        <v>96</v>
      </c>
      <c r="D1059" s="14" t="s">
        <v>56</v>
      </c>
      <c r="E1059" s="14" t="s">
        <v>143</v>
      </c>
      <c r="F1059" s="27" t="s">
        <v>128</v>
      </c>
      <c r="G1059" s="14">
        <v>2015</v>
      </c>
      <c r="H1059" s="10">
        <v>389094.73</v>
      </c>
      <c r="I1059" s="10">
        <v>858.54999999999927</v>
      </c>
      <c r="J1059" s="20">
        <f t="shared" si="64"/>
        <v>0.22065320699666105</v>
      </c>
      <c r="K1059" s="10">
        <v>0</v>
      </c>
      <c r="L1059" s="20">
        <f t="shared" si="65"/>
        <v>0</v>
      </c>
      <c r="M1059" s="10">
        <f t="shared" si="66"/>
        <v>858.54999999999927</v>
      </c>
      <c r="N1059" s="20">
        <f t="shared" si="67"/>
        <v>0.22065320699666105</v>
      </c>
      <c r="O1059" s="29">
        <v>2685962.42</v>
      </c>
      <c r="P1059" s="29">
        <v>6314.95</v>
      </c>
      <c r="Q1059" s="79">
        <f>IF($O1059=0,0,P1059/$O1059)*100</f>
        <v>0.23510939516421084</v>
      </c>
      <c r="R1059" s="29">
        <v>1142.82</v>
      </c>
      <c r="S1059" s="79">
        <f>IF($O1059=0,0,R1059/$O1059)*100</f>
        <v>4.2547877494131137E-2</v>
      </c>
      <c r="T1059" s="29">
        <f>P1059+R1059</f>
        <v>7457.7699999999995</v>
      </c>
      <c r="U1059" s="79">
        <f>IF($O1059=0,0,T1059/$O1059)*100</f>
        <v>0.27765727265834195</v>
      </c>
      <c r="V1059" s="80">
        <f>IFERROR(VLOOKUP($B1059,'Depr Rate % NS'!$A:$B,2,FALSE),0)</f>
        <v>-6</v>
      </c>
      <c r="W1059" s="81">
        <f>IFERROR(VLOOKUP($B1059,'Depr Rate % NS'!D:E,2,FALSE),0)</f>
        <v>20099641.689999998</v>
      </c>
      <c r="X1059" s="82">
        <f>IFERROR(VLOOKUP($B1059,'Depr Rate % NS'!$L:$O,4,FALSE),0)</f>
        <v>2.3E-3</v>
      </c>
      <c r="Y1059" s="81">
        <f>W1059*X1059</f>
        <v>46229.17588699999</v>
      </c>
    </row>
    <row r="1060" spans="1:25" x14ac:dyDescent="0.25">
      <c r="A1060" s="13" t="s">
        <v>11</v>
      </c>
      <c r="B1060" s="14">
        <v>34385</v>
      </c>
      <c r="C1060" s="14" t="s">
        <v>96</v>
      </c>
      <c r="D1060" s="14" t="s">
        <v>56</v>
      </c>
      <c r="E1060" s="14" t="s">
        <v>143</v>
      </c>
      <c r="F1060" s="27" t="s">
        <v>128</v>
      </c>
      <c r="G1060" s="14">
        <v>2016</v>
      </c>
      <c r="H1060" s="10">
        <v>4936597.46</v>
      </c>
      <c r="I1060" s="10">
        <v>-482144.17</v>
      </c>
      <c r="J1060" s="20">
        <f t="shared" si="64"/>
        <v>-9.7667305042935375</v>
      </c>
      <c r="K1060" s="10">
        <v>844.36</v>
      </c>
      <c r="L1060" s="20">
        <f t="shared" si="65"/>
        <v>1.7104088531455834E-2</v>
      </c>
      <c r="M1060" s="10">
        <f t="shared" si="66"/>
        <v>-481299.81</v>
      </c>
      <c r="N1060" s="20">
        <f t="shared" si="67"/>
        <v>-9.7496264157620818</v>
      </c>
      <c r="O1060" s="29">
        <v>7622559.879999999</v>
      </c>
      <c r="P1060" s="29">
        <v>-471507.55</v>
      </c>
      <c r="Q1060" s="79">
        <f>IF($O1060=0,0,P1060/$O1060)*100</f>
        <v>-6.1856850903478904</v>
      </c>
      <c r="R1060" s="29">
        <v>938.01</v>
      </c>
      <c r="S1060" s="79">
        <f>IF($O1060=0,0,R1060/$O1060)*100</f>
        <v>1.230570851219079E-2</v>
      </c>
      <c r="T1060" s="29">
        <f>P1060+R1060</f>
        <v>-470569.54</v>
      </c>
      <c r="U1060" s="79">
        <f>IF($O1060=0,0,T1060/$O1060)*100</f>
        <v>-6.1733793818356997</v>
      </c>
      <c r="V1060" s="80">
        <f>IFERROR(VLOOKUP($B1060,'Depr Rate % NS'!$A:$B,2,FALSE),0)</f>
        <v>-6</v>
      </c>
      <c r="W1060" s="81">
        <f>IFERROR(VLOOKUP($B1060,'Depr Rate % NS'!D:E,2,FALSE),0)</f>
        <v>20099641.689999998</v>
      </c>
      <c r="X1060" s="82">
        <f>IFERROR(VLOOKUP($B1060,'Depr Rate % NS'!$L:$O,4,FALSE),0)</f>
        <v>2.3E-3</v>
      </c>
      <c r="Y1060" s="81">
        <f>W1060*X1060</f>
        <v>46229.17588699999</v>
      </c>
    </row>
    <row r="1061" spans="1:25" x14ac:dyDescent="0.25">
      <c r="A1061" s="13" t="s">
        <v>11</v>
      </c>
      <c r="B1061" s="14">
        <v>34385</v>
      </c>
      <c r="C1061" s="14" t="s">
        <v>96</v>
      </c>
      <c r="D1061" s="14" t="s">
        <v>56</v>
      </c>
      <c r="E1061" s="14" t="s">
        <v>143</v>
      </c>
      <c r="F1061" s="27" t="s">
        <v>128</v>
      </c>
      <c r="G1061" s="14">
        <v>2017</v>
      </c>
      <c r="H1061" s="10">
        <v>0</v>
      </c>
      <c r="I1061" s="10">
        <v>-26712.33</v>
      </c>
      <c r="J1061" s="20">
        <f t="shared" si="64"/>
        <v>0</v>
      </c>
      <c r="K1061" s="10">
        <v>6578.07</v>
      </c>
      <c r="L1061" s="20">
        <f t="shared" si="65"/>
        <v>0</v>
      </c>
      <c r="M1061" s="10">
        <f t="shared" si="66"/>
        <v>-20134.260000000002</v>
      </c>
      <c r="N1061" s="20">
        <f t="shared" si="67"/>
        <v>0</v>
      </c>
      <c r="O1061" s="29">
        <v>7622559.879999999</v>
      </c>
      <c r="P1061" s="29">
        <v>-485072.41000000003</v>
      </c>
      <c r="Q1061" s="79">
        <f>IF($O1061=0,0,P1061/$O1061)*100</f>
        <v>-6.3636418425879278</v>
      </c>
      <c r="R1061" s="29">
        <v>7422.4299999999994</v>
      </c>
      <c r="S1061" s="79">
        <f>IF($O1061=0,0,R1061/$O1061)*100</f>
        <v>9.7374505636550021E-2</v>
      </c>
      <c r="T1061" s="29">
        <f>P1061+R1061</f>
        <v>-477649.98000000004</v>
      </c>
      <c r="U1061" s="79">
        <f>IF($O1061=0,0,T1061/$O1061)*100</f>
        <v>-6.2662673369513771</v>
      </c>
      <c r="V1061" s="80">
        <f>IFERROR(VLOOKUP($B1061,'Depr Rate % NS'!$A:$B,2,FALSE),0)</f>
        <v>-6</v>
      </c>
      <c r="W1061" s="81">
        <f>IFERROR(VLOOKUP($B1061,'Depr Rate % NS'!D:E,2,FALSE),0)</f>
        <v>20099641.689999998</v>
      </c>
      <c r="X1061" s="82">
        <f>IFERROR(VLOOKUP($B1061,'Depr Rate % NS'!$L:$O,4,FALSE),0)</f>
        <v>2.3E-3</v>
      </c>
      <c r="Y1061" s="81">
        <f>W1061*X1061</f>
        <v>46229.17588699999</v>
      </c>
    </row>
    <row r="1062" spans="1:25" x14ac:dyDescent="0.25">
      <c r="A1062" s="13" t="s">
        <v>11</v>
      </c>
      <c r="B1062" s="14">
        <v>34385</v>
      </c>
      <c r="C1062" s="14" t="s">
        <v>96</v>
      </c>
      <c r="D1062" s="14" t="s">
        <v>56</v>
      </c>
      <c r="E1062" s="14" t="s">
        <v>143</v>
      </c>
      <c r="F1062" s="27" t="s">
        <v>128</v>
      </c>
      <c r="G1062" s="14">
        <v>2018</v>
      </c>
      <c r="H1062" s="10">
        <v>28911.46</v>
      </c>
      <c r="I1062" s="10">
        <v>-9976.4299999999967</v>
      </c>
      <c r="J1062" s="20">
        <f t="shared" si="64"/>
        <v>-34.506835697678348</v>
      </c>
      <c r="K1062" s="10">
        <v>4130.71</v>
      </c>
      <c r="L1062" s="20">
        <f t="shared" si="65"/>
        <v>14.287448644931802</v>
      </c>
      <c r="M1062" s="10">
        <f t="shared" si="66"/>
        <v>-5845.7199999999966</v>
      </c>
      <c r="N1062" s="20">
        <f t="shared" si="67"/>
        <v>-20.219387052746544</v>
      </c>
      <c r="O1062" s="29">
        <v>7651471.3399999999</v>
      </c>
      <c r="P1062" s="29">
        <v>-518283.16000000003</v>
      </c>
      <c r="Q1062" s="79">
        <f>IF($O1062=0,0,P1062/$O1062)*100</f>
        <v>-6.7736404799759731</v>
      </c>
      <c r="R1062" s="29">
        <v>11553.14</v>
      </c>
      <c r="S1062" s="79">
        <f>IF($O1062=0,0,R1062/$O1062)*100</f>
        <v>0.15099239723480423</v>
      </c>
      <c r="T1062" s="29">
        <f>P1062+R1062</f>
        <v>-506730.02</v>
      </c>
      <c r="U1062" s="79">
        <f>IF($O1062=0,0,T1062/$O1062)*100</f>
        <v>-6.6226480827411685</v>
      </c>
      <c r="V1062" s="80">
        <f>IFERROR(VLOOKUP($B1062,'Depr Rate % NS'!$A:$B,2,FALSE),0)</f>
        <v>-6</v>
      </c>
      <c r="W1062" s="81">
        <f>IFERROR(VLOOKUP($B1062,'Depr Rate % NS'!D:E,2,FALSE),0)</f>
        <v>20099641.689999998</v>
      </c>
      <c r="X1062" s="82">
        <f>IFERROR(VLOOKUP($B1062,'Depr Rate % NS'!$L:$O,4,FALSE),0)</f>
        <v>2.3E-3</v>
      </c>
      <c r="Y1062" s="81">
        <f>W1062*X1062</f>
        <v>46229.17588699999</v>
      </c>
    </row>
    <row r="1063" spans="1:25" x14ac:dyDescent="0.25">
      <c r="A1063" s="13" t="s">
        <v>11</v>
      </c>
      <c r="B1063" s="14">
        <v>34385</v>
      </c>
      <c r="C1063" s="14" t="s">
        <v>96</v>
      </c>
      <c r="D1063" s="14" t="s">
        <v>56</v>
      </c>
      <c r="E1063" s="14" t="s">
        <v>143</v>
      </c>
      <c r="F1063" s="27" t="s">
        <v>128</v>
      </c>
      <c r="G1063" s="14">
        <v>2019</v>
      </c>
      <c r="H1063" s="10">
        <v>0</v>
      </c>
      <c r="I1063" s="10">
        <v>-15052.36</v>
      </c>
      <c r="J1063" s="20">
        <f t="shared" si="64"/>
        <v>0</v>
      </c>
      <c r="K1063" s="10">
        <v>-8022.33</v>
      </c>
      <c r="L1063" s="20">
        <f t="shared" si="65"/>
        <v>0</v>
      </c>
      <c r="M1063" s="10">
        <f t="shared" si="66"/>
        <v>-23074.690000000002</v>
      </c>
      <c r="N1063" s="20">
        <f t="shared" si="67"/>
        <v>0</v>
      </c>
      <c r="O1063" s="29">
        <v>5354603.6500000004</v>
      </c>
      <c r="P1063" s="29">
        <v>-533026.74</v>
      </c>
      <c r="Q1063" s="79">
        <f>IF($O1063=0,0,P1063/$O1063)*100</f>
        <v>-9.9545507910748903</v>
      </c>
      <c r="R1063" s="29">
        <v>3530.81</v>
      </c>
      <c r="S1063" s="79">
        <f>IF($O1063=0,0,R1063/$O1063)*100</f>
        <v>6.5939707787708995E-2</v>
      </c>
      <c r="T1063" s="29">
        <f>P1063+R1063</f>
        <v>-529495.92999999993</v>
      </c>
      <c r="U1063" s="79">
        <f>IF($O1063=0,0,T1063/$O1063)*100</f>
        <v>-9.8886110832871807</v>
      </c>
      <c r="V1063" s="80">
        <f>IFERROR(VLOOKUP($B1063,'Depr Rate % NS'!$A:$B,2,FALSE),0)</f>
        <v>-6</v>
      </c>
      <c r="W1063" s="81">
        <f>IFERROR(VLOOKUP($B1063,'Depr Rate % NS'!D:E,2,FALSE),0)</f>
        <v>20099641.689999998</v>
      </c>
      <c r="X1063" s="82">
        <f>IFERROR(VLOOKUP($B1063,'Depr Rate % NS'!$L:$O,4,FALSE),0)</f>
        <v>2.3E-3</v>
      </c>
      <c r="Y1063" s="81">
        <f>W1063*X1063</f>
        <v>46229.17588699999</v>
      </c>
    </row>
    <row r="1064" spans="1:25" x14ac:dyDescent="0.25">
      <c r="A1064" s="13" t="s">
        <v>11</v>
      </c>
      <c r="B1064" s="14">
        <v>34386</v>
      </c>
      <c r="C1064" s="14" t="s">
        <v>96</v>
      </c>
      <c r="D1064" s="14" t="s">
        <v>57</v>
      </c>
      <c r="E1064" s="14" t="s">
        <v>143</v>
      </c>
      <c r="F1064" s="27" t="s">
        <v>131</v>
      </c>
      <c r="G1064" s="14">
        <v>2011</v>
      </c>
      <c r="H1064" s="10">
        <v>0</v>
      </c>
      <c r="I1064" s="10">
        <v>0</v>
      </c>
      <c r="J1064" s="20">
        <f t="shared" si="64"/>
        <v>0</v>
      </c>
      <c r="K1064" s="10">
        <v>0</v>
      </c>
      <c r="L1064" s="20">
        <f t="shared" si="65"/>
        <v>0</v>
      </c>
      <c r="M1064" s="10">
        <f t="shared" si="66"/>
        <v>0</v>
      </c>
      <c r="N1064" s="20">
        <f t="shared" si="67"/>
        <v>0</v>
      </c>
      <c r="O1064" s="10"/>
      <c r="P1064" s="10"/>
      <c r="Q1064" s="20"/>
      <c r="R1064" s="10"/>
      <c r="S1064" s="20"/>
      <c r="T1064" s="10"/>
      <c r="U1064" s="20"/>
      <c r="V1064" s="20"/>
      <c r="W1064" s="43"/>
      <c r="X1064" s="40"/>
      <c r="Y1064" s="43"/>
    </row>
    <row r="1065" spans="1:25" x14ac:dyDescent="0.25">
      <c r="A1065" s="13" t="s">
        <v>11</v>
      </c>
      <c r="B1065" s="14">
        <v>34386</v>
      </c>
      <c r="C1065" s="14" t="s">
        <v>96</v>
      </c>
      <c r="D1065" s="14" t="s">
        <v>57</v>
      </c>
      <c r="E1065" s="14" t="s">
        <v>143</v>
      </c>
      <c r="F1065" s="27" t="s">
        <v>131</v>
      </c>
      <c r="G1065" s="14">
        <v>2012</v>
      </c>
      <c r="H1065" s="10">
        <v>0</v>
      </c>
      <c r="I1065" s="10">
        <v>0</v>
      </c>
      <c r="J1065" s="20">
        <f t="shared" si="64"/>
        <v>0</v>
      </c>
      <c r="K1065" s="10">
        <v>0</v>
      </c>
      <c r="L1065" s="20">
        <f t="shared" si="65"/>
        <v>0</v>
      </c>
      <c r="M1065" s="10">
        <f t="shared" si="66"/>
        <v>0</v>
      </c>
      <c r="N1065" s="20">
        <f t="shared" si="67"/>
        <v>0</v>
      </c>
      <c r="O1065" s="10"/>
      <c r="P1065" s="10"/>
      <c r="Q1065" s="20"/>
      <c r="R1065" s="10"/>
      <c r="S1065" s="20"/>
      <c r="T1065" s="10"/>
      <c r="U1065" s="20"/>
      <c r="V1065" s="20"/>
      <c r="W1065" s="43"/>
      <c r="X1065" s="40"/>
      <c r="Y1065" s="43"/>
    </row>
    <row r="1066" spans="1:25" x14ac:dyDescent="0.25">
      <c r="A1066" s="13" t="s">
        <v>11</v>
      </c>
      <c r="B1066" s="14">
        <v>34386</v>
      </c>
      <c r="C1066" s="14" t="s">
        <v>96</v>
      </c>
      <c r="D1066" s="14" t="s">
        <v>57</v>
      </c>
      <c r="E1066" s="14" t="s">
        <v>143</v>
      </c>
      <c r="F1066" s="27" t="s">
        <v>131</v>
      </c>
      <c r="G1066" s="14">
        <v>2013</v>
      </c>
      <c r="H1066" s="10">
        <v>0</v>
      </c>
      <c r="I1066" s="10">
        <v>0</v>
      </c>
      <c r="J1066" s="20">
        <f t="shared" si="64"/>
        <v>0</v>
      </c>
      <c r="K1066" s="10">
        <v>0</v>
      </c>
      <c r="L1066" s="20">
        <f t="shared" si="65"/>
        <v>0</v>
      </c>
      <c r="M1066" s="10">
        <f t="shared" si="66"/>
        <v>0</v>
      </c>
      <c r="N1066" s="20">
        <f t="shared" si="67"/>
        <v>0</v>
      </c>
      <c r="O1066" s="10"/>
      <c r="P1066" s="10"/>
      <c r="Q1066" s="20"/>
      <c r="R1066" s="10"/>
      <c r="S1066" s="20"/>
      <c r="T1066" s="10"/>
      <c r="U1066" s="20"/>
      <c r="V1066" s="20"/>
      <c r="W1066" s="43"/>
      <c r="X1066" s="40"/>
      <c r="Y1066" s="43"/>
    </row>
    <row r="1067" spans="1:25" x14ac:dyDescent="0.25">
      <c r="A1067" s="13" t="s">
        <v>11</v>
      </c>
      <c r="B1067" s="14">
        <v>34386</v>
      </c>
      <c r="C1067" s="14" t="s">
        <v>96</v>
      </c>
      <c r="D1067" s="14" t="s">
        <v>57</v>
      </c>
      <c r="E1067" s="14" t="s">
        <v>143</v>
      </c>
      <c r="F1067" s="27" t="s">
        <v>131</v>
      </c>
      <c r="G1067" s="14">
        <v>2014</v>
      </c>
      <c r="H1067" s="10">
        <v>0</v>
      </c>
      <c r="I1067" s="10">
        <v>0</v>
      </c>
      <c r="J1067" s="20">
        <f t="shared" si="64"/>
        <v>0</v>
      </c>
      <c r="K1067" s="10">
        <v>0</v>
      </c>
      <c r="L1067" s="20">
        <f t="shared" si="65"/>
        <v>0</v>
      </c>
      <c r="M1067" s="10">
        <f t="shared" si="66"/>
        <v>0</v>
      </c>
      <c r="N1067" s="20">
        <f t="shared" si="67"/>
        <v>0</v>
      </c>
      <c r="O1067" s="10"/>
      <c r="P1067" s="10"/>
      <c r="Q1067" s="20"/>
      <c r="R1067" s="10"/>
      <c r="S1067" s="20"/>
      <c r="T1067" s="10"/>
      <c r="U1067" s="20"/>
      <c r="V1067" s="20"/>
      <c r="W1067" s="43"/>
      <c r="X1067" s="40"/>
      <c r="Y1067" s="43"/>
    </row>
    <row r="1068" spans="1:25" x14ac:dyDescent="0.25">
      <c r="A1068" s="13" t="s">
        <v>11</v>
      </c>
      <c r="B1068" s="14">
        <v>34386</v>
      </c>
      <c r="C1068" s="14" t="s">
        <v>96</v>
      </c>
      <c r="D1068" s="14" t="s">
        <v>57</v>
      </c>
      <c r="E1068" s="14" t="s">
        <v>143</v>
      </c>
      <c r="F1068" s="27" t="s">
        <v>131</v>
      </c>
      <c r="G1068" s="14">
        <v>2015</v>
      </c>
      <c r="H1068" s="10">
        <v>0</v>
      </c>
      <c r="I1068" s="10">
        <v>0</v>
      </c>
      <c r="J1068" s="20">
        <f t="shared" si="64"/>
        <v>0</v>
      </c>
      <c r="K1068" s="10">
        <v>0</v>
      </c>
      <c r="L1068" s="20">
        <f t="shared" si="65"/>
        <v>0</v>
      </c>
      <c r="M1068" s="10">
        <f t="shared" si="66"/>
        <v>0</v>
      </c>
      <c r="N1068" s="20">
        <f t="shared" si="67"/>
        <v>0</v>
      </c>
      <c r="O1068" s="29">
        <v>0</v>
      </c>
      <c r="P1068" s="29">
        <v>0</v>
      </c>
      <c r="Q1068" s="79">
        <f>IF($O1068=0,0,P1068/$O1068)*100</f>
        <v>0</v>
      </c>
      <c r="R1068" s="29">
        <v>0</v>
      </c>
      <c r="S1068" s="79">
        <f>IF($O1068=0,0,R1068/$O1068)*100</f>
        <v>0</v>
      </c>
      <c r="T1068" s="29">
        <f>P1068+R1068</f>
        <v>0</v>
      </c>
      <c r="U1068" s="79">
        <f>IF($O1068=0,0,T1068/$O1068)*100</f>
        <v>0</v>
      </c>
      <c r="V1068" s="80">
        <f>IFERROR(VLOOKUP($B1068,'Depr Rate % NS'!$A:$B,2,FALSE),0)</f>
        <v>0</v>
      </c>
      <c r="W1068" s="81">
        <f>IFERROR(VLOOKUP($B1068,'Depr Rate % NS'!D:E,2,FALSE),0)</f>
        <v>223541175.92999995</v>
      </c>
      <c r="X1068" s="82">
        <f>IFERROR(VLOOKUP($B1068,'Depr Rate % NS'!$L:$O,4,FALSE),0)</f>
        <v>1.8E-3</v>
      </c>
      <c r="Y1068" s="81">
        <f>W1068*X1068</f>
        <v>402374.11667399987</v>
      </c>
    </row>
    <row r="1069" spans="1:25" x14ac:dyDescent="0.25">
      <c r="A1069" s="13" t="s">
        <v>11</v>
      </c>
      <c r="B1069" s="14">
        <v>34386</v>
      </c>
      <c r="C1069" s="14" t="s">
        <v>96</v>
      </c>
      <c r="D1069" s="14" t="s">
        <v>57</v>
      </c>
      <c r="E1069" s="14" t="s">
        <v>143</v>
      </c>
      <c r="F1069" s="27" t="s">
        <v>131</v>
      </c>
      <c r="G1069" s="14">
        <v>2016</v>
      </c>
      <c r="H1069" s="10">
        <v>0</v>
      </c>
      <c r="I1069" s="10">
        <v>0</v>
      </c>
      <c r="J1069" s="20">
        <f t="shared" si="64"/>
        <v>0</v>
      </c>
      <c r="K1069" s="10">
        <v>0</v>
      </c>
      <c r="L1069" s="20">
        <f t="shared" si="65"/>
        <v>0</v>
      </c>
      <c r="M1069" s="10">
        <f t="shared" si="66"/>
        <v>0</v>
      </c>
      <c r="N1069" s="20">
        <f t="shared" si="67"/>
        <v>0</v>
      </c>
      <c r="O1069" s="29">
        <v>0</v>
      </c>
      <c r="P1069" s="29">
        <v>0</v>
      </c>
      <c r="Q1069" s="79">
        <f>IF($O1069=0,0,P1069/$O1069)*100</f>
        <v>0</v>
      </c>
      <c r="R1069" s="29">
        <v>0</v>
      </c>
      <c r="S1069" s="79">
        <f>IF($O1069=0,0,R1069/$O1069)*100</f>
        <v>0</v>
      </c>
      <c r="T1069" s="29">
        <f>P1069+R1069</f>
        <v>0</v>
      </c>
      <c r="U1069" s="79">
        <f>IF($O1069=0,0,T1069/$O1069)*100</f>
        <v>0</v>
      </c>
      <c r="V1069" s="80">
        <f>IFERROR(VLOOKUP($B1069,'Depr Rate % NS'!$A:$B,2,FALSE),0)</f>
        <v>0</v>
      </c>
      <c r="W1069" s="81">
        <f>IFERROR(VLOOKUP($B1069,'Depr Rate % NS'!D:E,2,FALSE),0)</f>
        <v>223541175.92999995</v>
      </c>
      <c r="X1069" s="82">
        <f>IFERROR(VLOOKUP($B1069,'Depr Rate % NS'!$L:$O,4,FALSE),0)</f>
        <v>1.8E-3</v>
      </c>
      <c r="Y1069" s="81">
        <f>W1069*X1069</f>
        <v>402374.11667399987</v>
      </c>
    </row>
    <row r="1070" spans="1:25" x14ac:dyDescent="0.25">
      <c r="A1070" s="24" t="s">
        <v>11</v>
      </c>
      <c r="B1070" s="14">
        <v>34386</v>
      </c>
      <c r="C1070" s="14" t="s">
        <v>96</v>
      </c>
      <c r="D1070" s="14" t="s">
        <v>57</v>
      </c>
      <c r="E1070" s="14" t="s">
        <v>143</v>
      </c>
      <c r="F1070" s="27" t="s">
        <v>131</v>
      </c>
      <c r="G1070" s="14">
        <v>2017</v>
      </c>
      <c r="H1070" s="10">
        <v>0</v>
      </c>
      <c r="I1070" s="10">
        <v>-295335.06</v>
      </c>
      <c r="J1070" s="20">
        <f t="shared" si="64"/>
        <v>0</v>
      </c>
      <c r="K1070" s="10">
        <v>82176.91</v>
      </c>
      <c r="L1070" s="20">
        <f t="shared" si="65"/>
        <v>0</v>
      </c>
      <c r="M1070" s="10">
        <f t="shared" si="66"/>
        <v>-213158.15</v>
      </c>
      <c r="N1070" s="20">
        <f t="shared" si="67"/>
        <v>0</v>
      </c>
      <c r="O1070" s="29">
        <v>0</v>
      </c>
      <c r="P1070" s="29">
        <v>-295335.06</v>
      </c>
      <c r="Q1070" s="79">
        <f>IF($O1070=0,0,P1070/$O1070)*100</f>
        <v>0</v>
      </c>
      <c r="R1070" s="29">
        <v>82176.91</v>
      </c>
      <c r="S1070" s="79">
        <f>IF($O1070=0,0,R1070/$O1070)*100</f>
        <v>0</v>
      </c>
      <c r="T1070" s="29">
        <f>P1070+R1070</f>
        <v>-213158.15</v>
      </c>
      <c r="U1070" s="79">
        <f>IF($O1070=0,0,T1070/$O1070)*100</f>
        <v>0</v>
      </c>
      <c r="V1070" s="80">
        <f>IFERROR(VLOOKUP($B1070,'Depr Rate % NS'!$A:$B,2,FALSE),0)</f>
        <v>0</v>
      </c>
      <c r="W1070" s="81">
        <f>IFERROR(VLOOKUP($B1070,'Depr Rate % NS'!D:E,2,FALSE),0)</f>
        <v>223541175.92999995</v>
      </c>
      <c r="X1070" s="82">
        <f>IFERROR(VLOOKUP($B1070,'Depr Rate % NS'!$L:$O,4,FALSE),0)</f>
        <v>1.8E-3</v>
      </c>
      <c r="Y1070" s="81">
        <f>W1070*X1070</f>
        <v>402374.11667399987</v>
      </c>
    </row>
    <row r="1071" spans="1:25" x14ac:dyDescent="0.25">
      <c r="A1071" s="13" t="s">
        <v>11</v>
      </c>
      <c r="B1071" s="14">
        <v>34386</v>
      </c>
      <c r="C1071" s="14" t="s">
        <v>96</v>
      </c>
      <c r="D1071" s="14" t="s">
        <v>57</v>
      </c>
      <c r="E1071" s="14" t="s">
        <v>143</v>
      </c>
      <c r="F1071" s="27" t="s">
        <v>131</v>
      </c>
      <c r="G1071" s="14">
        <v>2018</v>
      </c>
      <c r="H1071" s="10">
        <v>0</v>
      </c>
      <c r="I1071" s="10">
        <v>-70482.140000000014</v>
      </c>
      <c r="J1071" s="20">
        <f t="shared" si="64"/>
        <v>0</v>
      </c>
      <c r="K1071" s="10">
        <v>46299.45</v>
      </c>
      <c r="L1071" s="20">
        <f t="shared" si="65"/>
        <v>0</v>
      </c>
      <c r="M1071" s="10">
        <f t="shared" si="66"/>
        <v>-24182.690000000017</v>
      </c>
      <c r="N1071" s="20">
        <f t="shared" si="67"/>
        <v>0</v>
      </c>
      <c r="O1071" s="29">
        <v>0</v>
      </c>
      <c r="P1071" s="29">
        <v>-365817.2</v>
      </c>
      <c r="Q1071" s="79">
        <f>IF($O1071=0,0,P1071/$O1071)*100</f>
        <v>0</v>
      </c>
      <c r="R1071" s="29">
        <v>128476.36</v>
      </c>
      <c r="S1071" s="79">
        <f>IF($O1071=0,0,R1071/$O1071)*100</f>
        <v>0</v>
      </c>
      <c r="T1071" s="29">
        <f>P1071+R1071</f>
        <v>-237340.84000000003</v>
      </c>
      <c r="U1071" s="79">
        <f>IF($O1071=0,0,T1071/$O1071)*100</f>
        <v>0</v>
      </c>
      <c r="V1071" s="80">
        <f>IFERROR(VLOOKUP($B1071,'Depr Rate % NS'!$A:$B,2,FALSE),0)</f>
        <v>0</v>
      </c>
      <c r="W1071" s="81">
        <f>IFERROR(VLOOKUP($B1071,'Depr Rate % NS'!D:E,2,FALSE),0)</f>
        <v>223541175.92999995</v>
      </c>
      <c r="X1071" s="82">
        <f>IFERROR(VLOOKUP($B1071,'Depr Rate % NS'!$L:$O,4,FALSE),0)</f>
        <v>1.8E-3</v>
      </c>
      <c r="Y1071" s="81">
        <f>W1071*X1071</f>
        <v>402374.11667399987</v>
      </c>
    </row>
    <row r="1072" spans="1:25" x14ac:dyDescent="0.25">
      <c r="A1072" s="13" t="s">
        <v>11</v>
      </c>
      <c r="B1072" s="14">
        <v>34386</v>
      </c>
      <c r="C1072" s="14" t="s">
        <v>96</v>
      </c>
      <c r="D1072" s="14" t="s">
        <v>57</v>
      </c>
      <c r="E1072" s="14" t="s">
        <v>143</v>
      </c>
      <c r="F1072" s="27" t="s">
        <v>131</v>
      </c>
      <c r="G1072" s="14">
        <v>2019</v>
      </c>
      <c r="H1072" s="10">
        <v>39542.86</v>
      </c>
      <c r="I1072" s="10">
        <v>-167446.01999999996</v>
      </c>
      <c r="J1072" s="20">
        <f t="shared" si="64"/>
        <v>-423.4544997503973</v>
      </c>
      <c r="K1072" s="10">
        <v>-89207.989999999991</v>
      </c>
      <c r="L1072" s="20">
        <f t="shared" si="65"/>
        <v>-225.59822430648663</v>
      </c>
      <c r="M1072" s="10">
        <f t="shared" si="66"/>
        <v>-256654.00999999995</v>
      </c>
      <c r="N1072" s="20">
        <f t="shared" si="67"/>
        <v>-649.05272405688402</v>
      </c>
      <c r="O1072" s="29">
        <v>39542.86</v>
      </c>
      <c r="P1072" s="29">
        <v>-533263.22</v>
      </c>
      <c r="Q1072" s="79">
        <f>IF($O1072=0,0,P1072/$O1072)*100</f>
        <v>-1348.5701843518652</v>
      </c>
      <c r="R1072" s="29">
        <v>39268.37000000001</v>
      </c>
      <c r="S1072" s="79">
        <f>IF($O1072=0,0,R1072/$O1072)*100</f>
        <v>99.305841813161749</v>
      </c>
      <c r="T1072" s="29">
        <f>P1072+R1072</f>
        <v>-493994.85</v>
      </c>
      <c r="U1072" s="79">
        <f>IF($O1072=0,0,T1072/$O1072)*100</f>
        <v>-1249.2643425387034</v>
      </c>
      <c r="V1072" s="80">
        <f>IFERROR(VLOOKUP($B1072,'Depr Rate % NS'!$A:$B,2,FALSE),0)</f>
        <v>0</v>
      </c>
      <c r="W1072" s="81">
        <f>IFERROR(VLOOKUP($B1072,'Depr Rate % NS'!D:E,2,FALSE),0)</f>
        <v>223541175.92999995</v>
      </c>
      <c r="X1072" s="82">
        <f>IFERROR(VLOOKUP($B1072,'Depr Rate % NS'!$L:$O,4,FALSE),0)</f>
        <v>1.8E-3</v>
      </c>
      <c r="Y1072" s="81">
        <f>W1072*X1072</f>
        <v>402374.11667399987</v>
      </c>
    </row>
    <row r="1073" spans="1:25" x14ac:dyDescent="0.25">
      <c r="A1073" s="13" t="s">
        <v>11</v>
      </c>
      <c r="B1073" s="14">
        <v>34390</v>
      </c>
      <c r="C1073" s="14" t="s">
        <v>96</v>
      </c>
      <c r="D1073" s="14" t="s">
        <v>59</v>
      </c>
      <c r="E1073" s="14"/>
      <c r="F1073" s="14"/>
      <c r="G1073" s="14">
        <v>2011</v>
      </c>
      <c r="H1073" s="10">
        <v>0</v>
      </c>
      <c r="I1073" s="10">
        <v>0</v>
      </c>
      <c r="J1073" s="20">
        <f t="shared" si="64"/>
        <v>0</v>
      </c>
      <c r="K1073" s="10">
        <v>0</v>
      </c>
      <c r="L1073" s="20">
        <f t="shared" si="65"/>
        <v>0</v>
      </c>
      <c r="M1073" s="10">
        <f t="shared" si="66"/>
        <v>0</v>
      </c>
      <c r="N1073" s="20">
        <f t="shared" si="67"/>
        <v>0</v>
      </c>
      <c r="O1073" s="10"/>
      <c r="P1073" s="10"/>
      <c r="Q1073" s="20"/>
      <c r="R1073" s="10"/>
      <c r="S1073" s="20"/>
      <c r="T1073" s="10"/>
      <c r="U1073" s="20"/>
      <c r="V1073" s="20"/>
      <c r="W1073" s="43"/>
      <c r="X1073" s="40"/>
      <c r="Y1073" s="43"/>
    </row>
    <row r="1074" spans="1:25" x14ac:dyDescent="0.25">
      <c r="A1074" s="13" t="s">
        <v>11</v>
      </c>
      <c r="B1074" s="14">
        <v>34390</v>
      </c>
      <c r="C1074" s="14" t="s">
        <v>96</v>
      </c>
      <c r="D1074" s="14" t="s">
        <v>59</v>
      </c>
      <c r="E1074" s="14"/>
      <c r="F1074" s="14"/>
      <c r="G1074" s="14">
        <v>2012</v>
      </c>
      <c r="H1074" s="10">
        <v>0</v>
      </c>
      <c r="I1074" s="10">
        <v>0</v>
      </c>
      <c r="J1074" s="20">
        <f t="shared" si="64"/>
        <v>0</v>
      </c>
      <c r="K1074" s="10">
        <v>0</v>
      </c>
      <c r="L1074" s="20">
        <f t="shared" si="65"/>
        <v>0</v>
      </c>
      <c r="M1074" s="10">
        <f t="shared" si="66"/>
        <v>0</v>
      </c>
      <c r="N1074" s="20">
        <f t="shared" si="67"/>
        <v>0</v>
      </c>
      <c r="O1074" s="10"/>
      <c r="P1074" s="10"/>
      <c r="Q1074" s="20"/>
      <c r="R1074" s="10"/>
      <c r="S1074" s="20"/>
      <c r="T1074" s="10"/>
      <c r="U1074" s="20"/>
      <c r="V1074" s="20"/>
      <c r="W1074" s="43"/>
      <c r="X1074" s="40"/>
      <c r="Y1074" s="43"/>
    </row>
    <row r="1075" spans="1:25" x14ac:dyDescent="0.25">
      <c r="A1075" s="13" t="s">
        <v>11</v>
      </c>
      <c r="B1075" s="14">
        <v>34390</v>
      </c>
      <c r="C1075" s="14" t="s">
        <v>96</v>
      </c>
      <c r="D1075" s="14" t="s">
        <v>59</v>
      </c>
      <c r="E1075" s="14"/>
      <c r="F1075" s="14"/>
      <c r="G1075" s="14">
        <v>2013</v>
      </c>
      <c r="H1075" s="10">
        <v>12660.06</v>
      </c>
      <c r="I1075" s="10">
        <v>0</v>
      </c>
      <c r="J1075" s="20">
        <f t="shared" si="64"/>
        <v>0</v>
      </c>
      <c r="K1075" s="10">
        <v>0</v>
      </c>
      <c r="L1075" s="20">
        <f t="shared" si="65"/>
        <v>0</v>
      </c>
      <c r="M1075" s="10">
        <f t="shared" si="66"/>
        <v>0</v>
      </c>
      <c r="N1075" s="20">
        <f t="shared" si="67"/>
        <v>0</v>
      </c>
      <c r="O1075" s="10"/>
      <c r="P1075" s="10"/>
      <c r="Q1075" s="20"/>
      <c r="R1075" s="10"/>
      <c r="S1075" s="20"/>
      <c r="T1075" s="10"/>
      <c r="U1075" s="20"/>
      <c r="V1075" s="20"/>
      <c r="W1075" s="43"/>
      <c r="X1075" s="40"/>
      <c r="Y1075" s="43"/>
    </row>
    <row r="1076" spans="1:25" x14ac:dyDescent="0.25">
      <c r="A1076" s="13" t="s">
        <v>11</v>
      </c>
      <c r="B1076" s="14">
        <v>34390</v>
      </c>
      <c r="C1076" s="14" t="s">
        <v>96</v>
      </c>
      <c r="D1076" s="14" t="s">
        <v>59</v>
      </c>
      <c r="E1076" s="14"/>
      <c r="F1076" s="14"/>
      <c r="G1076" s="14">
        <v>2014</v>
      </c>
      <c r="H1076" s="10">
        <v>0</v>
      </c>
      <c r="I1076" s="10">
        <v>0</v>
      </c>
      <c r="J1076" s="20">
        <f t="shared" si="64"/>
        <v>0</v>
      </c>
      <c r="K1076" s="10">
        <v>0</v>
      </c>
      <c r="L1076" s="20">
        <f t="shared" si="65"/>
        <v>0</v>
      </c>
      <c r="M1076" s="10">
        <f t="shared" si="66"/>
        <v>0</v>
      </c>
      <c r="N1076" s="20">
        <f t="shared" si="67"/>
        <v>0</v>
      </c>
      <c r="O1076" s="10"/>
      <c r="P1076" s="10"/>
      <c r="Q1076" s="20"/>
      <c r="R1076" s="10"/>
      <c r="S1076" s="20"/>
      <c r="T1076" s="10"/>
      <c r="U1076" s="20"/>
      <c r="V1076" s="20"/>
      <c r="W1076" s="43"/>
      <c r="X1076" s="40"/>
      <c r="Y1076" s="43"/>
    </row>
    <row r="1077" spans="1:25" x14ac:dyDescent="0.25">
      <c r="A1077" s="13" t="s">
        <v>11</v>
      </c>
      <c r="B1077" s="14">
        <v>34390</v>
      </c>
      <c r="C1077" s="14" t="s">
        <v>96</v>
      </c>
      <c r="D1077" s="14" t="s">
        <v>59</v>
      </c>
      <c r="E1077" s="14"/>
      <c r="F1077" s="14"/>
      <c r="G1077" s="14">
        <v>2015</v>
      </c>
      <c r="H1077" s="10">
        <v>6485888.1600000001</v>
      </c>
      <c r="I1077" s="10">
        <v>0</v>
      </c>
      <c r="J1077" s="20">
        <f t="shared" si="64"/>
        <v>0</v>
      </c>
      <c r="K1077" s="10">
        <v>0</v>
      </c>
      <c r="L1077" s="20">
        <f t="shared" si="65"/>
        <v>0</v>
      </c>
      <c r="M1077" s="10">
        <f t="shared" si="66"/>
        <v>0</v>
      </c>
      <c r="N1077" s="20">
        <f t="shared" si="67"/>
        <v>0</v>
      </c>
      <c r="O1077" s="29">
        <v>6498548.2199999997</v>
      </c>
      <c r="P1077" s="29">
        <v>0</v>
      </c>
      <c r="Q1077" s="79">
        <f>IF($O1077=0,0,P1077/$O1077)*100</f>
        <v>0</v>
      </c>
      <c r="R1077" s="29">
        <v>0</v>
      </c>
      <c r="S1077" s="79">
        <f>IF($O1077=0,0,R1077/$O1077)*100</f>
        <v>0</v>
      </c>
      <c r="T1077" s="29">
        <f>P1077+R1077</f>
        <v>0</v>
      </c>
      <c r="U1077" s="79">
        <f>IF($O1077=0,0,T1077/$O1077)*100</f>
        <v>0</v>
      </c>
      <c r="V1077" s="80">
        <f>IFERROR(VLOOKUP($B1077,'Depr Rate % NS'!$A:$B,2,FALSE),0)</f>
        <v>0</v>
      </c>
      <c r="W1077" s="81">
        <f>IFERROR(VLOOKUP($B1077,'Depr Rate % NS'!D:E,2,FALSE),0)</f>
        <v>0</v>
      </c>
      <c r="X1077" s="82">
        <f>IFERROR(VLOOKUP($B1077,'Depr Rate % NS'!$L:$O,4,FALSE),0)</f>
        <v>2.3E-3</v>
      </c>
      <c r="Y1077" s="81">
        <f>W1077*X1077</f>
        <v>0</v>
      </c>
    </row>
    <row r="1078" spans="1:25" x14ac:dyDescent="0.25">
      <c r="A1078" s="13" t="s">
        <v>11</v>
      </c>
      <c r="B1078" s="14">
        <v>34390</v>
      </c>
      <c r="C1078" s="14" t="s">
        <v>96</v>
      </c>
      <c r="D1078" s="14" t="s">
        <v>59</v>
      </c>
      <c r="E1078" s="14"/>
      <c r="F1078" s="14"/>
      <c r="G1078" s="14">
        <v>2016</v>
      </c>
      <c r="H1078" s="10">
        <v>0</v>
      </c>
      <c r="I1078" s="10">
        <v>0</v>
      </c>
      <c r="J1078" s="20">
        <f t="shared" si="64"/>
        <v>0</v>
      </c>
      <c r="K1078" s="10">
        <v>0</v>
      </c>
      <c r="L1078" s="20">
        <f t="shared" si="65"/>
        <v>0</v>
      </c>
      <c r="M1078" s="10">
        <f t="shared" si="66"/>
        <v>0</v>
      </c>
      <c r="N1078" s="20">
        <f t="shared" si="67"/>
        <v>0</v>
      </c>
      <c r="O1078" s="29">
        <v>6498548.2199999997</v>
      </c>
      <c r="P1078" s="29">
        <v>0</v>
      </c>
      <c r="Q1078" s="79">
        <f>IF($O1078=0,0,P1078/$O1078)*100</f>
        <v>0</v>
      </c>
      <c r="R1078" s="29">
        <v>0</v>
      </c>
      <c r="S1078" s="79">
        <f>IF($O1078=0,0,R1078/$O1078)*100</f>
        <v>0</v>
      </c>
      <c r="T1078" s="29">
        <f>P1078+R1078</f>
        <v>0</v>
      </c>
      <c r="U1078" s="79">
        <f>IF($O1078=0,0,T1078/$O1078)*100</f>
        <v>0</v>
      </c>
      <c r="V1078" s="80">
        <f>IFERROR(VLOOKUP($B1078,'Depr Rate % NS'!$A:$B,2,FALSE),0)</f>
        <v>0</v>
      </c>
      <c r="W1078" s="81">
        <f>IFERROR(VLOOKUP($B1078,'Depr Rate % NS'!D:E,2,FALSE),0)</f>
        <v>0</v>
      </c>
      <c r="X1078" s="82">
        <f>IFERROR(VLOOKUP($B1078,'Depr Rate % NS'!$L:$O,4,FALSE),0)</f>
        <v>2.3E-3</v>
      </c>
      <c r="Y1078" s="81">
        <f>W1078*X1078</f>
        <v>0</v>
      </c>
    </row>
    <row r="1079" spans="1:25" x14ac:dyDescent="0.25">
      <c r="A1079" s="13" t="s">
        <v>11</v>
      </c>
      <c r="B1079" s="14">
        <v>34390</v>
      </c>
      <c r="C1079" s="14" t="s">
        <v>96</v>
      </c>
      <c r="D1079" s="14" t="s">
        <v>59</v>
      </c>
      <c r="E1079" s="14"/>
      <c r="F1079" s="14"/>
      <c r="G1079" s="14">
        <v>2017</v>
      </c>
      <c r="H1079" s="10">
        <v>0</v>
      </c>
      <c r="I1079" s="10">
        <v>0</v>
      </c>
      <c r="J1079" s="20">
        <f t="shared" si="64"/>
        <v>0</v>
      </c>
      <c r="K1079" s="10">
        <v>0</v>
      </c>
      <c r="L1079" s="20">
        <f t="shared" si="65"/>
        <v>0</v>
      </c>
      <c r="M1079" s="10">
        <f t="shared" si="66"/>
        <v>0</v>
      </c>
      <c r="N1079" s="20">
        <f t="shared" si="67"/>
        <v>0</v>
      </c>
      <c r="O1079" s="29">
        <v>6498548.2199999997</v>
      </c>
      <c r="P1079" s="29">
        <v>0</v>
      </c>
      <c r="Q1079" s="79">
        <f>IF($O1079=0,0,P1079/$O1079)*100</f>
        <v>0</v>
      </c>
      <c r="R1079" s="29">
        <v>0</v>
      </c>
      <c r="S1079" s="79">
        <f>IF($O1079=0,0,R1079/$O1079)*100</f>
        <v>0</v>
      </c>
      <c r="T1079" s="29">
        <f>P1079+R1079</f>
        <v>0</v>
      </c>
      <c r="U1079" s="79">
        <f>IF($O1079=0,0,T1079/$O1079)*100</f>
        <v>0</v>
      </c>
      <c r="V1079" s="80">
        <f>IFERROR(VLOOKUP($B1079,'Depr Rate % NS'!$A:$B,2,FALSE),0)</f>
        <v>0</v>
      </c>
      <c r="W1079" s="81">
        <f>IFERROR(VLOOKUP($B1079,'Depr Rate % NS'!D:E,2,FALSE),0)</f>
        <v>0</v>
      </c>
      <c r="X1079" s="82">
        <f>IFERROR(VLOOKUP($B1079,'Depr Rate % NS'!$L:$O,4,FALSE),0)</f>
        <v>2.3E-3</v>
      </c>
      <c r="Y1079" s="81">
        <f>W1079*X1079</f>
        <v>0</v>
      </c>
    </row>
    <row r="1080" spans="1:25" x14ac:dyDescent="0.25">
      <c r="A1080" s="13" t="s">
        <v>11</v>
      </c>
      <c r="B1080" s="14">
        <v>34390</v>
      </c>
      <c r="C1080" s="14" t="s">
        <v>96</v>
      </c>
      <c r="D1080" s="14" t="s">
        <v>59</v>
      </c>
      <c r="E1080" s="14"/>
      <c r="F1080" s="14"/>
      <c r="G1080" s="14">
        <v>2018</v>
      </c>
      <c r="H1080" s="10">
        <v>0</v>
      </c>
      <c r="I1080" s="10">
        <v>0</v>
      </c>
      <c r="J1080" s="20">
        <f t="shared" si="64"/>
        <v>0</v>
      </c>
      <c r="K1080" s="10">
        <v>0</v>
      </c>
      <c r="L1080" s="20">
        <f t="shared" si="65"/>
        <v>0</v>
      </c>
      <c r="M1080" s="10">
        <f t="shared" si="66"/>
        <v>0</v>
      </c>
      <c r="N1080" s="20">
        <f t="shared" si="67"/>
        <v>0</v>
      </c>
      <c r="O1080" s="29">
        <v>6485888.1600000001</v>
      </c>
      <c r="P1080" s="29">
        <v>0</v>
      </c>
      <c r="Q1080" s="79">
        <f>IF($O1080=0,0,P1080/$O1080)*100</f>
        <v>0</v>
      </c>
      <c r="R1080" s="29">
        <v>0</v>
      </c>
      <c r="S1080" s="79">
        <f>IF($O1080=0,0,R1080/$O1080)*100</f>
        <v>0</v>
      </c>
      <c r="T1080" s="29">
        <f>P1080+R1080</f>
        <v>0</v>
      </c>
      <c r="U1080" s="79">
        <f>IF($O1080=0,0,T1080/$O1080)*100</f>
        <v>0</v>
      </c>
      <c r="V1080" s="80">
        <f>IFERROR(VLOOKUP($B1080,'Depr Rate % NS'!$A:$B,2,FALSE),0)</f>
        <v>0</v>
      </c>
      <c r="W1080" s="81">
        <f>IFERROR(VLOOKUP($B1080,'Depr Rate % NS'!D:E,2,FALSE),0)</f>
        <v>0</v>
      </c>
      <c r="X1080" s="82">
        <f>IFERROR(VLOOKUP($B1080,'Depr Rate % NS'!$L:$O,4,FALSE),0)</f>
        <v>2.3E-3</v>
      </c>
      <c r="Y1080" s="81">
        <f>W1080*X1080</f>
        <v>0</v>
      </c>
    </row>
    <row r="1081" spans="1:25" x14ac:dyDescent="0.25">
      <c r="A1081" s="24" t="s">
        <v>11</v>
      </c>
      <c r="B1081" s="14">
        <v>34390</v>
      </c>
      <c r="C1081" s="14" t="s">
        <v>96</v>
      </c>
      <c r="D1081" s="14" t="s">
        <v>59</v>
      </c>
      <c r="E1081" s="14"/>
      <c r="F1081" s="14"/>
      <c r="G1081" s="14">
        <v>2019</v>
      </c>
      <c r="H1081" s="10">
        <v>0</v>
      </c>
      <c r="I1081" s="10">
        <v>0</v>
      </c>
      <c r="J1081" s="20">
        <f t="shared" si="64"/>
        <v>0</v>
      </c>
      <c r="K1081" s="10">
        <v>0</v>
      </c>
      <c r="L1081" s="20">
        <f t="shared" si="65"/>
        <v>0</v>
      </c>
      <c r="M1081" s="10">
        <f t="shared" si="66"/>
        <v>0</v>
      </c>
      <c r="N1081" s="20">
        <f t="shared" si="67"/>
        <v>0</v>
      </c>
      <c r="O1081" s="29">
        <v>6485888.1600000001</v>
      </c>
      <c r="P1081" s="29">
        <v>0</v>
      </c>
      <c r="Q1081" s="79">
        <f>IF($O1081=0,0,P1081/$O1081)*100</f>
        <v>0</v>
      </c>
      <c r="R1081" s="29">
        <v>0</v>
      </c>
      <c r="S1081" s="79">
        <f>IF($O1081=0,0,R1081/$O1081)*100</f>
        <v>0</v>
      </c>
      <c r="T1081" s="29">
        <f>P1081+R1081</f>
        <v>0</v>
      </c>
      <c r="U1081" s="79">
        <f>IF($O1081=0,0,T1081/$O1081)*100</f>
        <v>0</v>
      </c>
      <c r="V1081" s="80">
        <f>IFERROR(VLOOKUP($B1081,'Depr Rate % NS'!$A:$B,2,FALSE),0)</f>
        <v>0</v>
      </c>
      <c r="W1081" s="81">
        <f>IFERROR(VLOOKUP($B1081,'Depr Rate % NS'!D:E,2,FALSE),0)</f>
        <v>0</v>
      </c>
      <c r="X1081" s="82">
        <f>IFERROR(VLOOKUP($B1081,'Depr Rate % NS'!$L:$O,4,FALSE),0)</f>
        <v>2.3E-3</v>
      </c>
      <c r="Y1081" s="81">
        <f>W1081*X1081</f>
        <v>0</v>
      </c>
    </row>
    <row r="1082" spans="1:25" x14ac:dyDescent="0.25">
      <c r="A1082" s="13" t="s">
        <v>11</v>
      </c>
      <c r="B1082" s="14">
        <v>34399</v>
      </c>
      <c r="C1082" s="14" t="s">
        <v>96</v>
      </c>
      <c r="D1082" s="14" t="s">
        <v>60</v>
      </c>
      <c r="E1082" s="14" t="s">
        <v>132</v>
      </c>
      <c r="F1082" s="14" t="s">
        <v>132</v>
      </c>
      <c r="G1082" s="14">
        <v>2011</v>
      </c>
      <c r="H1082" s="10">
        <v>0</v>
      </c>
      <c r="I1082" s="10">
        <v>0</v>
      </c>
      <c r="J1082" s="20">
        <f t="shared" si="64"/>
        <v>0</v>
      </c>
      <c r="K1082" s="10">
        <v>0</v>
      </c>
      <c r="L1082" s="20">
        <f t="shared" si="65"/>
        <v>0</v>
      </c>
      <c r="M1082" s="10">
        <f t="shared" si="66"/>
        <v>0</v>
      </c>
      <c r="N1082" s="20">
        <f t="shared" si="67"/>
        <v>0</v>
      </c>
      <c r="O1082" s="10"/>
      <c r="P1082" s="10"/>
      <c r="Q1082" s="20"/>
      <c r="R1082" s="10"/>
      <c r="S1082" s="20"/>
      <c r="T1082" s="10"/>
      <c r="U1082" s="20"/>
      <c r="V1082" s="20"/>
      <c r="W1082" s="43"/>
      <c r="X1082" s="40"/>
      <c r="Y1082" s="43"/>
    </row>
    <row r="1083" spans="1:25" x14ac:dyDescent="0.25">
      <c r="A1083" s="13" t="s">
        <v>11</v>
      </c>
      <c r="B1083" s="14">
        <v>34399</v>
      </c>
      <c r="C1083" s="14" t="s">
        <v>96</v>
      </c>
      <c r="D1083" s="14" t="s">
        <v>60</v>
      </c>
      <c r="E1083" s="14" t="s">
        <v>132</v>
      </c>
      <c r="F1083" s="14" t="s">
        <v>132</v>
      </c>
      <c r="G1083" s="14">
        <v>2012</v>
      </c>
      <c r="H1083" s="10">
        <v>0</v>
      </c>
      <c r="I1083" s="10">
        <v>0</v>
      </c>
      <c r="J1083" s="20">
        <f t="shared" si="64"/>
        <v>0</v>
      </c>
      <c r="K1083" s="10">
        <v>0</v>
      </c>
      <c r="L1083" s="20">
        <f t="shared" si="65"/>
        <v>0</v>
      </c>
      <c r="M1083" s="10">
        <f t="shared" si="66"/>
        <v>0</v>
      </c>
      <c r="N1083" s="20">
        <f t="shared" si="67"/>
        <v>0</v>
      </c>
      <c r="O1083" s="10"/>
      <c r="P1083" s="10"/>
      <c r="Q1083" s="20"/>
      <c r="R1083" s="10"/>
      <c r="S1083" s="20"/>
      <c r="T1083" s="10"/>
      <c r="U1083" s="20"/>
      <c r="V1083" s="20"/>
      <c r="W1083" s="43"/>
      <c r="X1083" s="40"/>
      <c r="Y1083" s="43"/>
    </row>
    <row r="1084" spans="1:25" x14ac:dyDescent="0.25">
      <c r="A1084" s="13" t="s">
        <v>11</v>
      </c>
      <c r="B1084" s="14">
        <v>34399</v>
      </c>
      <c r="C1084" s="14" t="s">
        <v>96</v>
      </c>
      <c r="D1084" s="14" t="s">
        <v>60</v>
      </c>
      <c r="E1084" s="14" t="s">
        <v>132</v>
      </c>
      <c r="F1084" s="14" t="s">
        <v>132</v>
      </c>
      <c r="G1084" s="14">
        <v>2013</v>
      </c>
      <c r="H1084" s="10">
        <v>0</v>
      </c>
      <c r="I1084" s="10">
        <v>0</v>
      </c>
      <c r="J1084" s="20">
        <f t="shared" si="64"/>
        <v>0</v>
      </c>
      <c r="K1084" s="10">
        <v>0</v>
      </c>
      <c r="L1084" s="20">
        <f t="shared" si="65"/>
        <v>0</v>
      </c>
      <c r="M1084" s="10">
        <f t="shared" si="66"/>
        <v>0</v>
      </c>
      <c r="N1084" s="20">
        <f t="shared" si="67"/>
        <v>0</v>
      </c>
      <c r="O1084" s="10"/>
      <c r="P1084" s="10"/>
      <c r="Q1084" s="20"/>
      <c r="R1084" s="10"/>
      <c r="S1084" s="20"/>
      <c r="T1084" s="10"/>
      <c r="U1084" s="20"/>
      <c r="V1084" s="20"/>
      <c r="W1084" s="43"/>
      <c r="X1084" s="40"/>
      <c r="Y1084" s="43"/>
    </row>
    <row r="1085" spans="1:25" x14ac:dyDescent="0.25">
      <c r="A1085" s="13" t="s">
        <v>11</v>
      </c>
      <c r="B1085" s="14">
        <v>34399</v>
      </c>
      <c r="C1085" s="14" t="s">
        <v>96</v>
      </c>
      <c r="D1085" s="14" t="s">
        <v>60</v>
      </c>
      <c r="E1085" s="14" t="s">
        <v>132</v>
      </c>
      <c r="F1085" s="14" t="s">
        <v>132</v>
      </c>
      <c r="G1085" s="14">
        <v>2014</v>
      </c>
      <c r="H1085" s="10">
        <v>0</v>
      </c>
      <c r="I1085" s="10">
        <v>0</v>
      </c>
      <c r="J1085" s="20">
        <f t="shared" si="64"/>
        <v>0</v>
      </c>
      <c r="K1085" s="10">
        <v>0</v>
      </c>
      <c r="L1085" s="20">
        <f t="shared" si="65"/>
        <v>0</v>
      </c>
      <c r="M1085" s="10">
        <f t="shared" si="66"/>
        <v>0</v>
      </c>
      <c r="N1085" s="20">
        <f t="shared" si="67"/>
        <v>0</v>
      </c>
      <c r="O1085" s="10"/>
      <c r="P1085" s="10"/>
      <c r="Q1085" s="20"/>
      <c r="R1085" s="10"/>
      <c r="S1085" s="20"/>
      <c r="T1085" s="10"/>
      <c r="U1085" s="20"/>
      <c r="V1085" s="20"/>
      <c r="W1085" s="43"/>
      <c r="X1085" s="40"/>
      <c r="Y1085" s="43"/>
    </row>
    <row r="1086" spans="1:25" x14ac:dyDescent="0.25">
      <c r="A1086" s="13" t="s">
        <v>11</v>
      </c>
      <c r="B1086" s="14">
        <v>34399</v>
      </c>
      <c r="C1086" s="14" t="s">
        <v>96</v>
      </c>
      <c r="D1086" s="14" t="s">
        <v>60</v>
      </c>
      <c r="E1086" s="14" t="s">
        <v>132</v>
      </c>
      <c r="F1086" s="14" t="s">
        <v>132</v>
      </c>
      <c r="G1086" s="14">
        <v>2015</v>
      </c>
      <c r="H1086" s="10">
        <v>0</v>
      </c>
      <c r="I1086" s="10">
        <v>0</v>
      </c>
      <c r="J1086" s="20">
        <f t="shared" si="64"/>
        <v>0</v>
      </c>
      <c r="K1086" s="10">
        <v>0</v>
      </c>
      <c r="L1086" s="20">
        <f t="shared" si="65"/>
        <v>0</v>
      </c>
      <c r="M1086" s="10">
        <f t="shared" si="66"/>
        <v>0</v>
      </c>
      <c r="N1086" s="20">
        <f t="shared" si="67"/>
        <v>0</v>
      </c>
      <c r="O1086" s="29">
        <v>0</v>
      </c>
      <c r="P1086" s="29">
        <v>0</v>
      </c>
      <c r="Q1086" s="79">
        <f>IF($O1086=0,0,P1086/$O1086)*100</f>
        <v>0</v>
      </c>
      <c r="R1086" s="29">
        <v>0</v>
      </c>
      <c r="S1086" s="79">
        <f>IF($O1086=0,0,R1086/$O1086)*100</f>
        <v>0</v>
      </c>
      <c r="T1086" s="29">
        <f>P1086+R1086</f>
        <v>0</v>
      </c>
      <c r="U1086" s="79">
        <f>IF($O1086=0,0,T1086/$O1086)*100</f>
        <v>0</v>
      </c>
      <c r="V1086" s="80">
        <f>IFERROR(VLOOKUP($B1086,'Depr Rate % NS'!$A:$B,2,FALSE),0)</f>
        <v>0</v>
      </c>
      <c r="W1086" s="81">
        <f>IFERROR(VLOOKUP($B1086,'Depr Rate % NS'!D:E,2,FALSE),0)</f>
        <v>272856761.74000001</v>
      </c>
      <c r="X1086" s="82">
        <f>IFERROR(VLOOKUP($B1086,'Depr Rate % NS'!$L:$O,4,FALSE),0)</f>
        <v>0</v>
      </c>
      <c r="Y1086" s="81">
        <f>W1086*X1086</f>
        <v>0</v>
      </c>
    </row>
    <row r="1087" spans="1:25" x14ac:dyDescent="0.25">
      <c r="A1087" s="13" t="s">
        <v>11</v>
      </c>
      <c r="B1087" s="14">
        <v>34399</v>
      </c>
      <c r="C1087" s="14" t="s">
        <v>96</v>
      </c>
      <c r="D1087" s="14" t="s">
        <v>60</v>
      </c>
      <c r="E1087" s="14" t="s">
        <v>132</v>
      </c>
      <c r="F1087" s="14" t="s">
        <v>132</v>
      </c>
      <c r="G1087" s="14">
        <v>2016</v>
      </c>
      <c r="H1087" s="10">
        <v>0</v>
      </c>
      <c r="I1087" s="10">
        <v>0</v>
      </c>
      <c r="J1087" s="20">
        <f t="shared" si="64"/>
        <v>0</v>
      </c>
      <c r="K1087" s="10">
        <v>0</v>
      </c>
      <c r="L1087" s="20">
        <f t="shared" si="65"/>
        <v>0</v>
      </c>
      <c r="M1087" s="10">
        <f t="shared" si="66"/>
        <v>0</v>
      </c>
      <c r="N1087" s="20">
        <f t="shared" si="67"/>
        <v>0</v>
      </c>
      <c r="O1087" s="29">
        <v>0</v>
      </c>
      <c r="P1087" s="29">
        <v>0</v>
      </c>
      <c r="Q1087" s="79">
        <f>IF($O1087=0,0,P1087/$O1087)*100</f>
        <v>0</v>
      </c>
      <c r="R1087" s="29">
        <v>0</v>
      </c>
      <c r="S1087" s="79">
        <f>IF($O1087=0,0,R1087/$O1087)*100</f>
        <v>0</v>
      </c>
      <c r="T1087" s="29">
        <f>P1087+R1087</f>
        <v>0</v>
      </c>
      <c r="U1087" s="79">
        <f>IF($O1087=0,0,T1087/$O1087)*100</f>
        <v>0</v>
      </c>
      <c r="V1087" s="80">
        <f>IFERROR(VLOOKUP($B1087,'Depr Rate % NS'!$A:$B,2,FALSE),0)</f>
        <v>0</v>
      </c>
      <c r="W1087" s="81">
        <f>IFERROR(VLOOKUP($B1087,'Depr Rate % NS'!D:E,2,FALSE),0)</f>
        <v>272856761.74000001</v>
      </c>
      <c r="X1087" s="82">
        <f>IFERROR(VLOOKUP($B1087,'Depr Rate % NS'!$L:$O,4,FALSE),0)</f>
        <v>0</v>
      </c>
      <c r="Y1087" s="81">
        <f>W1087*X1087</f>
        <v>0</v>
      </c>
    </row>
    <row r="1088" spans="1:25" x14ac:dyDescent="0.25">
      <c r="A1088" s="13" t="s">
        <v>11</v>
      </c>
      <c r="B1088" s="14">
        <v>34399</v>
      </c>
      <c r="C1088" s="14" t="s">
        <v>96</v>
      </c>
      <c r="D1088" s="14" t="s">
        <v>60</v>
      </c>
      <c r="E1088" s="14" t="s">
        <v>132</v>
      </c>
      <c r="F1088" s="14" t="s">
        <v>132</v>
      </c>
      <c r="G1088" s="14">
        <v>2017</v>
      </c>
      <c r="H1088" s="10">
        <v>0</v>
      </c>
      <c r="I1088" s="10">
        <v>0</v>
      </c>
      <c r="J1088" s="20">
        <f t="shared" si="64"/>
        <v>0</v>
      </c>
      <c r="K1088" s="10">
        <v>0</v>
      </c>
      <c r="L1088" s="20">
        <f t="shared" si="65"/>
        <v>0</v>
      </c>
      <c r="M1088" s="10">
        <f t="shared" si="66"/>
        <v>0</v>
      </c>
      <c r="N1088" s="20">
        <f t="shared" si="67"/>
        <v>0</v>
      </c>
      <c r="O1088" s="29">
        <v>0</v>
      </c>
      <c r="P1088" s="29">
        <v>0</v>
      </c>
      <c r="Q1088" s="79">
        <f>IF($O1088=0,0,P1088/$O1088)*100</f>
        <v>0</v>
      </c>
      <c r="R1088" s="29">
        <v>0</v>
      </c>
      <c r="S1088" s="79">
        <f>IF($O1088=0,0,R1088/$O1088)*100</f>
        <v>0</v>
      </c>
      <c r="T1088" s="29">
        <f>P1088+R1088</f>
        <v>0</v>
      </c>
      <c r="U1088" s="79">
        <f>IF($O1088=0,0,T1088/$O1088)*100</f>
        <v>0</v>
      </c>
      <c r="V1088" s="80">
        <f>IFERROR(VLOOKUP($B1088,'Depr Rate % NS'!$A:$B,2,FALSE),0)</f>
        <v>0</v>
      </c>
      <c r="W1088" s="81">
        <f>IFERROR(VLOOKUP($B1088,'Depr Rate % NS'!D:E,2,FALSE),0)</f>
        <v>272856761.74000001</v>
      </c>
      <c r="X1088" s="82">
        <f>IFERROR(VLOOKUP($B1088,'Depr Rate % NS'!$L:$O,4,FALSE),0)</f>
        <v>0</v>
      </c>
      <c r="Y1088" s="81">
        <f>W1088*X1088</f>
        <v>0</v>
      </c>
    </row>
    <row r="1089" spans="1:25" x14ac:dyDescent="0.25">
      <c r="A1089" s="13" t="s">
        <v>11</v>
      </c>
      <c r="B1089" s="14">
        <v>34399</v>
      </c>
      <c r="C1089" s="14" t="s">
        <v>96</v>
      </c>
      <c r="D1089" s="14" t="s">
        <v>60</v>
      </c>
      <c r="E1089" s="14" t="s">
        <v>132</v>
      </c>
      <c r="F1089" s="14" t="s">
        <v>132</v>
      </c>
      <c r="G1089" s="14">
        <v>2018</v>
      </c>
      <c r="H1089" s="10">
        <v>0</v>
      </c>
      <c r="I1089" s="10">
        <v>0</v>
      </c>
      <c r="J1089" s="20">
        <f t="shared" si="64"/>
        <v>0</v>
      </c>
      <c r="K1089" s="10">
        <v>0</v>
      </c>
      <c r="L1089" s="20">
        <f t="shared" si="65"/>
        <v>0</v>
      </c>
      <c r="M1089" s="10">
        <f t="shared" si="66"/>
        <v>0</v>
      </c>
      <c r="N1089" s="20">
        <f t="shared" si="67"/>
        <v>0</v>
      </c>
      <c r="O1089" s="29">
        <v>0</v>
      </c>
      <c r="P1089" s="29">
        <v>0</v>
      </c>
      <c r="Q1089" s="79">
        <f>IF($O1089=0,0,P1089/$O1089)*100</f>
        <v>0</v>
      </c>
      <c r="R1089" s="29">
        <v>0</v>
      </c>
      <c r="S1089" s="79">
        <f>IF($O1089=0,0,R1089/$O1089)*100</f>
        <v>0</v>
      </c>
      <c r="T1089" s="29">
        <f>P1089+R1089</f>
        <v>0</v>
      </c>
      <c r="U1089" s="79">
        <f>IF($O1089=0,0,T1089/$O1089)*100</f>
        <v>0</v>
      </c>
      <c r="V1089" s="80">
        <f>IFERROR(VLOOKUP($B1089,'Depr Rate % NS'!$A:$B,2,FALSE),0)</f>
        <v>0</v>
      </c>
      <c r="W1089" s="81">
        <f>IFERROR(VLOOKUP($B1089,'Depr Rate % NS'!D:E,2,FALSE),0)</f>
        <v>272856761.74000001</v>
      </c>
      <c r="X1089" s="82">
        <f>IFERROR(VLOOKUP($B1089,'Depr Rate % NS'!$L:$O,4,FALSE),0)</f>
        <v>0</v>
      </c>
      <c r="Y1089" s="81">
        <f>W1089*X1089</f>
        <v>0</v>
      </c>
    </row>
    <row r="1090" spans="1:25" x14ac:dyDescent="0.25">
      <c r="A1090" s="13" t="s">
        <v>11</v>
      </c>
      <c r="B1090" s="14">
        <v>34399</v>
      </c>
      <c r="C1090" s="14" t="s">
        <v>96</v>
      </c>
      <c r="D1090" s="14" t="s">
        <v>60</v>
      </c>
      <c r="E1090" s="14" t="s">
        <v>132</v>
      </c>
      <c r="F1090" s="14" t="s">
        <v>132</v>
      </c>
      <c r="G1090" s="14">
        <v>2019</v>
      </c>
      <c r="H1090" s="10">
        <v>0</v>
      </c>
      <c r="I1090" s="10">
        <v>0</v>
      </c>
      <c r="J1090" s="20">
        <f t="shared" ref="J1090:J1153" si="68">IF($H1090=0,0,I1090/$H1090)*100</f>
        <v>0</v>
      </c>
      <c r="K1090" s="10">
        <v>0</v>
      </c>
      <c r="L1090" s="20">
        <f t="shared" ref="L1090:L1153" si="69">IF($H1090=0,0,K1090/$H1090)*100</f>
        <v>0</v>
      </c>
      <c r="M1090" s="10">
        <f t="shared" ref="M1090:M1153" si="70">I1090+K1090</f>
        <v>0</v>
      </c>
      <c r="N1090" s="20">
        <f t="shared" ref="N1090:N1153" si="71">IF($H1090=0,0,M1090/$H1090)*100</f>
        <v>0</v>
      </c>
      <c r="O1090" s="29">
        <v>0</v>
      </c>
      <c r="P1090" s="29">
        <v>0</v>
      </c>
      <c r="Q1090" s="79">
        <f>IF($O1090=0,0,P1090/$O1090)*100</f>
        <v>0</v>
      </c>
      <c r="R1090" s="29">
        <v>0</v>
      </c>
      <c r="S1090" s="79">
        <f>IF($O1090=0,0,R1090/$O1090)*100</f>
        <v>0</v>
      </c>
      <c r="T1090" s="29">
        <f>P1090+R1090</f>
        <v>0</v>
      </c>
      <c r="U1090" s="79">
        <f>IF($O1090=0,0,T1090/$O1090)*100</f>
        <v>0</v>
      </c>
      <c r="V1090" s="80">
        <f>IFERROR(VLOOKUP($B1090,'Depr Rate % NS'!$A:$B,2,FALSE),0)</f>
        <v>0</v>
      </c>
      <c r="W1090" s="81">
        <f>IFERROR(VLOOKUP($B1090,'Depr Rate % NS'!D:E,2,FALSE),0)</f>
        <v>272856761.74000001</v>
      </c>
      <c r="X1090" s="82">
        <f>IFERROR(VLOOKUP($B1090,'Depr Rate % NS'!$L:$O,4,FALSE),0)</f>
        <v>0</v>
      </c>
      <c r="Y1090" s="81">
        <f>W1090*X1090</f>
        <v>0</v>
      </c>
    </row>
    <row r="1091" spans="1:25" x14ac:dyDescent="0.25">
      <c r="A1091" s="13" t="s">
        <v>11</v>
      </c>
      <c r="B1091" s="14">
        <v>34528</v>
      </c>
      <c r="C1091" s="14" t="s">
        <v>97</v>
      </c>
      <c r="D1091" s="14" t="s">
        <v>30</v>
      </c>
      <c r="E1091" s="14"/>
      <c r="F1091" s="14"/>
      <c r="G1091" s="14">
        <v>2011</v>
      </c>
      <c r="H1091" s="10">
        <v>0</v>
      </c>
      <c r="I1091" s="10">
        <v>0</v>
      </c>
      <c r="J1091" s="20">
        <f t="shared" si="68"/>
        <v>0</v>
      </c>
      <c r="K1091" s="10">
        <v>0</v>
      </c>
      <c r="L1091" s="20">
        <f t="shared" si="69"/>
        <v>0</v>
      </c>
      <c r="M1091" s="10">
        <f t="shared" si="70"/>
        <v>0</v>
      </c>
      <c r="N1091" s="20">
        <f t="shared" si="71"/>
        <v>0</v>
      </c>
      <c r="O1091" s="10"/>
      <c r="P1091" s="10"/>
      <c r="Q1091" s="20"/>
      <c r="R1091" s="10"/>
      <c r="S1091" s="20"/>
      <c r="T1091" s="10"/>
      <c r="U1091" s="20"/>
      <c r="V1091" s="20"/>
      <c r="W1091" s="43"/>
      <c r="X1091" s="40"/>
      <c r="Y1091" s="43"/>
    </row>
    <row r="1092" spans="1:25" x14ac:dyDescent="0.25">
      <c r="A1092" s="13" t="s">
        <v>11</v>
      </c>
      <c r="B1092" s="14">
        <v>34528</v>
      </c>
      <c r="C1092" s="14" t="s">
        <v>97</v>
      </c>
      <c r="D1092" s="14" t="s">
        <v>30</v>
      </c>
      <c r="E1092" s="14"/>
      <c r="F1092" s="14"/>
      <c r="G1092" s="14">
        <v>2012</v>
      </c>
      <c r="H1092" s="10">
        <v>0</v>
      </c>
      <c r="I1092" s="10">
        <v>0</v>
      </c>
      <c r="J1092" s="20">
        <f t="shared" si="68"/>
        <v>0</v>
      </c>
      <c r="K1092" s="10">
        <v>0</v>
      </c>
      <c r="L1092" s="20">
        <f t="shared" si="69"/>
        <v>0</v>
      </c>
      <c r="M1092" s="10">
        <f t="shared" si="70"/>
        <v>0</v>
      </c>
      <c r="N1092" s="20">
        <f t="shared" si="71"/>
        <v>0</v>
      </c>
      <c r="O1092" s="10"/>
      <c r="P1092" s="10"/>
      <c r="Q1092" s="20"/>
      <c r="R1092" s="10"/>
      <c r="S1092" s="20"/>
      <c r="T1092" s="10"/>
      <c r="U1092" s="20"/>
      <c r="V1092" s="20"/>
      <c r="W1092" s="43"/>
      <c r="X1092" s="40"/>
      <c r="Y1092" s="43"/>
    </row>
    <row r="1093" spans="1:25" x14ac:dyDescent="0.25">
      <c r="A1093" s="13" t="s">
        <v>11</v>
      </c>
      <c r="B1093" s="14">
        <v>34528</v>
      </c>
      <c r="C1093" s="14" t="s">
        <v>97</v>
      </c>
      <c r="D1093" s="14" t="s">
        <v>30</v>
      </c>
      <c r="E1093" s="14"/>
      <c r="F1093" s="14"/>
      <c r="G1093" s="14">
        <v>2013</v>
      </c>
      <c r="H1093" s="10">
        <v>0</v>
      </c>
      <c r="I1093" s="10">
        <v>0</v>
      </c>
      <c r="J1093" s="20">
        <f t="shared" si="68"/>
        <v>0</v>
      </c>
      <c r="K1093" s="10">
        <v>0</v>
      </c>
      <c r="L1093" s="20">
        <f t="shared" si="69"/>
        <v>0</v>
      </c>
      <c r="M1093" s="10">
        <f t="shared" si="70"/>
        <v>0</v>
      </c>
      <c r="N1093" s="20">
        <f t="shared" si="71"/>
        <v>0</v>
      </c>
      <c r="O1093" s="10"/>
      <c r="P1093" s="10"/>
      <c r="Q1093" s="20"/>
      <c r="R1093" s="10"/>
      <c r="S1093" s="20"/>
      <c r="T1093" s="10"/>
      <c r="U1093" s="20"/>
      <c r="V1093" s="20"/>
      <c r="W1093" s="43"/>
      <c r="X1093" s="40"/>
      <c r="Y1093" s="43"/>
    </row>
    <row r="1094" spans="1:25" x14ac:dyDescent="0.25">
      <c r="A1094" s="13" t="s">
        <v>11</v>
      </c>
      <c r="B1094" s="14">
        <v>34528</v>
      </c>
      <c r="C1094" s="14" t="s">
        <v>97</v>
      </c>
      <c r="D1094" s="14" t="s">
        <v>30</v>
      </c>
      <c r="E1094" s="14"/>
      <c r="F1094" s="14"/>
      <c r="G1094" s="14">
        <v>2014</v>
      </c>
      <c r="H1094" s="10">
        <v>0</v>
      </c>
      <c r="I1094" s="10">
        <v>0</v>
      </c>
      <c r="J1094" s="20">
        <f t="shared" si="68"/>
        <v>0</v>
      </c>
      <c r="K1094" s="10">
        <v>0</v>
      </c>
      <c r="L1094" s="20">
        <f t="shared" si="69"/>
        <v>0</v>
      </c>
      <c r="M1094" s="10">
        <f t="shared" si="70"/>
        <v>0</v>
      </c>
      <c r="N1094" s="20">
        <f t="shared" si="71"/>
        <v>0</v>
      </c>
      <c r="O1094" s="10"/>
      <c r="P1094" s="10"/>
      <c r="Q1094" s="20"/>
      <c r="R1094" s="10"/>
      <c r="S1094" s="20"/>
      <c r="T1094" s="10"/>
      <c r="U1094" s="20"/>
      <c r="V1094" s="20"/>
      <c r="W1094" s="43"/>
      <c r="X1094" s="40"/>
      <c r="Y1094" s="43"/>
    </row>
    <row r="1095" spans="1:25" x14ac:dyDescent="0.25">
      <c r="A1095" s="13" t="s">
        <v>11</v>
      </c>
      <c r="B1095" s="14">
        <v>34528</v>
      </c>
      <c r="C1095" s="14" t="s">
        <v>97</v>
      </c>
      <c r="D1095" s="14" t="s">
        <v>30</v>
      </c>
      <c r="E1095" s="14"/>
      <c r="F1095" s="14"/>
      <c r="G1095" s="14">
        <v>2015</v>
      </c>
      <c r="H1095" s="10">
        <v>5887393.9299999997</v>
      </c>
      <c r="I1095" s="10">
        <v>0</v>
      </c>
      <c r="J1095" s="20">
        <f t="shared" si="68"/>
        <v>0</v>
      </c>
      <c r="K1095" s="10">
        <v>0</v>
      </c>
      <c r="L1095" s="20">
        <f t="shared" si="69"/>
        <v>0</v>
      </c>
      <c r="M1095" s="10">
        <f t="shared" si="70"/>
        <v>0</v>
      </c>
      <c r="N1095" s="20">
        <f t="shared" si="71"/>
        <v>0</v>
      </c>
      <c r="O1095" s="29">
        <v>5887393.9299999997</v>
      </c>
      <c r="P1095" s="29">
        <v>0</v>
      </c>
      <c r="Q1095" s="79">
        <f>IF($O1095=0,0,P1095/$O1095)*100</f>
        <v>0</v>
      </c>
      <c r="R1095" s="29">
        <v>0</v>
      </c>
      <c r="S1095" s="79">
        <f>IF($O1095=0,0,R1095/$O1095)*100</f>
        <v>0</v>
      </c>
      <c r="T1095" s="29">
        <f>P1095+R1095</f>
        <v>0</v>
      </c>
      <c r="U1095" s="79">
        <f>IF($O1095=0,0,T1095/$O1095)*100</f>
        <v>0</v>
      </c>
      <c r="V1095" s="80">
        <f>IFERROR(VLOOKUP($B1095,'Depr Rate % NS'!$A:$B,2,FALSE),0)</f>
        <v>0</v>
      </c>
      <c r="W1095" s="81">
        <f>IFERROR(VLOOKUP($B1095,'Depr Rate % NS'!D:E,2,FALSE),0)</f>
        <v>0</v>
      </c>
      <c r="X1095" s="82">
        <f>IFERROR(VLOOKUP($B1095,'Depr Rate % NS'!$L:$O,4,FALSE),0)</f>
        <v>2.9999999999999997E-4</v>
      </c>
      <c r="Y1095" s="81">
        <f>W1095*X1095</f>
        <v>0</v>
      </c>
    </row>
    <row r="1096" spans="1:25" x14ac:dyDescent="0.25">
      <c r="A1096" s="13" t="s">
        <v>11</v>
      </c>
      <c r="B1096" s="14">
        <v>34528</v>
      </c>
      <c r="C1096" s="14" t="s">
        <v>97</v>
      </c>
      <c r="D1096" s="14" t="s">
        <v>30</v>
      </c>
      <c r="E1096" s="14"/>
      <c r="F1096" s="14"/>
      <c r="G1096" s="14">
        <v>2016</v>
      </c>
      <c r="H1096" s="10">
        <v>0</v>
      </c>
      <c r="I1096" s="10">
        <v>0</v>
      </c>
      <c r="J1096" s="20">
        <f t="shared" si="68"/>
        <v>0</v>
      </c>
      <c r="K1096" s="10">
        <v>0</v>
      </c>
      <c r="L1096" s="20">
        <f t="shared" si="69"/>
        <v>0</v>
      </c>
      <c r="M1096" s="10">
        <f t="shared" si="70"/>
        <v>0</v>
      </c>
      <c r="N1096" s="20">
        <f t="shared" si="71"/>
        <v>0</v>
      </c>
      <c r="O1096" s="29">
        <v>5887393.9299999997</v>
      </c>
      <c r="P1096" s="29">
        <v>0</v>
      </c>
      <c r="Q1096" s="79">
        <f>IF($O1096=0,0,P1096/$O1096)*100</f>
        <v>0</v>
      </c>
      <c r="R1096" s="29">
        <v>0</v>
      </c>
      <c r="S1096" s="79">
        <f>IF($O1096=0,0,R1096/$O1096)*100</f>
        <v>0</v>
      </c>
      <c r="T1096" s="29">
        <f>P1096+R1096</f>
        <v>0</v>
      </c>
      <c r="U1096" s="79">
        <f>IF($O1096=0,0,T1096/$O1096)*100</f>
        <v>0</v>
      </c>
      <c r="V1096" s="80">
        <f>IFERROR(VLOOKUP($B1096,'Depr Rate % NS'!$A:$B,2,FALSE),0)</f>
        <v>0</v>
      </c>
      <c r="W1096" s="81">
        <f>IFERROR(VLOOKUP($B1096,'Depr Rate % NS'!D:E,2,FALSE),0)</f>
        <v>0</v>
      </c>
      <c r="X1096" s="82">
        <f>IFERROR(VLOOKUP($B1096,'Depr Rate % NS'!$L:$O,4,FALSE),0)</f>
        <v>2.9999999999999997E-4</v>
      </c>
      <c r="Y1096" s="81">
        <f>W1096*X1096</f>
        <v>0</v>
      </c>
    </row>
    <row r="1097" spans="1:25" x14ac:dyDescent="0.25">
      <c r="A1097" s="13" t="s">
        <v>11</v>
      </c>
      <c r="B1097" s="14">
        <v>34528</v>
      </c>
      <c r="C1097" s="14" t="s">
        <v>97</v>
      </c>
      <c r="D1097" s="14" t="s">
        <v>30</v>
      </c>
      <c r="E1097" s="14"/>
      <c r="F1097" s="14"/>
      <c r="G1097" s="14">
        <v>2017</v>
      </c>
      <c r="H1097" s="10">
        <v>0</v>
      </c>
      <c r="I1097" s="10">
        <v>0</v>
      </c>
      <c r="J1097" s="20">
        <f t="shared" si="68"/>
        <v>0</v>
      </c>
      <c r="K1097" s="10">
        <v>0</v>
      </c>
      <c r="L1097" s="20">
        <f t="shared" si="69"/>
        <v>0</v>
      </c>
      <c r="M1097" s="10">
        <f t="shared" si="70"/>
        <v>0</v>
      </c>
      <c r="N1097" s="20">
        <f t="shared" si="71"/>
        <v>0</v>
      </c>
      <c r="O1097" s="29">
        <v>5887393.9299999997</v>
      </c>
      <c r="P1097" s="29">
        <v>0</v>
      </c>
      <c r="Q1097" s="79">
        <f>IF($O1097=0,0,P1097/$O1097)*100</f>
        <v>0</v>
      </c>
      <c r="R1097" s="29">
        <v>0</v>
      </c>
      <c r="S1097" s="79">
        <f>IF($O1097=0,0,R1097/$O1097)*100</f>
        <v>0</v>
      </c>
      <c r="T1097" s="29">
        <f>P1097+R1097</f>
        <v>0</v>
      </c>
      <c r="U1097" s="79">
        <f>IF($O1097=0,0,T1097/$O1097)*100</f>
        <v>0</v>
      </c>
      <c r="V1097" s="80">
        <f>IFERROR(VLOOKUP($B1097,'Depr Rate % NS'!$A:$B,2,FALSE),0)</f>
        <v>0</v>
      </c>
      <c r="W1097" s="81">
        <f>IFERROR(VLOOKUP($B1097,'Depr Rate % NS'!D:E,2,FALSE),0)</f>
        <v>0</v>
      </c>
      <c r="X1097" s="82">
        <f>IFERROR(VLOOKUP($B1097,'Depr Rate % NS'!$L:$O,4,FALSE),0)</f>
        <v>2.9999999999999997E-4</v>
      </c>
      <c r="Y1097" s="81">
        <f>W1097*X1097</f>
        <v>0</v>
      </c>
    </row>
    <row r="1098" spans="1:25" x14ac:dyDescent="0.25">
      <c r="A1098" s="13" t="s">
        <v>11</v>
      </c>
      <c r="B1098" s="14">
        <v>34528</v>
      </c>
      <c r="C1098" s="14" t="s">
        <v>97</v>
      </c>
      <c r="D1098" s="14" t="s">
        <v>30</v>
      </c>
      <c r="E1098" s="14"/>
      <c r="F1098" s="14"/>
      <c r="G1098" s="14">
        <v>2018</v>
      </c>
      <c r="H1098" s="10">
        <v>0</v>
      </c>
      <c r="I1098" s="10">
        <v>0</v>
      </c>
      <c r="J1098" s="20">
        <f t="shared" si="68"/>
        <v>0</v>
      </c>
      <c r="K1098" s="10">
        <v>0</v>
      </c>
      <c r="L1098" s="20">
        <f t="shared" si="69"/>
        <v>0</v>
      </c>
      <c r="M1098" s="10">
        <f t="shared" si="70"/>
        <v>0</v>
      </c>
      <c r="N1098" s="20">
        <f t="shared" si="71"/>
        <v>0</v>
      </c>
      <c r="O1098" s="29">
        <v>5887393.9299999997</v>
      </c>
      <c r="P1098" s="29">
        <v>0</v>
      </c>
      <c r="Q1098" s="79">
        <f>IF($O1098=0,0,P1098/$O1098)*100</f>
        <v>0</v>
      </c>
      <c r="R1098" s="29">
        <v>0</v>
      </c>
      <c r="S1098" s="79">
        <f>IF($O1098=0,0,R1098/$O1098)*100</f>
        <v>0</v>
      </c>
      <c r="T1098" s="29">
        <f>P1098+R1098</f>
        <v>0</v>
      </c>
      <c r="U1098" s="79">
        <f>IF($O1098=0,0,T1098/$O1098)*100</f>
        <v>0</v>
      </c>
      <c r="V1098" s="80">
        <f>IFERROR(VLOOKUP($B1098,'Depr Rate % NS'!$A:$B,2,FALSE),0)</f>
        <v>0</v>
      </c>
      <c r="W1098" s="81">
        <f>IFERROR(VLOOKUP($B1098,'Depr Rate % NS'!D:E,2,FALSE),0)</f>
        <v>0</v>
      </c>
      <c r="X1098" s="82">
        <f>IFERROR(VLOOKUP($B1098,'Depr Rate % NS'!$L:$O,4,FALSE),0)</f>
        <v>2.9999999999999997E-4</v>
      </c>
      <c r="Y1098" s="81">
        <f>W1098*X1098</f>
        <v>0</v>
      </c>
    </row>
    <row r="1099" spans="1:25" x14ac:dyDescent="0.25">
      <c r="A1099" s="13" t="s">
        <v>11</v>
      </c>
      <c r="B1099" s="14">
        <v>34528</v>
      </c>
      <c r="C1099" s="14" t="s">
        <v>97</v>
      </c>
      <c r="D1099" s="14" t="s">
        <v>30</v>
      </c>
      <c r="E1099" s="14"/>
      <c r="F1099" s="14"/>
      <c r="G1099" s="14">
        <v>2019</v>
      </c>
      <c r="H1099" s="10">
        <v>0</v>
      </c>
      <c r="I1099" s="10">
        <v>0</v>
      </c>
      <c r="J1099" s="20">
        <f t="shared" si="68"/>
        <v>0</v>
      </c>
      <c r="K1099" s="10">
        <v>0</v>
      </c>
      <c r="L1099" s="20">
        <f t="shared" si="69"/>
        <v>0</v>
      </c>
      <c r="M1099" s="10">
        <f t="shared" si="70"/>
        <v>0</v>
      </c>
      <c r="N1099" s="20">
        <f t="shared" si="71"/>
        <v>0</v>
      </c>
      <c r="O1099" s="29">
        <v>5887393.9299999997</v>
      </c>
      <c r="P1099" s="29">
        <v>0</v>
      </c>
      <c r="Q1099" s="79">
        <f>IF($O1099=0,0,P1099/$O1099)*100</f>
        <v>0</v>
      </c>
      <c r="R1099" s="29">
        <v>0</v>
      </c>
      <c r="S1099" s="79">
        <f>IF($O1099=0,0,R1099/$O1099)*100</f>
        <v>0</v>
      </c>
      <c r="T1099" s="29">
        <f>P1099+R1099</f>
        <v>0</v>
      </c>
      <c r="U1099" s="79">
        <f>IF($O1099=0,0,T1099/$O1099)*100</f>
        <v>0</v>
      </c>
      <c r="V1099" s="80">
        <f>IFERROR(VLOOKUP($B1099,'Depr Rate % NS'!$A:$B,2,FALSE),0)</f>
        <v>0</v>
      </c>
      <c r="W1099" s="81">
        <f>IFERROR(VLOOKUP($B1099,'Depr Rate % NS'!D:E,2,FALSE),0)</f>
        <v>0</v>
      </c>
      <c r="X1099" s="82">
        <f>IFERROR(VLOOKUP($B1099,'Depr Rate % NS'!$L:$O,4,FALSE),0)</f>
        <v>2.9999999999999997E-4</v>
      </c>
      <c r="Y1099" s="81">
        <f>W1099*X1099</f>
        <v>0</v>
      </c>
    </row>
    <row r="1100" spans="1:25" x14ac:dyDescent="0.25">
      <c r="A1100" s="13" t="s">
        <v>11</v>
      </c>
      <c r="B1100" s="14">
        <v>34530</v>
      </c>
      <c r="C1100" s="14" t="s">
        <v>97</v>
      </c>
      <c r="D1100" s="14" t="s">
        <v>31</v>
      </c>
      <c r="E1100" s="14" t="s">
        <v>142</v>
      </c>
      <c r="F1100" s="14" t="s">
        <v>117</v>
      </c>
      <c r="G1100" s="14">
        <v>2011</v>
      </c>
      <c r="H1100" s="10">
        <v>166643.88</v>
      </c>
      <c r="I1100" s="10">
        <v>0</v>
      </c>
      <c r="J1100" s="20">
        <f t="shared" si="68"/>
        <v>0</v>
      </c>
      <c r="K1100" s="10">
        <v>0</v>
      </c>
      <c r="L1100" s="20">
        <f t="shared" si="69"/>
        <v>0</v>
      </c>
      <c r="M1100" s="10">
        <f t="shared" si="70"/>
        <v>0</v>
      </c>
      <c r="N1100" s="20">
        <f t="shared" si="71"/>
        <v>0</v>
      </c>
      <c r="O1100" s="10"/>
      <c r="P1100" s="10"/>
      <c r="Q1100" s="20"/>
      <c r="R1100" s="10"/>
      <c r="S1100" s="20"/>
      <c r="T1100" s="10"/>
      <c r="U1100" s="20"/>
      <c r="V1100" s="20"/>
      <c r="W1100" s="43"/>
      <c r="X1100" s="40"/>
      <c r="Y1100" s="43"/>
    </row>
    <row r="1101" spans="1:25" x14ac:dyDescent="0.25">
      <c r="A1101" s="13" t="s">
        <v>11</v>
      </c>
      <c r="B1101" s="14">
        <v>34530</v>
      </c>
      <c r="C1101" s="14" t="s">
        <v>97</v>
      </c>
      <c r="D1101" s="14" t="s">
        <v>31</v>
      </c>
      <c r="E1101" s="14" t="s">
        <v>142</v>
      </c>
      <c r="F1101" s="14" t="s">
        <v>117</v>
      </c>
      <c r="G1101" s="14">
        <v>2012</v>
      </c>
      <c r="H1101" s="10">
        <v>289310.69</v>
      </c>
      <c r="I1101" s="10">
        <v>0</v>
      </c>
      <c r="J1101" s="20">
        <f t="shared" si="68"/>
        <v>0</v>
      </c>
      <c r="K1101" s="10">
        <v>0</v>
      </c>
      <c r="L1101" s="20">
        <f t="shared" si="69"/>
        <v>0</v>
      </c>
      <c r="M1101" s="10">
        <f t="shared" si="70"/>
        <v>0</v>
      </c>
      <c r="N1101" s="20">
        <f t="shared" si="71"/>
        <v>0</v>
      </c>
      <c r="O1101" s="10"/>
      <c r="P1101" s="10"/>
      <c r="Q1101" s="20"/>
      <c r="R1101" s="10"/>
      <c r="S1101" s="20"/>
      <c r="T1101" s="10"/>
      <c r="U1101" s="20"/>
      <c r="V1101" s="20"/>
      <c r="W1101" s="43"/>
      <c r="X1101" s="40"/>
      <c r="Y1101" s="43"/>
    </row>
    <row r="1102" spans="1:25" x14ac:dyDescent="0.25">
      <c r="A1102" s="13" t="s">
        <v>11</v>
      </c>
      <c r="B1102" s="14">
        <v>34530</v>
      </c>
      <c r="C1102" s="14" t="s">
        <v>97</v>
      </c>
      <c r="D1102" s="14" t="s">
        <v>31</v>
      </c>
      <c r="E1102" s="14" t="s">
        <v>142</v>
      </c>
      <c r="F1102" s="14" t="s">
        <v>117</v>
      </c>
      <c r="G1102" s="14">
        <v>2013</v>
      </c>
      <c r="H1102" s="10">
        <v>63052.05</v>
      </c>
      <c r="I1102" s="10">
        <v>0</v>
      </c>
      <c r="J1102" s="20">
        <f t="shared" si="68"/>
        <v>0</v>
      </c>
      <c r="K1102" s="10">
        <v>0</v>
      </c>
      <c r="L1102" s="20">
        <f t="shared" si="69"/>
        <v>0</v>
      </c>
      <c r="M1102" s="10">
        <f t="shared" si="70"/>
        <v>0</v>
      </c>
      <c r="N1102" s="20">
        <f t="shared" si="71"/>
        <v>0</v>
      </c>
      <c r="O1102" s="10"/>
      <c r="P1102" s="10"/>
      <c r="Q1102" s="20"/>
      <c r="R1102" s="10"/>
      <c r="S1102" s="20"/>
      <c r="T1102" s="10"/>
      <c r="U1102" s="20"/>
      <c r="V1102" s="20"/>
      <c r="W1102" s="43"/>
      <c r="X1102" s="40"/>
      <c r="Y1102" s="43"/>
    </row>
    <row r="1103" spans="1:25" x14ac:dyDescent="0.25">
      <c r="A1103" s="13" t="s">
        <v>11</v>
      </c>
      <c r="B1103" s="14">
        <v>34530</v>
      </c>
      <c r="C1103" s="14" t="s">
        <v>97</v>
      </c>
      <c r="D1103" s="14" t="s">
        <v>31</v>
      </c>
      <c r="E1103" s="14" t="s">
        <v>142</v>
      </c>
      <c r="F1103" s="14" t="s">
        <v>117</v>
      </c>
      <c r="G1103" s="14">
        <v>2014</v>
      </c>
      <c r="H1103" s="10">
        <v>61964.480000000003</v>
      </c>
      <c r="I1103" s="10">
        <v>0</v>
      </c>
      <c r="J1103" s="20">
        <f t="shared" si="68"/>
        <v>0</v>
      </c>
      <c r="K1103" s="10">
        <v>0</v>
      </c>
      <c r="L1103" s="20">
        <f t="shared" si="69"/>
        <v>0</v>
      </c>
      <c r="M1103" s="10">
        <f t="shared" si="70"/>
        <v>0</v>
      </c>
      <c r="N1103" s="20">
        <f t="shared" si="71"/>
        <v>0</v>
      </c>
      <c r="O1103" s="10"/>
      <c r="P1103" s="10"/>
      <c r="Q1103" s="20"/>
      <c r="R1103" s="10"/>
      <c r="S1103" s="20"/>
      <c r="T1103" s="10"/>
      <c r="U1103" s="20"/>
      <c r="V1103" s="20"/>
      <c r="W1103" s="43"/>
      <c r="X1103" s="40"/>
      <c r="Y1103" s="43"/>
    </row>
    <row r="1104" spans="1:25" x14ac:dyDescent="0.25">
      <c r="A1104" s="13" t="s">
        <v>11</v>
      </c>
      <c r="B1104" s="14">
        <v>34530</v>
      </c>
      <c r="C1104" s="14" t="s">
        <v>97</v>
      </c>
      <c r="D1104" s="14" t="s">
        <v>31</v>
      </c>
      <c r="E1104" s="14" t="s">
        <v>142</v>
      </c>
      <c r="F1104" s="14" t="s">
        <v>117</v>
      </c>
      <c r="G1104" s="14">
        <v>2015</v>
      </c>
      <c r="H1104" s="10">
        <v>266208.69</v>
      </c>
      <c r="I1104" s="10">
        <v>-12375</v>
      </c>
      <c r="J1104" s="20">
        <f t="shared" si="68"/>
        <v>-4.6486085784802889</v>
      </c>
      <c r="K1104" s="10">
        <v>0</v>
      </c>
      <c r="L1104" s="20">
        <f t="shared" si="69"/>
        <v>0</v>
      </c>
      <c r="M1104" s="10">
        <f t="shared" si="70"/>
        <v>-12375</v>
      </c>
      <c r="N1104" s="20">
        <f t="shared" si="71"/>
        <v>-4.6486085784802889</v>
      </c>
      <c r="O1104" s="29">
        <v>847179.78999999992</v>
      </c>
      <c r="P1104" s="29">
        <v>-12375</v>
      </c>
      <c r="Q1104" s="79">
        <f>IF($O1104=0,0,P1104/$O1104)*100</f>
        <v>-1.4607288967551977</v>
      </c>
      <c r="R1104" s="29">
        <v>0</v>
      </c>
      <c r="S1104" s="79">
        <f>IF($O1104=0,0,R1104/$O1104)*100</f>
        <v>0</v>
      </c>
      <c r="T1104" s="29">
        <f>P1104+R1104</f>
        <v>-12375</v>
      </c>
      <c r="U1104" s="79">
        <f>IF($O1104=0,0,T1104/$O1104)*100</f>
        <v>-1.4607288967551977</v>
      </c>
      <c r="V1104" s="80">
        <f>IFERROR(VLOOKUP($B1104,'Depr Rate % NS'!$A:$B,2,FALSE),0)</f>
        <v>-8</v>
      </c>
      <c r="W1104" s="81">
        <f>IFERROR(VLOOKUP($B1104,'Depr Rate % NS'!D:E,2,FALSE),0)</f>
        <v>28880279.999999996</v>
      </c>
      <c r="X1104" s="82">
        <f>IFERROR(VLOOKUP($B1104,'Depr Rate % NS'!$L:$O,4,FALSE),0)</f>
        <v>2.3E-3</v>
      </c>
      <c r="Y1104" s="81">
        <f>W1104*X1104</f>
        <v>66424.643999999986</v>
      </c>
    </row>
    <row r="1105" spans="1:25" x14ac:dyDescent="0.25">
      <c r="A1105" s="13" t="s">
        <v>11</v>
      </c>
      <c r="B1105" s="14">
        <v>34530</v>
      </c>
      <c r="C1105" s="14" t="s">
        <v>97</v>
      </c>
      <c r="D1105" s="14" t="s">
        <v>31</v>
      </c>
      <c r="E1105" s="14" t="s">
        <v>142</v>
      </c>
      <c r="F1105" s="14" t="s">
        <v>117</v>
      </c>
      <c r="G1105" s="14">
        <v>2016</v>
      </c>
      <c r="H1105" s="10">
        <v>524356.93000000005</v>
      </c>
      <c r="I1105" s="10">
        <v>-1336.46</v>
      </c>
      <c r="J1105" s="20">
        <f t="shared" si="68"/>
        <v>-0.2548760059297776</v>
      </c>
      <c r="K1105" s="10">
        <v>0</v>
      </c>
      <c r="L1105" s="20">
        <f t="shared" si="69"/>
        <v>0</v>
      </c>
      <c r="M1105" s="10">
        <f t="shared" si="70"/>
        <v>-1336.46</v>
      </c>
      <c r="N1105" s="20">
        <f t="shared" si="71"/>
        <v>-0.2548760059297776</v>
      </c>
      <c r="O1105" s="29">
        <v>1204892.8400000001</v>
      </c>
      <c r="P1105" s="29">
        <v>-13711.46</v>
      </c>
      <c r="Q1105" s="79">
        <f>IF($O1105=0,0,P1105/$O1105)*100</f>
        <v>-1.1379816980238673</v>
      </c>
      <c r="R1105" s="29">
        <v>0</v>
      </c>
      <c r="S1105" s="79">
        <f>IF($O1105=0,0,R1105/$O1105)*100</f>
        <v>0</v>
      </c>
      <c r="T1105" s="29">
        <f>P1105+R1105</f>
        <v>-13711.46</v>
      </c>
      <c r="U1105" s="79">
        <f>IF($O1105=0,0,T1105/$O1105)*100</f>
        <v>-1.1379816980238673</v>
      </c>
      <c r="V1105" s="80">
        <f>IFERROR(VLOOKUP($B1105,'Depr Rate % NS'!$A:$B,2,FALSE),0)</f>
        <v>-8</v>
      </c>
      <c r="W1105" s="81">
        <f>IFERROR(VLOOKUP($B1105,'Depr Rate % NS'!D:E,2,FALSE),0)</f>
        <v>28880279.999999996</v>
      </c>
      <c r="X1105" s="82">
        <f>IFERROR(VLOOKUP($B1105,'Depr Rate % NS'!$L:$O,4,FALSE),0)</f>
        <v>2.3E-3</v>
      </c>
      <c r="Y1105" s="81">
        <f>W1105*X1105</f>
        <v>66424.643999999986</v>
      </c>
    </row>
    <row r="1106" spans="1:25" x14ac:dyDescent="0.25">
      <c r="A1106" s="13" t="s">
        <v>11</v>
      </c>
      <c r="B1106" s="14">
        <v>34530</v>
      </c>
      <c r="C1106" s="14" t="s">
        <v>97</v>
      </c>
      <c r="D1106" s="14" t="s">
        <v>31</v>
      </c>
      <c r="E1106" s="14" t="s">
        <v>142</v>
      </c>
      <c r="F1106" s="14" t="s">
        <v>117</v>
      </c>
      <c r="G1106" s="14">
        <v>2017</v>
      </c>
      <c r="H1106" s="10">
        <v>55500</v>
      </c>
      <c r="I1106" s="10">
        <v>-2526.58</v>
      </c>
      <c r="J1106" s="20">
        <f t="shared" si="68"/>
        <v>-4.5523963963963965</v>
      </c>
      <c r="K1106" s="10">
        <v>0</v>
      </c>
      <c r="L1106" s="20">
        <f t="shared" si="69"/>
        <v>0</v>
      </c>
      <c r="M1106" s="10">
        <f t="shared" si="70"/>
        <v>-2526.58</v>
      </c>
      <c r="N1106" s="20">
        <f t="shared" si="71"/>
        <v>-4.5523963963963965</v>
      </c>
      <c r="O1106" s="29">
        <v>971082.15000000014</v>
      </c>
      <c r="P1106" s="29">
        <v>-16238.04</v>
      </c>
      <c r="Q1106" s="79">
        <f>IF($O1106=0,0,P1106/$O1106)*100</f>
        <v>-1.6721592503785594</v>
      </c>
      <c r="R1106" s="29">
        <v>0</v>
      </c>
      <c r="S1106" s="79">
        <f>IF($O1106=0,0,R1106/$O1106)*100</f>
        <v>0</v>
      </c>
      <c r="T1106" s="29">
        <f>P1106+R1106</f>
        <v>-16238.04</v>
      </c>
      <c r="U1106" s="79">
        <f>IF($O1106=0,0,T1106/$O1106)*100</f>
        <v>-1.6721592503785594</v>
      </c>
      <c r="V1106" s="80">
        <f>IFERROR(VLOOKUP($B1106,'Depr Rate % NS'!$A:$B,2,FALSE),0)</f>
        <v>-8</v>
      </c>
      <c r="W1106" s="81">
        <f>IFERROR(VLOOKUP($B1106,'Depr Rate % NS'!D:E,2,FALSE),0)</f>
        <v>28880279.999999996</v>
      </c>
      <c r="X1106" s="82">
        <f>IFERROR(VLOOKUP($B1106,'Depr Rate % NS'!$L:$O,4,FALSE),0)</f>
        <v>2.3E-3</v>
      </c>
      <c r="Y1106" s="81">
        <f>W1106*X1106</f>
        <v>66424.643999999986</v>
      </c>
    </row>
    <row r="1107" spans="1:25" x14ac:dyDescent="0.25">
      <c r="A1107" s="13" t="s">
        <v>11</v>
      </c>
      <c r="B1107" s="14">
        <v>34530</v>
      </c>
      <c r="C1107" s="14" t="s">
        <v>97</v>
      </c>
      <c r="D1107" s="14" t="s">
        <v>31</v>
      </c>
      <c r="E1107" s="14" t="s">
        <v>142</v>
      </c>
      <c r="F1107" s="14" t="s">
        <v>117</v>
      </c>
      <c r="G1107" s="14">
        <v>2018</v>
      </c>
      <c r="H1107" s="10">
        <v>63139.3</v>
      </c>
      <c r="I1107" s="10">
        <v>-4780.8599999999997</v>
      </c>
      <c r="J1107" s="20">
        <f t="shared" si="68"/>
        <v>-7.571924300712868</v>
      </c>
      <c r="K1107" s="10">
        <v>0</v>
      </c>
      <c r="L1107" s="20">
        <f t="shared" si="69"/>
        <v>0</v>
      </c>
      <c r="M1107" s="10">
        <f t="shared" si="70"/>
        <v>-4780.8599999999997</v>
      </c>
      <c r="N1107" s="20">
        <f t="shared" si="71"/>
        <v>-7.571924300712868</v>
      </c>
      <c r="O1107" s="29">
        <v>971169.40000000014</v>
      </c>
      <c r="P1107" s="29">
        <v>-21018.9</v>
      </c>
      <c r="Q1107" s="79">
        <f>IF($O1107=0,0,P1107/$O1107)*100</f>
        <v>-2.1642877133484641</v>
      </c>
      <c r="R1107" s="29">
        <v>0</v>
      </c>
      <c r="S1107" s="79">
        <f>IF($O1107=0,0,R1107/$O1107)*100</f>
        <v>0</v>
      </c>
      <c r="T1107" s="29">
        <f>P1107+R1107</f>
        <v>-21018.9</v>
      </c>
      <c r="U1107" s="79">
        <f>IF($O1107=0,0,T1107/$O1107)*100</f>
        <v>-2.1642877133484641</v>
      </c>
      <c r="V1107" s="80">
        <f>IFERROR(VLOOKUP($B1107,'Depr Rate % NS'!$A:$B,2,FALSE),0)</f>
        <v>-8</v>
      </c>
      <c r="W1107" s="81">
        <f>IFERROR(VLOOKUP($B1107,'Depr Rate % NS'!D:E,2,FALSE),0)</f>
        <v>28880279.999999996</v>
      </c>
      <c r="X1107" s="82">
        <f>IFERROR(VLOOKUP($B1107,'Depr Rate % NS'!$L:$O,4,FALSE),0)</f>
        <v>2.3E-3</v>
      </c>
      <c r="Y1107" s="81">
        <f>W1107*X1107</f>
        <v>66424.643999999986</v>
      </c>
    </row>
    <row r="1108" spans="1:25" x14ac:dyDescent="0.25">
      <c r="A1108" s="13" t="s">
        <v>11</v>
      </c>
      <c r="B1108" s="14">
        <v>34530</v>
      </c>
      <c r="C1108" s="14" t="s">
        <v>97</v>
      </c>
      <c r="D1108" s="14" t="s">
        <v>31</v>
      </c>
      <c r="E1108" s="14" t="s">
        <v>142</v>
      </c>
      <c r="F1108" s="14" t="s">
        <v>117</v>
      </c>
      <c r="G1108" s="14">
        <v>2019</v>
      </c>
      <c r="H1108" s="10">
        <v>239644.84999999998</v>
      </c>
      <c r="I1108" s="10">
        <v>-49152.439999999995</v>
      </c>
      <c r="J1108" s="20">
        <f t="shared" si="68"/>
        <v>-20.510534651589634</v>
      </c>
      <c r="K1108" s="10">
        <v>0</v>
      </c>
      <c r="L1108" s="20">
        <f t="shared" si="69"/>
        <v>0</v>
      </c>
      <c r="M1108" s="10">
        <f t="shared" si="70"/>
        <v>-49152.439999999995</v>
      </c>
      <c r="N1108" s="20">
        <f t="shared" si="71"/>
        <v>-20.510534651589634</v>
      </c>
      <c r="O1108" s="29">
        <v>1148849.77</v>
      </c>
      <c r="P1108" s="29">
        <v>-70171.34</v>
      </c>
      <c r="Q1108" s="79">
        <f>IF($O1108=0,0,P1108/$O1108)*100</f>
        <v>-6.1079648386054854</v>
      </c>
      <c r="R1108" s="29">
        <v>0</v>
      </c>
      <c r="S1108" s="79">
        <f>IF($O1108=0,0,R1108/$O1108)*100</f>
        <v>0</v>
      </c>
      <c r="T1108" s="29">
        <f>P1108+R1108</f>
        <v>-70171.34</v>
      </c>
      <c r="U1108" s="79">
        <f>IF($O1108=0,0,T1108/$O1108)*100</f>
        <v>-6.1079648386054854</v>
      </c>
      <c r="V1108" s="80">
        <f>IFERROR(VLOOKUP($B1108,'Depr Rate % NS'!$A:$B,2,FALSE),0)</f>
        <v>-8</v>
      </c>
      <c r="W1108" s="81">
        <f>IFERROR(VLOOKUP($B1108,'Depr Rate % NS'!D:E,2,FALSE),0)</f>
        <v>28880279.999999996</v>
      </c>
      <c r="X1108" s="82">
        <f>IFERROR(VLOOKUP($B1108,'Depr Rate % NS'!$L:$O,4,FALSE),0)</f>
        <v>2.3E-3</v>
      </c>
      <c r="Y1108" s="81">
        <f>W1108*X1108</f>
        <v>66424.643999999986</v>
      </c>
    </row>
    <row r="1109" spans="1:25" x14ac:dyDescent="0.25">
      <c r="A1109" s="13" t="s">
        <v>11</v>
      </c>
      <c r="B1109" s="14">
        <v>34531</v>
      </c>
      <c r="C1109" s="14" t="s">
        <v>97</v>
      </c>
      <c r="D1109" s="14" t="s">
        <v>32</v>
      </c>
      <c r="E1109" s="14" t="s">
        <v>142</v>
      </c>
      <c r="F1109" s="14" t="s">
        <v>118</v>
      </c>
      <c r="G1109" s="14">
        <v>2011</v>
      </c>
      <c r="H1109" s="10">
        <v>0</v>
      </c>
      <c r="I1109" s="10">
        <v>0</v>
      </c>
      <c r="J1109" s="20">
        <f t="shared" si="68"/>
        <v>0</v>
      </c>
      <c r="K1109" s="10">
        <v>0</v>
      </c>
      <c r="L1109" s="20">
        <f t="shared" si="69"/>
        <v>0</v>
      </c>
      <c r="M1109" s="10">
        <f t="shared" si="70"/>
        <v>0</v>
      </c>
      <c r="N1109" s="20">
        <f t="shared" si="71"/>
        <v>0</v>
      </c>
      <c r="O1109" s="10"/>
      <c r="P1109" s="10"/>
      <c r="Q1109" s="20"/>
      <c r="R1109" s="10"/>
      <c r="S1109" s="20"/>
      <c r="T1109" s="10"/>
      <c r="U1109" s="20"/>
      <c r="V1109" s="20"/>
      <c r="W1109" s="43"/>
      <c r="X1109" s="40"/>
      <c r="Y1109" s="43"/>
    </row>
    <row r="1110" spans="1:25" x14ac:dyDescent="0.25">
      <c r="A1110" s="24" t="s">
        <v>11</v>
      </c>
      <c r="B1110" s="14">
        <v>34531</v>
      </c>
      <c r="C1110" s="14" t="s">
        <v>97</v>
      </c>
      <c r="D1110" s="14" t="s">
        <v>32</v>
      </c>
      <c r="E1110" s="14" t="s">
        <v>142</v>
      </c>
      <c r="F1110" s="14" t="s">
        <v>118</v>
      </c>
      <c r="G1110" s="14">
        <v>2012</v>
      </c>
      <c r="H1110" s="10">
        <v>10345</v>
      </c>
      <c r="I1110" s="10">
        <v>0</v>
      </c>
      <c r="J1110" s="20">
        <f t="shared" si="68"/>
        <v>0</v>
      </c>
      <c r="K1110" s="10">
        <v>0</v>
      </c>
      <c r="L1110" s="20">
        <f t="shared" si="69"/>
        <v>0</v>
      </c>
      <c r="M1110" s="10">
        <f t="shared" si="70"/>
        <v>0</v>
      </c>
      <c r="N1110" s="20">
        <f t="shared" si="71"/>
        <v>0</v>
      </c>
      <c r="O1110" s="10"/>
      <c r="P1110" s="10"/>
      <c r="Q1110" s="20"/>
      <c r="R1110" s="10"/>
      <c r="S1110" s="20"/>
      <c r="T1110" s="10"/>
      <c r="U1110" s="20"/>
      <c r="V1110" s="20"/>
      <c r="W1110" s="43"/>
      <c r="X1110" s="40"/>
      <c r="Y1110" s="43"/>
    </row>
    <row r="1111" spans="1:25" x14ac:dyDescent="0.25">
      <c r="A1111" s="13" t="s">
        <v>11</v>
      </c>
      <c r="B1111" s="14">
        <v>34531</v>
      </c>
      <c r="C1111" s="14" t="s">
        <v>97</v>
      </c>
      <c r="D1111" s="14" t="s">
        <v>32</v>
      </c>
      <c r="E1111" s="14" t="s">
        <v>142</v>
      </c>
      <c r="F1111" s="14" t="s">
        <v>118</v>
      </c>
      <c r="G1111" s="14">
        <v>2013</v>
      </c>
      <c r="H1111" s="10">
        <v>0</v>
      </c>
      <c r="I1111" s="10">
        <v>0</v>
      </c>
      <c r="J1111" s="20">
        <f t="shared" si="68"/>
        <v>0</v>
      </c>
      <c r="K1111" s="10">
        <v>0</v>
      </c>
      <c r="L1111" s="20">
        <f t="shared" si="69"/>
        <v>0</v>
      </c>
      <c r="M1111" s="10">
        <f t="shared" si="70"/>
        <v>0</v>
      </c>
      <c r="N1111" s="20">
        <f t="shared" si="71"/>
        <v>0</v>
      </c>
      <c r="O1111" s="10"/>
      <c r="P1111" s="10"/>
      <c r="Q1111" s="20"/>
      <c r="R1111" s="10"/>
      <c r="S1111" s="20"/>
      <c r="T1111" s="10"/>
      <c r="U1111" s="20"/>
      <c r="V1111" s="20"/>
      <c r="W1111" s="43"/>
      <c r="X1111" s="40"/>
      <c r="Y1111" s="43"/>
    </row>
    <row r="1112" spans="1:25" x14ac:dyDescent="0.25">
      <c r="A1112" s="13" t="s">
        <v>11</v>
      </c>
      <c r="B1112" s="14">
        <v>34531</v>
      </c>
      <c r="C1112" s="14" t="s">
        <v>97</v>
      </c>
      <c r="D1112" s="14" t="s">
        <v>32</v>
      </c>
      <c r="E1112" s="14" t="s">
        <v>142</v>
      </c>
      <c r="F1112" s="14" t="s">
        <v>118</v>
      </c>
      <c r="G1112" s="14">
        <v>2014</v>
      </c>
      <c r="H1112" s="10">
        <v>30096.18</v>
      </c>
      <c r="I1112" s="10">
        <v>0</v>
      </c>
      <c r="J1112" s="20">
        <f t="shared" si="68"/>
        <v>0</v>
      </c>
      <c r="K1112" s="10">
        <v>0</v>
      </c>
      <c r="L1112" s="20">
        <f t="shared" si="69"/>
        <v>0</v>
      </c>
      <c r="M1112" s="10">
        <f t="shared" si="70"/>
        <v>0</v>
      </c>
      <c r="N1112" s="20">
        <f t="shared" si="71"/>
        <v>0</v>
      </c>
      <c r="O1112" s="10"/>
      <c r="P1112" s="10"/>
      <c r="Q1112" s="20"/>
      <c r="R1112" s="10"/>
      <c r="S1112" s="20"/>
      <c r="T1112" s="10"/>
      <c r="U1112" s="20"/>
      <c r="V1112" s="20"/>
      <c r="W1112" s="43"/>
      <c r="X1112" s="40"/>
      <c r="Y1112" s="43"/>
    </row>
    <row r="1113" spans="1:25" x14ac:dyDescent="0.25">
      <c r="A1113" s="13" t="s">
        <v>11</v>
      </c>
      <c r="B1113" s="14">
        <v>34531</v>
      </c>
      <c r="C1113" s="14" t="s">
        <v>97</v>
      </c>
      <c r="D1113" s="14" t="s">
        <v>32</v>
      </c>
      <c r="E1113" s="14" t="s">
        <v>142</v>
      </c>
      <c r="F1113" s="14" t="s">
        <v>118</v>
      </c>
      <c r="G1113" s="14">
        <v>2015</v>
      </c>
      <c r="H1113" s="10">
        <v>362838.63</v>
      </c>
      <c r="I1113" s="10">
        <v>-2736.09</v>
      </c>
      <c r="J1113" s="20">
        <f t="shared" si="68"/>
        <v>-0.7540790240554045</v>
      </c>
      <c r="K1113" s="10">
        <v>0</v>
      </c>
      <c r="L1113" s="20">
        <f t="shared" si="69"/>
        <v>0</v>
      </c>
      <c r="M1113" s="10">
        <f t="shared" si="70"/>
        <v>-2736.09</v>
      </c>
      <c r="N1113" s="20">
        <f t="shared" si="71"/>
        <v>-0.7540790240554045</v>
      </c>
      <c r="O1113" s="29">
        <v>403279.81</v>
      </c>
      <c r="P1113" s="29">
        <v>-2736.09</v>
      </c>
      <c r="Q1113" s="79">
        <f>IF($O1113=0,0,P1113/$O1113)*100</f>
        <v>-0.67845945473937808</v>
      </c>
      <c r="R1113" s="29">
        <v>0</v>
      </c>
      <c r="S1113" s="79">
        <f>IF($O1113=0,0,R1113/$O1113)*100</f>
        <v>0</v>
      </c>
      <c r="T1113" s="29">
        <f>P1113+R1113</f>
        <v>-2736.09</v>
      </c>
      <c r="U1113" s="79">
        <f>IF($O1113=0,0,T1113/$O1113)*100</f>
        <v>-0.67845945473937808</v>
      </c>
      <c r="V1113" s="80">
        <f>IFERROR(VLOOKUP($B1113,'Depr Rate % NS'!$A:$B,2,FALSE),0)</f>
        <v>-8</v>
      </c>
      <c r="W1113" s="81">
        <f>IFERROR(VLOOKUP($B1113,'Depr Rate % NS'!D:E,2,FALSE),0)</f>
        <v>38933915.859999985</v>
      </c>
      <c r="X1113" s="82">
        <f>IFERROR(VLOOKUP($B1113,'Depr Rate % NS'!$L:$O,4,FALSE),0)</f>
        <v>1.8E-3</v>
      </c>
      <c r="Y1113" s="81">
        <f>W1113*X1113</f>
        <v>70081.048547999977</v>
      </c>
    </row>
    <row r="1114" spans="1:25" x14ac:dyDescent="0.25">
      <c r="A1114" s="13" t="s">
        <v>11</v>
      </c>
      <c r="B1114" s="14">
        <v>34531</v>
      </c>
      <c r="C1114" s="14" t="s">
        <v>97</v>
      </c>
      <c r="D1114" s="14" t="s">
        <v>32</v>
      </c>
      <c r="E1114" s="14" t="s">
        <v>142</v>
      </c>
      <c r="F1114" s="14" t="s">
        <v>118</v>
      </c>
      <c r="G1114" s="14">
        <v>2016</v>
      </c>
      <c r="H1114" s="10">
        <v>84558.209999999992</v>
      </c>
      <c r="I1114" s="10">
        <v>-11298.13</v>
      </c>
      <c r="J1114" s="20">
        <f t="shared" si="68"/>
        <v>-13.361363728016476</v>
      </c>
      <c r="K1114" s="10">
        <v>0</v>
      </c>
      <c r="L1114" s="20">
        <f t="shared" si="69"/>
        <v>0</v>
      </c>
      <c r="M1114" s="10">
        <f t="shared" si="70"/>
        <v>-11298.13</v>
      </c>
      <c r="N1114" s="20">
        <f t="shared" si="71"/>
        <v>-13.361363728016476</v>
      </c>
      <c r="O1114" s="29">
        <v>487838.01999999996</v>
      </c>
      <c r="P1114" s="29">
        <v>-14034.22</v>
      </c>
      <c r="Q1114" s="79">
        <f>IF($O1114=0,0,P1114/$O1114)*100</f>
        <v>-2.8768196459964317</v>
      </c>
      <c r="R1114" s="29">
        <v>0</v>
      </c>
      <c r="S1114" s="79">
        <f>IF($O1114=0,0,R1114/$O1114)*100</f>
        <v>0</v>
      </c>
      <c r="T1114" s="29">
        <f>P1114+R1114</f>
        <v>-14034.22</v>
      </c>
      <c r="U1114" s="79">
        <f>IF($O1114=0,0,T1114/$O1114)*100</f>
        <v>-2.8768196459964317</v>
      </c>
      <c r="V1114" s="80">
        <f>IFERROR(VLOOKUP($B1114,'Depr Rate % NS'!$A:$B,2,FALSE),0)</f>
        <v>-8</v>
      </c>
      <c r="W1114" s="81">
        <f>IFERROR(VLOOKUP($B1114,'Depr Rate % NS'!D:E,2,FALSE),0)</f>
        <v>38933915.859999985</v>
      </c>
      <c r="X1114" s="82">
        <f>IFERROR(VLOOKUP($B1114,'Depr Rate % NS'!$L:$O,4,FALSE),0)</f>
        <v>1.8E-3</v>
      </c>
      <c r="Y1114" s="81">
        <f>W1114*X1114</f>
        <v>70081.048547999977</v>
      </c>
    </row>
    <row r="1115" spans="1:25" x14ac:dyDescent="0.25">
      <c r="A1115" s="13" t="s">
        <v>11</v>
      </c>
      <c r="B1115" s="14">
        <v>34531</v>
      </c>
      <c r="C1115" s="14" t="s">
        <v>97</v>
      </c>
      <c r="D1115" s="14" t="s">
        <v>32</v>
      </c>
      <c r="E1115" s="14" t="s">
        <v>142</v>
      </c>
      <c r="F1115" s="14" t="s">
        <v>118</v>
      </c>
      <c r="G1115" s="14">
        <v>2017</v>
      </c>
      <c r="H1115" s="10">
        <v>522671.82</v>
      </c>
      <c r="I1115" s="10">
        <v>-7710.5499999999993</v>
      </c>
      <c r="J1115" s="20">
        <f t="shared" si="68"/>
        <v>-1.4752182354120409</v>
      </c>
      <c r="K1115" s="10">
        <v>0</v>
      </c>
      <c r="L1115" s="20">
        <f t="shared" si="69"/>
        <v>0</v>
      </c>
      <c r="M1115" s="10">
        <f t="shared" si="70"/>
        <v>-7710.5499999999993</v>
      </c>
      <c r="N1115" s="20">
        <f t="shared" si="71"/>
        <v>-1.4752182354120409</v>
      </c>
      <c r="O1115" s="29">
        <v>1000164.8400000001</v>
      </c>
      <c r="P1115" s="29">
        <v>-21744.77</v>
      </c>
      <c r="Q1115" s="79">
        <f>IF($O1115=0,0,P1115/$O1115)*100</f>
        <v>-2.1741186182869616</v>
      </c>
      <c r="R1115" s="29">
        <v>0</v>
      </c>
      <c r="S1115" s="79">
        <f>IF($O1115=0,0,R1115/$O1115)*100</f>
        <v>0</v>
      </c>
      <c r="T1115" s="29">
        <f>P1115+R1115</f>
        <v>-21744.77</v>
      </c>
      <c r="U1115" s="79">
        <f>IF($O1115=0,0,T1115/$O1115)*100</f>
        <v>-2.1741186182869616</v>
      </c>
      <c r="V1115" s="80">
        <f>IFERROR(VLOOKUP($B1115,'Depr Rate % NS'!$A:$B,2,FALSE),0)</f>
        <v>-8</v>
      </c>
      <c r="W1115" s="81">
        <f>IFERROR(VLOOKUP($B1115,'Depr Rate % NS'!D:E,2,FALSE),0)</f>
        <v>38933915.859999985</v>
      </c>
      <c r="X1115" s="82">
        <f>IFERROR(VLOOKUP($B1115,'Depr Rate % NS'!$L:$O,4,FALSE),0)</f>
        <v>1.8E-3</v>
      </c>
      <c r="Y1115" s="81">
        <f>W1115*X1115</f>
        <v>70081.048547999977</v>
      </c>
    </row>
    <row r="1116" spans="1:25" x14ac:dyDescent="0.25">
      <c r="A1116" s="13" t="s">
        <v>11</v>
      </c>
      <c r="B1116" s="14">
        <v>34531</v>
      </c>
      <c r="C1116" s="14" t="s">
        <v>97</v>
      </c>
      <c r="D1116" s="14" t="s">
        <v>32</v>
      </c>
      <c r="E1116" s="14" t="s">
        <v>142</v>
      </c>
      <c r="F1116" s="14" t="s">
        <v>118</v>
      </c>
      <c r="G1116" s="14">
        <v>2018</v>
      </c>
      <c r="H1116" s="10">
        <v>111950.45000000001</v>
      </c>
      <c r="I1116" s="10">
        <v>-257549.25</v>
      </c>
      <c r="J1116" s="20">
        <f t="shared" si="68"/>
        <v>-230.05646694586756</v>
      </c>
      <c r="K1116" s="10">
        <v>0</v>
      </c>
      <c r="L1116" s="20">
        <f t="shared" si="69"/>
        <v>0</v>
      </c>
      <c r="M1116" s="10">
        <f t="shared" si="70"/>
        <v>-257549.25</v>
      </c>
      <c r="N1116" s="20">
        <f t="shared" si="71"/>
        <v>-230.05646694586756</v>
      </c>
      <c r="O1116" s="29">
        <v>1112115.2899999998</v>
      </c>
      <c r="P1116" s="29">
        <v>-279294.02</v>
      </c>
      <c r="Q1116" s="79">
        <f>IF($O1116=0,0,P1116/$O1116)*100</f>
        <v>-25.113764958667197</v>
      </c>
      <c r="R1116" s="29">
        <v>0</v>
      </c>
      <c r="S1116" s="79">
        <f>IF($O1116=0,0,R1116/$O1116)*100</f>
        <v>0</v>
      </c>
      <c r="T1116" s="29">
        <f>P1116+R1116</f>
        <v>-279294.02</v>
      </c>
      <c r="U1116" s="79">
        <f>IF($O1116=0,0,T1116/$O1116)*100</f>
        <v>-25.113764958667197</v>
      </c>
      <c r="V1116" s="80">
        <f>IFERROR(VLOOKUP($B1116,'Depr Rate % NS'!$A:$B,2,FALSE),0)</f>
        <v>-8</v>
      </c>
      <c r="W1116" s="81">
        <f>IFERROR(VLOOKUP($B1116,'Depr Rate % NS'!D:E,2,FALSE),0)</f>
        <v>38933915.859999985</v>
      </c>
      <c r="X1116" s="82">
        <f>IFERROR(VLOOKUP($B1116,'Depr Rate % NS'!$L:$O,4,FALSE),0)</f>
        <v>1.8E-3</v>
      </c>
      <c r="Y1116" s="81">
        <f>W1116*X1116</f>
        <v>70081.048547999977</v>
      </c>
    </row>
    <row r="1117" spans="1:25" x14ac:dyDescent="0.25">
      <c r="A1117" s="13" t="s">
        <v>11</v>
      </c>
      <c r="B1117" s="14">
        <v>34531</v>
      </c>
      <c r="C1117" s="14" t="s">
        <v>97</v>
      </c>
      <c r="D1117" s="14" t="s">
        <v>32</v>
      </c>
      <c r="E1117" s="14" t="s">
        <v>142</v>
      </c>
      <c r="F1117" s="14" t="s">
        <v>118</v>
      </c>
      <c r="G1117" s="14">
        <v>2019</v>
      </c>
      <c r="H1117" s="10">
        <v>44210.14</v>
      </c>
      <c r="I1117" s="10">
        <v>-150184.25</v>
      </c>
      <c r="J1117" s="20">
        <f t="shared" si="68"/>
        <v>-339.70543861657075</v>
      </c>
      <c r="K1117" s="10">
        <v>0</v>
      </c>
      <c r="L1117" s="20">
        <f t="shared" si="69"/>
        <v>0</v>
      </c>
      <c r="M1117" s="10">
        <f t="shared" si="70"/>
        <v>-150184.25</v>
      </c>
      <c r="N1117" s="20">
        <f t="shared" si="71"/>
        <v>-339.70543861657075</v>
      </c>
      <c r="O1117" s="29">
        <v>1126229.25</v>
      </c>
      <c r="P1117" s="29">
        <v>-429478.27</v>
      </c>
      <c r="Q1117" s="79">
        <f>IF($O1117=0,0,P1117/$O1117)*100</f>
        <v>-38.134178276758483</v>
      </c>
      <c r="R1117" s="29">
        <v>0</v>
      </c>
      <c r="S1117" s="79">
        <f>IF($O1117=0,0,R1117/$O1117)*100</f>
        <v>0</v>
      </c>
      <c r="T1117" s="29">
        <f>P1117+R1117</f>
        <v>-429478.27</v>
      </c>
      <c r="U1117" s="79">
        <f>IF($O1117=0,0,T1117/$O1117)*100</f>
        <v>-38.134178276758483</v>
      </c>
      <c r="V1117" s="80">
        <f>IFERROR(VLOOKUP($B1117,'Depr Rate % NS'!$A:$B,2,FALSE),0)</f>
        <v>-8</v>
      </c>
      <c r="W1117" s="81">
        <f>IFERROR(VLOOKUP($B1117,'Depr Rate % NS'!D:E,2,FALSE),0)</f>
        <v>38933915.859999985</v>
      </c>
      <c r="X1117" s="82">
        <f>IFERROR(VLOOKUP($B1117,'Depr Rate % NS'!$L:$O,4,FALSE),0)</f>
        <v>1.8E-3</v>
      </c>
      <c r="Y1117" s="81">
        <f>W1117*X1117</f>
        <v>70081.048547999977</v>
      </c>
    </row>
    <row r="1118" spans="1:25" x14ac:dyDescent="0.25">
      <c r="A1118" s="13" t="s">
        <v>11</v>
      </c>
      <c r="B1118" s="14">
        <v>34532</v>
      </c>
      <c r="C1118" s="14" t="s">
        <v>97</v>
      </c>
      <c r="D1118" s="14" t="s">
        <v>33</v>
      </c>
      <c r="E1118" s="14" t="s">
        <v>142</v>
      </c>
      <c r="F1118" s="14" t="s">
        <v>119</v>
      </c>
      <c r="G1118" s="14">
        <v>2011</v>
      </c>
      <c r="H1118" s="10">
        <v>8575.66</v>
      </c>
      <c r="I1118" s="10">
        <v>0</v>
      </c>
      <c r="J1118" s="20">
        <f t="shared" si="68"/>
        <v>0</v>
      </c>
      <c r="K1118" s="10">
        <v>0</v>
      </c>
      <c r="L1118" s="20">
        <f t="shared" si="69"/>
        <v>0</v>
      </c>
      <c r="M1118" s="10">
        <f t="shared" si="70"/>
        <v>0</v>
      </c>
      <c r="N1118" s="20">
        <f t="shared" si="71"/>
        <v>0</v>
      </c>
      <c r="O1118" s="10"/>
      <c r="P1118" s="10"/>
      <c r="Q1118" s="20"/>
      <c r="R1118" s="10"/>
      <c r="S1118" s="20"/>
      <c r="T1118" s="10"/>
      <c r="U1118" s="20"/>
      <c r="V1118" s="20"/>
      <c r="W1118" s="43"/>
      <c r="X1118" s="40"/>
      <c r="Y1118" s="43"/>
    </row>
    <row r="1119" spans="1:25" x14ac:dyDescent="0.25">
      <c r="A1119" s="13" t="s">
        <v>11</v>
      </c>
      <c r="B1119" s="14">
        <v>34532</v>
      </c>
      <c r="C1119" s="14" t="s">
        <v>97</v>
      </c>
      <c r="D1119" s="14" t="s">
        <v>33</v>
      </c>
      <c r="E1119" s="14" t="s">
        <v>142</v>
      </c>
      <c r="F1119" s="14" t="s">
        <v>119</v>
      </c>
      <c r="G1119" s="14">
        <v>2012</v>
      </c>
      <c r="H1119" s="10">
        <v>0</v>
      </c>
      <c r="I1119" s="10">
        <v>0</v>
      </c>
      <c r="J1119" s="20">
        <f t="shared" si="68"/>
        <v>0</v>
      </c>
      <c r="K1119" s="10">
        <v>0</v>
      </c>
      <c r="L1119" s="20">
        <f t="shared" si="69"/>
        <v>0</v>
      </c>
      <c r="M1119" s="10">
        <f t="shared" si="70"/>
        <v>0</v>
      </c>
      <c r="N1119" s="20">
        <f t="shared" si="71"/>
        <v>0</v>
      </c>
      <c r="O1119" s="10"/>
      <c r="P1119" s="10"/>
      <c r="Q1119" s="20"/>
      <c r="R1119" s="10"/>
      <c r="S1119" s="20"/>
      <c r="T1119" s="10"/>
      <c r="U1119" s="20"/>
      <c r="V1119" s="20"/>
      <c r="W1119" s="43"/>
      <c r="X1119" s="40"/>
      <c r="Y1119" s="43"/>
    </row>
    <row r="1120" spans="1:25" x14ac:dyDescent="0.25">
      <c r="A1120" s="13" t="s">
        <v>11</v>
      </c>
      <c r="B1120" s="14">
        <v>34532</v>
      </c>
      <c r="C1120" s="14" t="s">
        <v>97</v>
      </c>
      <c r="D1120" s="14" t="s">
        <v>33</v>
      </c>
      <c r="E1120" s="14" t="s">
        <v>142</v>
      </c>
      <c r="F1120" s="14" t="s">
        <v>119</v>
      </c>
      <c r="G1120" s="14">
        <v>2013</v>
      </c>
      <c r="H1120" s="10">
        <v>88309</v>
      </c>
      <c r="I1120" s="10">
        <v>-68894.039999999994</v>
      </c>
      <c r="J1120" s="20">
        <f t="shared" si="68"/>
        <v>-78.014743684109206</v>
      </c>
      <c r="K1120" s="10">
        <v>422.17</v>
      </c>
      <c r="L1120" s="20">
        <f t="shared" si="69"/>
        <v>0.478059993885108</v>
      </c>
      <c r="M1120" s="10">
        <f t="shared" si="70"/>
        <v>-68471.87</v>
      </c>
      <c r="N1120" s="20">
        <f t="shared" si="71"/>
        <v>-77.536683690224095</v>
      </c>
      <c r="O1120" s="10"/>
      <c r="P1120" s="10"/>
      <c r="Q1120" s="20"/>
      <c r="R1120" s="10"/>
      <c r="S1120" s="20"/>
      <c r="T1120" s="10"/>
      <c r="U1120" s="20"/>
      <c r="V1120" s="20"/>
      <c r="W1120" s="43"/>
      <c r="X1120" s="40"/>
      <c r="Y1120" s="43"/>
    </row>
    <row r="1121" spans="1:25" x14ac:dyDescent="0.25">
      <c r="A1121" s="13" t="s">
        <v>11</v>
      </c>
      <c r="B1121" s="14">
        <v>34532</v>
      </c>
      <c r="C1121" s="14" t="s">
        <v>97</v>
      </c>
      <c r="D1121" s="14" t="s">
        <v>33</v>
      </c>
      <c r="E1121" s="14" t="s">
        <v>142</v>
      </c>
      <c r="F1121" s="14" t="s">
        <v>119</v>
      </c>
      <c r="G1121" s="14">
        <v>2014</v>
      </c>
      <c r="H1121" s="10">
        <v>0</v>
      </c>
      <c r="I1121" s="10">
        <v>0</v>
      </c>
      <c r="J1121" s="20">
        <f t="shared" si="68"/>
        <v>0</v>
      </c>
      <c r="K1121" s="10">
        <v>0</v>
      </c>
      <c r="L1121" s="20">
        <f t="shared" si="69"/>
        <v>0</v>
      </c>
      <c r="M1121" s="10">
        <f t="shared" si="70"/>
        <v>0</v>
      </c>
      <c r="N1121" s="20">
        <f t="shared" si="71"/>
        <v>0</v>
      </c>
      <c r="O1121" s="10"/>
      <c r="P1121" s="10"/>
      <c r="Q1121" s="20"/>
      <c r="R1121" s="10"/>
      <c r="S1121" s="20"/>
      <c r="T1121" s="10"/>
      <c r="U1121" s="20"/>
      <c r="V1121" s="20"/>
      <c r="W1121" s="43"/>
      <c r="X1121" s="40"/>
      <c r="Y1121" s="43"/>
    </row>
    <row r="1122" spans="1:25" x14ac:dyDescent="0.25">
      <c r="A1122" s="13" t="s">
        <v>11</v>
      </c>
      <c r="B1122" s="14">
        <v>34532</v>
      </c>
      <c r="C1122" s="14" t="s">
        <v>97</v>
      </c>
      <c r="D1122" s="14" t="s">
        <v>33</v>
      </c>
      <c r="E1122" s="14" t="s">
        <v>142</v>
      </c>
      <c r="F1122" s="14" t="s">
        <v>119</v>
      </c>
      <c r="G1122" s="14">
        <v>2015</v>
      </c>
      <c r="H1122" s="10">
        <v>222603.6</v>
      </c>
      <c r="I1122" s="10">
        <v>-412.34</v>
      </c>
      <c r="J1122" s="20">
        <f t="shared" si="68"/>
        <v>-0.18523509952219999</v>
      </c>
      <c r="K1122" s="10">
        <v>0</v>
      </c>
      <c r="L1122" s="20">
        <f t="shared" si="69"/>
        <v>0</v>
      </c>
      <c r="M1122" s="10">
        <f t="shared" si="70"/>
        <v>-412.34</v>
      </c>
      <c r="N1122" s="20">
        <f t="shared" si="71"/>
        <v>-0.18523509952219999</v>
      </c>
      <c r="O1122" s="29">
        <v>319488.25999999995</v>
      </c>
      <c r="P1122" s="29">
        <v>-69306.37999999999</v>
      </c>
      <c r="Q1122" s="79">
        <f>IF($O1122=0,0,P1122/$O1122)*100</f>
        <v>-21.692934820202783</v>
      </c>
      <c r="R1122" s="29">
        <v>422.17</v>
      </c>
      <c r="S1122" s="79">
        <f>IF($O1122=0,0,R1122/$O1122)*100</f>
        <v>0.13213944074189143</v>
      </c>
      <c r="T1122" s="29">
        <f>P1122+R1122</f>
        <v>-68884.209999999992</v>
      </c>
      <c r="U1122" s="79">
        <f>IF($O1122=0,0,T1122/$O1122)*100</f>
        <v>-21.560795379460892</v>
      </c>
      <c r="V1122" s="80">
        <f>IFERROR(VLOOKUP($B1122,'Depr Rate % NS'!$A:$B,2,FALSE),0)</f>
        <v>-8</v>
      </c>
      <c r="W1122" s="81">
        <f>IFERROR(VLOOKUP($B1122,'Depr Rate % NS'!D:E,2,FALSE),0)</f>
        <v>43953040.530000001</v>
      </c>
      <c r="X1122" s="82">
        <f>IFERROR(VLOOKUP($B1122,'Depr Rate % NS'!$L:$O,4,FALSE),0)</f>
        <v>1.8E-3</v>
      </c>
      <c r="Y1122" s="81">
        <f>W1122*X1122</f>
        <v>79115.472953999997</v>
      </c>
    </row>
    <row r="1123" spans="1:25" x14ac:dyDescent="0.25">
      <c r="A1123" s="13" t="s">
        <v>11</v>
      </c>
      <c r="B1123" s="14">
        <v>34532</v>
      </c>
      <c r="C1123" s="14" t="s">
        <v>97</v>
      </c>
      <c r="D1123" s="14" t="s">
        <v>33</v>
      </c>
      <c r="E1123" s="14" t="s">
        <v>142</v>
      </c>
      <c r="F1123" s="14" t="s">
        <v>119</v>
      </c>
      <c r="G1123" s="14">
        <v>2016</v>
      </c>
      <c r="H1123" s="10">
        <v>72643.88</v>
      </c>
      <c r="I1123" s="10">
        <v>-35894.9</v>
      </c>
      <c r="J1123" s="20">
        <f t="shared" si="68"/>
        <v>-49.412145937138817</v>
      </c>
      <c r="K1123" s="10">
        <v>0</v>
      </c>
      <c r="L1123" s="20">
        <f t="shared" si="69"/>
        <v>0</v>
      </c>
      <c r="M1123" s="10">
        <f t="shared" si="70"/>
        <v>-35894.9</v>
      </c>
      <c r="N1123" s="20">
        <f t="shared" si="71"/>
        <v>-49.412145937138817</v>
      </c>
      <c r="O1123" s="29">
        <v>383556.48</v>
      </c>
      <c r="P1123" s="29">
        <v>-105201.28</v>
      </c>
      <c r="Q1123" s="79">
        <f>IF($O1123=0,0,P1123/$O1123)*100</f>
        <v>-27.427845828598702</v>
      </c>
      <c r="R1123" s="29">
        <v>422.17</v>
      </c>
      <c r="S1123" s="79">
        <f>IF($O1123=0,0,R1123/$O1123)*100</f>
        <v>0.1100672318194181</v>
      </c>
      <c r="T1123" s="29">
        <f>P1123+R1123</f>
        <v>-104779.11</v>
      </c>
      <c r="U1123" s="79">
        <f>IF($O1123=0,0,T1123/$O1123)*100</f>
        <v>-27.317778596779281</v>
      </c>
      <c r="V1123" s="80">
        <f>IFERROR(VLOOKUP($B1123,'Depr Rate % NS'!$A:$B,2,FALSE),0)</f>
        <v>-8</v>
      </c>
      <c r="W1123" s="81">
        <f>IFERROR(VLOOKUP($B1123,'Depr Rate % NS'!D:E,2,FALSE),0)</f>
        <v>43953040.530000001</v>
      </c>
      <c r="X1123" s="82">
        <f>IFERROR(VLOOKUP($B1123,'Depr Rate % NS'!$L:$O,4,FALSE),0)</f>
        <v>1.8E-3</v>
      </c>
      <c r="Y1123" s="81">
        <f>W1123*X1123</f>
        <v>79115.472953999997</v>
      </c>
    </row>
    <row r="1124" spans="1:25" x14ac:dyDescent="0.25">
      <c r="A1124" s="13" t="s">
        <v>11</v>
      </c>
      <c r="B1124" s="14">
        <v>34532</v>
      </c>
      <c r="C1124" s="14" t="s">
        <v>97</v>
      </c>
      <c r="D1124" s="14" t="s">
        <v>33</v>
      </c>
      <c r="E1124" s="14" t="s">
        <v>142</v>
      </c>
      <c r="F1124" s="14" t="s">
        <v>119</v>
      </c>
      <c r="G1124" s="14">
        <v>2017</v>
      </c>
      <c r="H1124" s="10">
        <v>178663.6</v>
      </c>
      <c r="I1124" s="10">
        <v>-15998.239999999998</v>
      </c>
      <c r="J1124" s="20">
        <f t="shared" si="68"/>
        <v>-8.9543925007668026</v>
      </c>
      <c r="K1124" s="10">
        <v>0</v>
      </c>
      <c r="L1124" s="20">
        <f t="shared" si="69"/>
        <v>0</v>
      </c>
      <c r="M1124" s="10">
        <f t="shared" si="70"/>
        <v>-15998.239999999998</v>
      </c>
      <c r="N1124" s="20">
        <f t="shared" si="71"/>
        <v>-8.9543925007668026</v>
      </c>
      <c r="O1124" s="29">
        <v>562220.08000000007</v>
      </c>
      <c r="P1124" s="29">
        <v>-121199.51999999999</v>
      </c>
      <c r="Q1124" s="79">
        <f>IF($O1124=0,0,P1124/$O1124)*100</f>
        <v>-21.557309016782177</v>
      </c>
      <c r="R1124" s="29">
        <v>422.17</v>
      </c>
      <c r="S1124" s="79">
        <f>IF($O1124=0,0,R1124/$O1124)*100</f>
        <v>7.5089811804658402E-2</v>
      </c>
      <c r="T1124" s="29">
        <f>P1124+R1124</f>
        <v>-120777.34999999999</v>
      </c>
      <c r="U1124" s="79">
        <f>IF($O1124=0,0,T1124/$O1124)*100</f>
        <v>-21.482219204977522</v>
      </c>
      <c r="V1124" s="80">
        <f>IFERROR(VLOOKUP($B1124,'Depr Rate % NS'!$A:$B,2,FALSE),0)</f>
        <v>-8</v>
      </c>
      <c r="W1124" s="81">
        <f>IFERROR(VLOOKUP($B1124,'Depr Rate % NS'!D:E,2,FALSE),0)</f>
        <v>43953040.530000001</v>
      </c>
      <c r="X1124" s="82">
        <f>IFERROR(VLOOKUP($B1124,'Depr Rate % NS'!$L:$O,4,FALSE),0)</f>
        <v>1.8E-3</v>
      </c>
      <c r="Y1124" s="81">
        <f>W1124*X1124</f>
        <v>79115.472953999997</v>
      </c>
    </row>
    <row r="1125" spans="1:25" x14ac:dyDescent="0.25">
      <c r="A1125" s="13" t="s">
        <v>11</v>
      </c>
      <c r="B1125" s="14">
        <v>34532</v>
      </c>
      <c r="C1125" s="14" t="s">
        <v>97</v>
      </c>
      <c r="D1125" s="14" t="s">
        <v>33</v>
      </c>
      <c r="E1125" s="14" t="s">
        <v>142</v>
      </c>
      <c r="F1125" s="14" t="s">
        <v>119</v>
      </c>
      <c r="G1125" s="14">
        <v>2018</v>
      </c>
      <c r="H1125" s="10">
        <v>1631495.5399999998</v>
      </c>
      <c r="I1125" s="10">
        <v>-6698.3600000000006</v>
      </c>
      <c r="J1125" s="20">
        <f t="shared" si="68"/>
        <v>-0.41056563354135805</v>
      </c>
      <c r="K1125" s="10">
        <v>0</v>
      </c>
      <c r="L1125" s="20">
        <f t="shared" si="69"/>
        <v>0</v>
      </c>
      <c r="M1125" s="10">
        <f t="shared" si="70"/>
        <v>-6698.3600000000006</v>
      </c>
      <c r="N1125" s="20">
        <f t="shared" si="71"/>
        <v>-0.41056563354135805</v>
      </c>
      <c r="O1125" s="29">
        <v>2105406.62</v>
      </c>
      <c r="P1125" s="29">
        <v>-59003.839999999997</v>
      </c>
      <c r="Q1125" s="79">
        <f>IF($O1125=0,0,P1125/$O1125)*100</f>
        <v>-2.802491425623046</v>
      </c>
      <c r="R1125" s="29">
        <v>0</v>
      </c>
      <c r="S1125" s="79">
        <f>IF($O1125=0,0,R1125/$O1125)*100</f>
        <v>0</v>
      </c>
      <c r="T1125" s="29">
        <f>P1125+R1125</f>
        <v>-59003.839999999997</v>
      </c>
      <c r="U1125" s="79">
        <f>IF($O1125=0,0,T1125/$O1125)*100</f>
        <v>-2.802491425623046</v>
      </c>
      <c r="V1125" s="80">
        <f>IFERROR(VLOOKUP($B1125,'Depr Rate % NS'!$A:$B,2,FALSE),0)</f>
        <v>-8</v>
      </c>
      <c r="W1125" s="81">
        <f>IFERROR(VLOOKUP($B1125,'Depr Rate % NS'!D:E,2,FALSE),0)</f>
        <v>43953040.530000001</v>
      </c>
      <c r="X1125" s="82">
        <f>IFERROR(VLOOKUP($B1125,'Depr Rate % NS'!$L:$O,4,FALSE),0)</f>
        <v>1.8E-3</v>
      </c>
      <c r="Y1125" s="81">
        <f>W1125*X1125</f>
        <v>79115.472953999997</v>
      </c>
    </row>
    <row r="1126" spans="1:25" x14ac:dyDescent="0.25">
      <c r="A1126" s="24" t="s">
        <v>11</v>
      </c>
      <c r="B1126" s="14">
        <v>34532</v>
      </c>
      <c r="C1126" s="14" t="s">
        <v>97</v>
      </c>
      <c r="D1126" s="14" t="s">
        <v>33</v>
      </c>
      <c r="E1126" s="14" t="s">
        <v>142</v>
      </c>
      <c r="F1126" s="14" t="s">
        <v>119</v>
      </c>
      <c r="G1126" s="14">
        <v>2019</v>
      </c>
      <c r="H1126" s="10">
        <v>4042.78</v>
      </c>
      <c r="I1126" s="10">
        <v>-495748.85</v>
      </c>
      <c r="J1126" s="20">
        <f t="shared" si="68"/>
        <v>-12262.573031428867</v>
      </c>
      <c r="K1126" s="10">
        <v>0</v>
      </c>
      <c r="L1126" s="20">
        <f t="shared" si="69"/>
        <v>0</v>
      </c>
      <c r="M1126" s="10">
        <f t="shared" si="70"/>
        <v>-495748.85</v>
      </c>
      <c r="N1126" s="20">
        <f t="shared" si="71"/>
        <v>-12262.573031428867</v>
      </c>
      <c r="O1126" s="29">
        <v>2109449.4</v>
      </c>
      <c r="P1126" s="29">
        <v>-554752.68999999994</v>
      </c>
      <c r="Q1126" s="79">
        <f>IF($O1126=0,0,P1126/$O1126)*100</f>
        <v>-26.298459209308362</v>
      </c>
      <c r="R1126" s="29">
        <v>0</v>
      </c>
      <c r="S1126" s="79">
        <f>IF($O1126=0,0,R1126/$O1126)*100</f>
        <v>0</v>
      </c>
      <c r="T1126" s="29">
        <f>P1126+R1126</f>
        <v>-554752.68999999994</v>
      </c>
      <c r="U1126" s="79">
        <f>IF($O1126=0,0,T1126/$O1126)*100</f>
        <v>-26.298459209308362</v>
      </c>
      <c r="V1126" s="80">
        <f>IFERROR(VLOOKUP($B1126,'Depr Rate % NS'!$A:$B,2,FALSE),0)</f>
        <v>-8</v>
      </c>
      <c r="W1126" s="81">
        <f>IFERROR(VLOOKUP($B1126,'Depr Rate % NS'!D:E,2,FALSE),0)</f>
        <v>43953040.530000001</v>
      </c>
      <c r="X1126" s="82">
        <f>IFERROR(VLOOKUP($B1126,'Depr Rate % NS'!$L:$O,4,FALSE),0)</f>
        <v>1.8E-3</v>
      </c>
      <c r="Y1126" s="81">
        <f>W1126*X1126</f>
        <v>79115.472953999997</v>
      </c>
    </row>
    <row r="1127" spans="1:25" x14ac:dyDescent="0.25">
      <c r="A1127" s="13" t="s">
        <v>11</v>
      </c>
      <c r="B1127" s="14">
        <v>34533</v>
      </c>
      <c r="C1127" s="14" t="s">
        <v>97</v>
      </c>
      <c r="D1127" s="14" t="s">
        <v>34</v>
      </c>
      <c r="E1127" s="14" t="s">
        <v>142</v>
      </c>
      <c r="F1127" s="27" t="s">
        <v>120</v>
      </c>
      <c r="G1127" s="14">
        <v>2011</v>
      </c>
      <c r="H1127" s="10">
        <v>0</v>
      </c>
      <c r="I1127" s="10">
        <v>0</v>
      </c>
      <c r="J1127" s="20">
        <f t="shared" si="68"/>
        <v>0</v>
      </c>
      <c r="K1127" s="10">
        <v>0</v>
      </c>
      <c r="L1127" s="20">
        <f t="shared" si="69"/>
        <v>0</v>
      </c>
      <c r="M1127" s="10">
        <f t="shared" si="70"/>
        <v>0</v>
      </c>
      <c r="N1127" s="20">
        <f t="shared" si="71"/>
        <v>0</v>
      </c>
      <c r="O1127" s="10"/>
      <c r="P1127" s="10"/>
      <c r="Q1127" s="20"/>
      <c r="R1127" s="10"/>
      <c r="S1127" s="20"/>
      <c r="T1127" s="10"/>
      <c r="U1127" s="20"/>
      <c r="V1127" s="20"/>
      <c r="W1127" s="43"/>
      <c r="X1127" s="40"/>
      <c r="Y1127" s="43"/>
    </row>
    <row r="1128" spans="1:25" x14ac:dyDescent="0.25">
      <c r="A1128" s="13" t="s">
        <v>11</v>
      </c>
      <c r="B1128" s="14">
        <v>34533</v>
      </c>
      <c r="C1128" s="14" t="s">
        <v>97</v>
      </c>
      <c r="D1128" s="14" t="s">
        <v>34</v>
      </c>
      <c r="E1128" s="14" t="s">
        <v>142</v>
      </c>
      <c r="F1128" s="27" t="s">
        <v>120</v>
      </c>
      <c r="G1128" s="14">
        <v>2012</v>
      </c>
      <c r="H1128" s="10">
        <v>0</v>
      </c>
      <c r="I1128" s="10">
        <v>0</v>
      </c>
      <c r="J1128" s="20">
        <f t="shared" si="68"/>
        <v>0</v>
      </c>
      <c r="K1128" s="10">
        <v>0</v>
      </c>
      <c r="L1128" s="20">
        <f t="shared" si="69"/>
        <v>0</v>
      </c>
      <c r="M1128" s="10">
        <f t="shared" si="70"/>
        <v>0</v>
      </c>
      <c r="N1128" s="20">
        <f t="shared" si="71"/>
        <v>0</v>
      </c>
      <c r="O1128" s="10"/>
      <c r="P1128" s="10"/>
      <c r="Q1128" s="20"/>
      <c r="R1128" s="10"/>
      <c r="S1128" s="20"/>
      <c r="T1128" s="10"/>
      <c r="U1128" s="20"/>
      <c r="V1128" s="20"/>
      <c r="W1128" s="43"/>
      <c r="X1128" s="40"/>
      <c r="Y1128" s="43"/>
    </row>
    <row r="1129" spans="1:25" x14ac:dyDescent="0.25">
      <c r="A1129" s="13" t="s">
        <v>11</v>
      </c>
      <c r="B1129" s="14">
        <v>34533</v>
      </c>
      <c r="C1129" s="14" t="s">
        <v>97</v>
      </c>
      <c r="D1129" s="14" t="s">
        <v>34</v>
      </c>
      <c r="E1129" s="14" t="s">
        <v>142</v>
      </c>
      <c r="F1129" s="27" t="s">
        <v>120</v>
      </c>
      <c r="G1129" s="14">
        <v>2013</v>
      </c>
      <c r="H1129" s="10">
        <v>0</v>
      </c>
      <c r="I1129" s="10">
        <v>0</v>
      </c>
      <c r="J1129" s="20">
        <f t="shared" si="68"/>
        <v>0</v>
      </c>
      <c r="K1129" s="10">
        <v>0</v>
      </c>
      <c r="L1129" s="20">
        <f t="shared" si="69"/>
        <v>0</v>
      </c>
      <c r="M1129" s="10">
        <f t="shared" si="70"/>
        <v>0</v>
      </c>
      <c r="N1129" s="20">
        <f t="shared" si="71"/>
        <v>0</v>
      </c>
      <c r="O1129" s="10"/>
      <c r="P1129" s="10"/>
      <c r="Q1129" s="20"/>
      <c r="R1129" s="10"/>
      <c r="S1129" s="20"/>
      <c r="T1129" s="10"/>
      <c r="U1129" s="20"/>
      <c r="V1129" s="20"/>
      <c r="W1129" s="43"/>
      <c r="X1129" s="40"/>
      <c r="Y1129" s="43"/>
    </row>
    <row r="1130" spans="1:25" x14ac:dyDescent="0.25">
      <c r="A1130" s="13" t="s">
        <v>11</v>
      </c>
      <c r="B1130" s="14">
        <v>34533</v>
      </c>
      <c r="C1130" s="14" t="s">
        <v>97</v>
      </c>
      <c r="D1130" s="14" t="s">
        <v>34</v>
      </c>
      <c r="E1130" s="14" t="s">
        <v>142</v>
      </c>
      <c r="F1130" s="27" t="s">
        <v>120</v>
      </c>
      <c r="G1130" s="14">
        <v>2014</v>
      </c>
      <c r="H1130" s="10">
        <v>0</v>
      </c>
      <c r="I1130" s="10">
        <v>0</v>
      </c>
      <c r="J1130" s="20">
        <f t="shared" si="68"/>
        <v>0</v>
      </c>
      <c r="K1130" s="10">
        <v>0</v>
      </c>
      <c r="L1130" s="20">
        <f t="shared" si="69"/>
        <v>0</v>
      </c>
      <c r="M1130" s="10">
        <f t="shared" si="70"/>
        <v>0</v>
      </c>
      <c r="N1130" s="20">
        <f t="shared" si="71"/>
        <v>0</v>
      </c>
      <c r="O1130" s="10"/>
      <c r="P1130" s="10"/>
      <c r="Q1130" s="20"/>
      <c r="R1130" s="10"/>
      <c r="S1130" s="20"/>
      <c r="T1130" s="10"/>
      <c r="U1130" s="20"/>
      <c r="V1130" s="20"/>
      <c r="W1130" s="43"/>
      <c r="X1130" s="40"/>
      <c r="Y1130" s="43"/>
    </row>
    <row r="1131" spans="1:25" x14ac:dyDescent="0.25">
      <c r="A1131" s="13" t="s">
        <v>11</v>
      </c>
      <c r="B1131" s="14">
        <v>34533</v>
      </c>
      <c r="C1131" s="14" t="s">
        <v>97</v>
      </c>
      <c r="D1131" s="14" t="s">
        <v>34</v>
      </c>
      <c r="E1131" s="14" t="s">
        <v>142</v>
      </c>
      <c r="F1131" s="27" t="s">
        <v>120</v>
      </c>
      <c r="G1131" s="14">
        <v>2015</v>
      </c>
      <c r="H1131" s="10">
        <v>0</v>
      </c>
      <c r="I1131" s="10">
        <v>0</v>
      </c>
      <c r="J1131" s="20">
        <f t="shared" si="68"/>
        <v>0</v>
      </c>
      <c r="K1131" s="10">
        <v>0</v>
      </c>
      <c r="L1131" s="20">
        <f t="shared" si="69"/>
        <v>0</v>
      </c>
      <c r="M1131" s="10">
        <f t="shared" si="70"/>
        <v>0</v>
      </c>
      <c r="N1131" s="20">
        <f t="shared" si="71"/>
        <v>0</v>
      </c>
      <c r="O1131" s="29">
        <v>0</v>
      </c>
      <c r="P1131" s="29">
        <v>0</v>
      </c>
      <c r="Q1131" s="79">
        <f>IF($O1131=0,0,P1131/$O1131)*100</f>
        <v>0</v>
      </c>
      <c r="R1131" s="29">
        <v>0</v>
      </c>
      <c r="S1131" s="79">
        <f>IF($O1131=0,0,R1131/$O1131)*100</f>
        <v>0</v>
      </c>
      <c r="T1131" s="29">
        <f>P1131+R1131</f>
        <v>0</v>
      </c>
      <c r="U1131" s="79">
        <f>IF($O1131=0,0,T1131/$O1131)*100</f>
        <v>0</v>
      </c>
      <c r="V1131" s="80">
        <f>IFERROR(VLOOKUP($B1131,'Depr Rate % NS'!$A:$B,2,FALSE),0)</f>
        <v>-11</v>
      </c>
      <c r="W1131" s="81">
        <f>IFERROR(VLOOKUP($B1131,'Depr Rate % NS'!D:E,2,FALSE),0)</f>
        <v>13966336.740000002</v>
      </c>
      <c r="X1131" s="82">
        <f>IFERROR(VLOOKUP($B1131,'Depr Rate % NS'!$L:$O,4,FALSE),0)</f>
        <v>3.7000000000000002E-3</v>
      </c>
      <c r="Y1131" s="81">
        <f>W1131*X1131</f>
        <v>51675.445938000012</v>
      </c>
    </row>
    <row r="1132" spans="1:25" x14ac:dyDescent="0.25">
      <c r="A1132" s="13" t="s">
        <v>11</v>
      </c>
      <c r="B1132" s="14">
        <v>34533</v>
      </c>
      <c r="C1132" s="14" t="s">
        <v>97</v>
      </c>
      <c r="D1132" s="14" t="s">
        <v>34</v>
      </c>
      <c r="E1132" s="14" t="s">
        <v>142</v>
      </c>
      <c r="F1132" s="27" t="s">
        <v>120</v>
      </c>
      <c r="G1132" s="14">
        <v>2016</v>
      </c>
      <c r="H1132" s="10">
        <v>0</v>
      </c>
      <c r="I1132" s="10">
        <v>0</v>
      </c>
      <c r="J1132" s="20">
        <f t="shared" si="68"/>
        <v>0</v>
      </c>
      <c r="K1132" s="10">
        <v>0</v>
      </c>
      <c r="L1132" s="20">
        <f t="shared" si="69"/>
        <v>0</v>
      </c>
      <c r="M1132" s="10">
        <f t="shared" si="70"/>
        <v>0</v>
      </c>
      <c r="N1132" s="20">
        <f t="shared" si="71"/>
        <v>0</v>
      </c>
      <c r="O1132" s="29">
        <v>0</v>
      </c>
      <c r="P1132" s="29">
        <v>0</v>
      </c>
      <c r="Q1132" s="79">
        <f>IF($O1132=0,0,P1132/$O1132)*100</f>
        <v>0</v>
      </c>
      <c r="R1132" s="29">
        <v>0</v>
      </c>
      <c r="S1132" s="79">
        <f>IF($O1132=0,0,R1132/$O1132)*100</f>
        <v>0</v>
      </c>
      <c r="T1132" s="29">
        <f>P1132+R1132</f>
        <v>0</v>
      </c>
      <c r="U1132" s="79">
        <f>IF($O1132=0,0,T1132/$O1132)*100</f>
        <v>0</v>
      </c>
      <c r="V1132" s="80">
        <f>IFERROR(VLOOKUP($B1132,'Depr Rate % NS'!$A:$B,2,FALSE),0)</f>
        <v>-11</v>
      </c>
      <c r="W1132" s="81">
        <f>IFERROR(VLOOKUP($B1132,'Depr Rate % NS'!D:E,2,FALSE),0)</f>
        <v>13966336.740000002</v>
      </c>
      <c r="X1132" s="82">
        <f>IFERROR(VLOOKUP($B1132,'Depr Rate % NS'!$L:$O,4,FALSE),0)</f>
        <v>3.7000000000000002E-3</v>
      </c>
      <c r="Y1132" s="81">
        <f>W1132*X1132</f>
        <v>51675.445938000012</v>
      </c>
    </row>
    <row r="1133" spans="1:25" x14ac:dyDescent="0.25">
      <c r="A1133" s="13" t="s">
        <v>11</v>
      </c>
      <c r="B1133" s="14">
        <v>34533</v>
      </c>
      <c r="C1133" s="14" t="s">
        <v>97</v>
      </c>
      <c r="D1133" s="14" t="s">
        <v>34</v>
      </c>
      <c r="E1133" s="14" t="s">
        <v>142</v>
      </c>
      <c r="F1133" s="27" t="s">
        <v>120</v>
      </c>
      <c r="G1133" s="14">
        <v>2017</v>
      </c>
      <c r="H1133" s="10">
        <v>0</v>
      </c>
      <c r="I1133" s="10">
        <v>0</v>
      </c>
      <c r="J1133" s="20">
        <f t="shared" si="68"/>
        <v>0</v>
      </c>
      <c r="K1133" s="10">
        <v>0</v>
      </c>
      <c r="L1133" s="20">
        <f t="shared" si="69"/>
        <v>0</v>
      </c>
      <c r="M1133" s="10">
        <f t="shared" si="70"/>
        <v>0</v>
      </c>
      <c r="N1133" s="20">
        <f t="shared" si="71"/>
        <v>0</v>
      </c>
      <c r="O1133" s="29">
        <v>0</v>
      </c>
      <c r="P1133" s="29">
        <v>0</v>
      </c>
      <c r="Q1133" s="79">
        <f>IF($O1133=0,0,P1133/$O1133)*100</f>
        <v>0</v>
      </c>
      <c r="R1133" s="29">
        <v>0</v>
      </c>
      <c r="S1133" s="79">
        <f>IF($O1133=0,0,R1133/$O1133)*100</f>
        <v>0</v>
      </c>
      <c r="T1133" s="29">
        <f>P1133+R1133</f>
        <v>0</v>
      </c>
      <c r="U1133" s="79">
        <f>IF($O1133=0,0,T1133/$O1133)*100</f>
        <v>0</v>
      </c>
      <c r="V1133" s="80">
        <f>IFERROR(VLOOKUP($B1133,'Depr Rate % NS'!$A:$B,2,FALSE),0)</f>
        <v>-11</v>
      </c>
      <c r="W1133" s="81">
        <f>IFERROR(VLOOKUP($B1133,'Depr Rate % NS'!D:E,2,FALSE),0)</f>
        <v>13966336.740000002</v>
      </c>
      <c r="X1133" s="82">
        <f>IFERROR(VLOOKUP($B1133,'Depr Rate % NS'!$L:$O,4,FALSE),0)</f>
        <v>3.7000000000000002E-3</v>
      </c>
      <c r="Y1133" s="81">
        <f>W1133*X1133</f>
        <v>51675.445938000012</v>
      </c>
    </row>
    <row r="1134" spans="1:25" x14ac:dyDescent="0.25">
      <c r="A1134" s="13" t="s">
        <v>11</v>
      </c>
      <c r="B1134" s="14">
        <v>34533</v>
      </c>
      <c r="C1134" s="14" t="s">
        <v>97</v>
      </c>
      <c r="D1134" s="14" t="s">
        <v>34</v>
      </c>
      <c r="E1134" s="14" t="s">
        <v>142</v>
      </c>
      <c r="F1134" s="27" t="s">
        <v>120</v>
      </c>
      <c r="G1134" s="14">
        <v>2018</v>
      </c>
      <c r="H1134" s="10">
        <v>87379.03</v>
      </c>
      <c r="I1134" s="10">
        <v>0</v>
      </c>
      <c r="J1134" s="20">
        <f t="shared" si="68"/>
        <v>0</v>
      </c>
      <c r="K1134" s="10">
        <v>0</v>
      </c>
      <c r="L1134" s="20">
        <f t="shared" si="69"/>
        <v>0</v>
      </c>
      <c r="M1134" s="10">
        <f t="shared" si="70"/>
        <v>0</v>
      </c>
      <c r="N1134" s="20">
        <f t="shared" si="71"/>
        <v>0</v>
      </c>
      <c r="O1134" s="29">
        <v>87379.03</v>
      </c>
      <c r="P1134" s="29">
        <v>0</v>
      </c>
      <c r="Q1134" s="79">
        <f>IF($O1134=0,0,P1134/$O1134)*100</f>
        <v>0</v>
      </c>
      <c r="R1134" s="29">
        <v>0</v>
      </c>
      <c r="S1134" s="79">
        <f>IF($O1134=0,0,R1134/$O1134)*100</f>
        <v>0</v>
      </c>
      <c r="T1134" s="29">
        <f>P1134+R1134</f>
        <v>0</v>
      </c>
      <c r="U1134" s="79">
        <f>IF($O1134=0,0,T1134/$O1134)*100</f>
        <v>0</v>
      </c>
      <c r="V1134" s="80">
        <f>IFERROR(VLOOKUP($B1134,'Depr Rate % NS'!$A:$B,2,FALSE),0)</f>
        <v>-11</v>
      </c>
      <c r="W1134" s="81">
        <f>IFERROR(VLOOKUP($B1134,'Depr Rate % NS'!D:E,2,FALSE),0)</f>
        <v>13966336.740000002</v>
      </c>
      <c r="X1134" s="82">
        <f>IFERROR(VLOOKUP($B1134,'Depr Rate % NS'!$L:$O,4,FALSE),0)</f>
        <v>3.7000000000000002E-3</v>
      </c>
      <c r="Y1134" s="81">
        <f>W1134*X1134</f>
        <v>51675.445938000012</v>
      </c>
    </row>
    <row r="1135" spans="1:25" x14ac:dyDescent="0.25">
      <c r="A1135" s="13" t="s">
        <v>11</v>
      </c>
      <c r="B1135" s="14">
        <v>34533</v>
      </c>
      <c r="C1135" s="14" t="s">
        <v>97</v>
      </c>
      <c r="D1135" s="14" t="s">
        <v>34</v>
      </c>
      <c r="E1135" s="14" t="s">
        <v>142</v>
      </c>
      <c r="F1135" s="27" t="s">
        <v>120</v>
      </c>
      <c r="G1135" s="14">
        <v>2019</v>
      </c>
      <c r="H1135" s="10">
        <v>0</v>
      </c>
      <c r="I1135" s="10">
        <v>-86830.73</v>
      </c>
      <c r="J1135" s="20">
        <f t="shared" si="68"/>
        <v>0</v>
      </c>
      <c r="K1135" s="10">
        <v>0</v>
      </c>
      <c r="L1135" s="20">
        <f t="shared" si="69"/>
        <v>0</v>
      </c>
      <c r="M1135" s="10">
        <f t="shared" si="70"/>
        <v>-86830.73</v>
      </c>
      <c r="N1135" s="20">
        <f t="shared" si="71"/>
        <v>0</v>
      </c>
      <c r="O1135" s="29">
        <v>87379.03</v>
      </c>
      <c r="P1135" s="29">
        <v>-86830.73</v>
      </c>
      <c r="Q1135" s="79">
        <f>IF($O1135=0,0,P1135/$O1135)*100</f>
        <v>-99.372503906257592</v>
      </c>
      <c r="R1135" s="29">
        <v>0</v>
      </c>
      <c r="S1135" s="79">
        <f>IF($O1135=0,0,R1135/$O1135)*100</f>
        <v>0</v>
      </c>
      <c r="T1135" s="29">
        <f>P1135+R1135</f>
        <v>-86830.73</v>
      </c>
      <c r="U1135" s="79">
        <f>IF($O1135=0,0,T1135/$O1135)*100</f>
        <v>-99.372503906257592</v>
      </c>
      <c r="V1135" s="80">
        <f>IFERROR(VLOOKUP($B1135,'Depr Rate % NS'!$A:$B,2,FALSE),0)</f>
        <v>-11</v>
      </c>
      <c r="W1135" s="81">
        <f>IFERROR(VLOOKUP($B1135,'Depr Rate % NS'!D:E,2,FALSE),0)</f>
        <v>13966336.740000002</v>
      </c>
      <c r="X1135" s="82">
        <f>IFERROR(VLOOKUP($B1135,'Depr Rate % NS'!$L:$O,4,FALSE),0)</f>
        <v>3.7000000000000002E-3</v>
      </c>
      <c r="Y1135" s="81">
        <f>W1135*X1135</f>
        <v>51675.445938000012</v>
      </c>
    </row>
    <row r="1136" spans="1:25" x14ac:dyDescent="0.25">
      <c r="A1136" s="13" t="s">
        <v>11</v>
      </c>
      <c r="B1136" s="14">
        <v>34534</v>
      </c>
      <c r="C1136" s="14" t="s">
        <v>97</v>
      </c>
      <c r="D1136" s="14" t="s">
        <v>35</v>
      </c>
      <c r="E1136" s="14" t="s">
        <v>142</v>
      </c>
      <c r="F1136" s="27" t="s">
        <v>121</v>
      </c>
      <c r="G1136" s="14">
        <v>2011</v>
      </c>
      <c r="H1136" s="10">
        <v>0</v>
      </c>
      <c r="I1136" s="10">
        <v>0</v>
      </c>
      <c r="J1136" s="20">
        <f t="shared" si="68"/>
        <v>0</v>
      </c>
      <c r="K1136" s="10">
        <v>0</v>
      </c>
      <c r="L1136" s="20">
        <f t="shared" si="69"/>
        <v>0</v>
      </c>
      <c r="M1136" s="10">
        <f t="shared" si="70"/>
        <v>0</v>
      </c>
      <c r="N1136" s="20">
        <f t="shared" si="71"/>
        <v>0</v>
      </c>
      <c r="O1136" s="10"/>
      <c r="P1136" s="10"/>
      <c r="Q1136" s="20"/>
      <c r="R1136" s="10"/>
      <c r="S1136" s="20"/>
      <c r="T1136" s="10"/>
      <c r="U1136" s="20"/>
      <c r="V1136" s="20"/>
      <c r="W1136" s="43"/>
      <c r="X1136" s="40"/>
      <c r="Y1136" s="43"/>
    </row>
    <row r="1137" spans="1:25" x14ac:dyDescent="0.25">
      <c r="A1137" s="13" t="s">
        <v>11</v>
      </c>
      <c r="B1137" s="14">
        <v>34534</v>
      </c>
      <c r="C1137" s="14" t="s">
        <v>97</v>
      </c>
      <c r="D1137" s="14" t="s">
        <v>35</v>
      </c>
      <c r="E1137" s="14" t="s">
        <v>142</v>
      </c>
      <c r="F1137" s="27" t="s">
        <v>121</v>
      </c>
      <c r="G1137" s="14">
        <v>2012</v>
      </c>
      <c r="H1137" s="10">
        <v>0</v>
      </c>
      <c r="I1137" s="10">
        <v>0</v>
      </c>
      <c r="J1137" s="20">
        <f t="shared" si="68"/>
        <v>0</v>
      </c>
      <c r="K1137" s="10">
        <v>0</v>
      </c>
      <c r="L1137" s="20">
        <f t="shared" si="69"/>
        <v>0</v>
      </c>
      <c r="M1137" s="10">
        <f t="shared" si="70"/>
        <v>0</v>
      </c>
      <c r="N1137" s="20">
        <f t="shared" si="71"/>
        <v>0</v>
      </c>
      <c r="O1137" s="10"/>
      <c r="P1137" s="10"/>
      <c r="Q1137" s="20"/>
      <c r="R1137" s="10"/>
      <c r="S1137" s="20"/>
      <c r="T1137" s="10"/>
      <c r="U1137" s="20"/>
      <c r="V1137" s="20"/>
      <c r="W1137" s="43"/>
      <c r="X1137" s="40"/>
      <c r="Y1137" s="43"/>
    </row>
    <row r="1138" spans="1:25" x14ac:dyDescent="0.25">
      <c r="A1138" s="13" t="s">
        <v>11</v>
      </c>
      <c r="B1138" s="14">
        <v>34534</v>
      </c>
      <c r="C1138" s="14" t="s">
        <v>97</v>
      </c>
      <c r="D1138" s="14" t="s">
        <v>35</v>
      </c>
      <c r="E1138" s="14" t="s">
        <v>142</v>
      </c>
      <c r="F1138" s="27" t="s">
        <v>121</v>
      </c>
      <c r="G1138" s="14">
        <v>2013</v>
      </c>
      <c r="H1138" s="10">
        <v>0</v>
      </c>
      <c r="I1138" s="10">
        <v>0</v>
      </c>
      <c r="J1138" s="20">
        <f t="shared" si="68"/>
        <v>0</v>
      </c>
      <c r="K1138" s="10">
        <v>0</v>
      </c>
      <c r="L1138" s="20">
        <f t="shared" si="69"/>
        <v>0</v>
      </c>
      <c r="M1138" s="10">
        <f t="shared" si="70"/>
        <v>0</v>
      </c>
      <c r="N1138" s="20">
        <f t="shared" si="71"/>
        <v>0</v>
      </c>
      <c r="O1138" s="10"/>
      <c r="P1138" s="10"/>
      <c r="Q1138" s="20"/>
      <c r="R1138" s="10"/>
      <c r="S1138" s="20"/>
      <c r="T1138" s="10"/>
      <c r="U1138" s="20"/>
      <c r="V1138" s="20"/>
      <c r="W1138" s="43"/>
      <c r="X1138" s="40"/>
      <c r="Y1138" s="43"/>
    </row>
    <row r="1139" spans="1:25" x14ac:dyDescent="0.25">
      <c r="A1139" s="24" t="s">
        <v>11</v>
      </c>
      <c r="B1139" s="14">
        <v>34534</v>
      </c>
      <c r="C1139" s="14" t="s">
        <v>97</v>
      </c>
      <c r="D1139" s="14" t="s">
        <v>35</v>
      </c>
      <c r="E1139" s="14" t="s">
        <v>142</v>
      </c>
      <c r="F1139" s="27" t="s">
        <v>121</v>
      </c>
      <c r="G1139" s="14">
        <v>2014</v>
      </c>
      <c r="H1139" s="10">
        <v>0</v>
      </c>
      <c r="I1139" s="10">
        <v>0</v>
      </c>
      <c r="J1139" s="20">
        <f t="shared" si="68"/>
        <v>0</v>
      </c>
      <c r="K1139" s="10">
        <v>0</v>
      </c>
      <c r="L1139" s="20">
        <f t="shared" si="69"/>
        <v>0</v>
      </c>
      <c r="M1139" s="10">
        <f t="shared" si="70"/>
        <v>0</v>
      </c>
      <c r="N1139" s="20">
        <f t="shared" si="71"/>
        <v>0</v>
      </c>
      <c r="O1139" s="10"/>
      <c r="P1139" s="10"/>
      <c r="Q1139" s="20"/>
      <c r="R1139" s="10"/>
      <c r="S1139" s="20"/>
      <c r="T1139" s="10"/>
      <c r="U1139" s="20"/>
      <c r="V1139" s="20"/>
      <c r="W1139" s="43"/>
      <c r="X1139" s="40"/>
      <c r="Y1139" s="43"/>
    </row>
    <row r="1140" spans="1:25" x14ac:dyDescent="0.25">
      <c r="A1140" s="13" t="s">
        <v>11</v>
      </c>
      <c r="B1140" s="14">
        <v>34534</v>
      </c>
      <c r="C1140" s="14" t="s">
        <v>97</v>
      </c>
      <c r="D1140" s="14" t="s">
        <v>35</v>
      </c>
      <c r="E1140" s="14" t="s">
        <v>142</v>
      </c>
      <c r="F1140" s="27" t="s">
        <v>121</v>
      </c>
      <c r="G1140" s="14">
        <v>2015</v>
      </c>
      <c r="H1140" s="10">
        <v>0</v>
      </c>
      <c r="I1140" s="10">
        <v>0</v>
      </c>
      <c r="J1140" s="20">
        <f t="shared" si="68"/>
        <v>0</v>
      </c>
      <c r="K1140" s="10">
        <v>0</v>
      </c>
      <c r="L1140" s="20">
        <f t="shared" si="69"/>
        <v>0</v>
      </c>
      <c r="M1140" s="10">
        <f t="shared" si="70"/>
        <v>0</v>
      </c>
      <c r="N1140" s="20">
        <f t="shared" si="71"/>
        <v>0</v>
      </c>
      <c r="O1140" s="29">
        <v>0</v>
      </c>
      <c r="P1140" s="29">
        <v>0</v>
      </c>
      <c r="Q1140" s="79">
        <f>IF($O1140=0,0,P1140/$O1140)*100</f>
        <v>0</v>
      </c>
      <c r="R1140" s="29">
        <v>0</v>
      </c>
      <c r="S1140" s="79">
        <f>IF($O1140=0,0,R1140/$O1140)*100</f>
        <v>0</v>
      </c>
      <c r="T1140" s="29">
        <f>P1140+R1140</f>
        <v>0</v>
      </c>
      <c r="U1140" s="79">
        <f>IF($O1140=0,0,T1140/$O1140)*100</f>
        <v>0</v>
      </c>
      <c r="V1140" s="80">
        <f>IFERROR(VLOOKUP($B1140,'Depr Rate % NS'!$A:$B,2,FALSE),0)</f>
        <v>-11</v>
      </c>
      <c r="W1140" s="81">
        <f>IFERROR(VLOOKUP($B1140,'Depr Rate % NS'!D:E,2,FALSE),0)</f>
        <v>4041455.86</v>
      </c>
      <c r="X1140" s="82">
        <f>IFERROR(VLOOKUP($B1140,'Depr Rate % NS'!$L:$O,4,FALSE),0)</f>
        <v>3.7000000000000002E-3</v>
      </c>
      <c r="Y1140" s="81">
        <f>W1140*X1140</f>
        <v>14953.386682</v>
      </c>
    </row>
    <row r="1141" spans="1:25" x14ac:dyDescent="0.25">
      <c r="A1141" s="13" t="s">
        <v>11</v>
      </c>
      <c r="B1141" s="14">
        <v>34534</v>
      </c>
      <c r="C1141" s="14" t="s">
        <v>97</v>
      </c>
      <c r="D1141" s="14" t="s">
        <v>35</v>
      </c>
      <c r="E1141" s="14" t="s">
        <v>142</v>
      </c>
      <c r="F1141" s="27" t="s">
        <v>121</v>
      </c>
      <c r="G1141" s="14">
        <v>2016</v>
      </c>
      <c r="H1141" s="10">
        <v>0</v>
      </c>
      <c r="I1141" s="10">
        <v>0</v>
      </c>
      <c r="J1141" s="20">
        <f t="shared" si="68"/>
        <v>0</v>
      </c>
      <c r="K1141" s="10">
        <v>0</v>
      </c>
      <c r="L1141" s="20">
        <f t="shared" si="69"/>
        <v>0</v>
      </c>
      <c r="M1141" s="10">
        <f t="shared" si="70"/>
        <v>0</v>
      </c>
      <c r="N1141" s="20">
        <f t="shared" si="71"/>
        <v>0</v>
      </c>
      <c r="O1141" s="29">
        <v>0</v>
      </c>
      <c r="P1141" s="29">
        <v>0</v>
      </c>
      <c r="Q1141" s="79">
        <f>IF($O1141=0,0,P1141/$O1141)*100</f>
        <v>0</v>
      </c>
      <c r="R1141" s="29">
        <v>0</v>
      </c>
      <c r="S1141" s="79">
        <f>IF($O1141=0,0,R1141/$O1141)*100</f>
        <v>0</v>
      </c>
      <c r="T1141" s="29">
        <f>P1141+R1141</f>
        <v>0</v>
      </c>
      <c r="U1141" s="79">
        <f>IF($O1141=0,0,T1141/$O1141)*100</f>
        <v>0</v>
      </c>
      <c r="V1141" s="80">
        <f>IFERROR(VLOOKUP($B1141,'Depr Rate % NS'!$A:$B,2,FALSE),0)</f>
        <v>-11</v>
      </c>
      <c r="W1141" s="81">
        <f>IFERROR(VLOOKUP($B1141,'Depr Rate % NS'!D:E,2,FALSE),0)</f>
        <v>4041455.86</v>
      </c>
      <c r="X1141" s="82">
        <f>IFERROR(VLOOKUP($B1141,'Depr Rate % NS'!$L:$O,4,FALSE),0)</f>
        <v>3.7000000000000002E-3</v>
      </c>
      <c r="Y1141" s="81">
        <f>W1141*X1141</f>
        <v>14953.386682</v>
      </c>
    </row>
    <row r="1142" spans="1:25" x14ac:dyDescent="0.25">
      <c r="A1142" s="13" t="s">
        <v>11</v>
      </c>
      <c r="B1142" s="14">
        <v>34534</v>
      </c>
      <c r="C1142" s="14" t="s">
        <v>97</v>
      </c>
      <c r="D1142" s="14" t="s">
        <v>35</v>
      </c>
      <c r="E1142" s="14" t="s">
        <v>142</v>
      </c>
      <c r="F1142" s="27" t="s">
        <v>121</v>
      </c>
      <c r="G1142" s="14">
        <v>2017</v>
      </c>
      <c r="H1142" s="10">
        <v>0</v>
      </c>
      <c r="I1142" s="10">
        <v>0</v>
      </c>
      <c r="J1142" s="20">
        <f t="shared" si="68"/>
        <v>0</v>
      </c>
      <c r="K1142" s="10">
        <v>0</v>
      </c>
      <c r="L1142" s="20">
        <f t="shared" si="69"/>
        <v>0</v>
      </c>
      <c r="M1142" s="10">
        <f t="shared" si="70"/>
        <v>0</v>
      </c>
      <c r="N1142" s="20">
        <f t="shared" si="71"/>
        <v>0</v>
      </c>
      <c r="O1142" s="29">
        <v>0</v>
      </c>
      <c r="P1142" s="29">
        <v>0</v>
      </c>
      <c r="Q1142" s="79">
        <f>IF($O1142=0,0,P1142/$O1142)*100</f>
        <v>0</v>
      </c>
      <c r="R1142" s="29">
        <v>0</v>
      </c>
      <c r="S1142" s="79">
        <f>IF($O1142=0,0,R1142/$O1142)*100</f>
        <v>0</v>
      </c>
      <c r="T1142" s="29">
        <f>P1142+R1142</f>
        <v>0</v>
      </c>
      <c r="U1142" s="79">
        <f>IF($O1142=0,0,T1142/$O1142)*100</f>
        <v>0</v>
      </c>
      <c r="V1142" s="80">
        <f>IFERROR(VLOOKUP($B1142,'Depr Rate % NS'!$A:$B,2,FALSE),0)</f>
        <v>-11</v>
      </c>
      <c r="W1142" s="81">
        <f>IFERROR(VLOOKUP($B1142,'Depr Rate % NS'!D:E,2,FALSE),0)</f>
        <v>4041455.86</v>
      </c>
      <c r="X1142" s="82">
        <f>IFERROR(VLOOKUP($B1142,'Depr Rate % NS'!$L:$O,4,FALSE),0)</f>
        <v>3.7000000000000002E-3</v>
      </c>
      <c r="Y1142" s="81">
        <f>W1142*X1142</f>
        <v>14953.386682</v>
      </c>
    </row>
    <row r="1143" spans="1:25" x14ac:dyDescent="0.25">
      <c r="A1143" s="13" t="s">
        <v>11</v>
      </c>
      <c r="B1143" s="14">
        <v>34534</v>
      </c>
      <c r="C1143" s="14" t="s">
        <v>97</v>
      </c>
      <c r="D1143" s="14" t="s">
        <v>35</v>
      </c>
      <c r="E1143" s="14" t="s">
        <v>142</v>
      </c>
      <c r="F1143" s="27" t="s">
        <v>121</v>
      </c>
      <c r="G1143" s="14">
        <v>2018</v>
      </c>
      <c r="H1143" s="10">
        <v>30000</v>
      </c>
      <c r="I1143" s="10">
        <v>0</v>
      </c>
      <c r="J1143" s="20">
        <f t="shared" si="68"/>
        <v>0</v>
      </c>
      <c r="K1143" s="10">
        <v>0</v>
      </c>
      <c r="L1143" s="20">
        <f t="shared" si="69"/>
        <v>0</v>
      </c>
      <c r="M1143" s="10">
        <f t="shared" si="70"/>
        <v>0</v>
      </c>
      <c r="N1143" s="20">
        <f t="shared" si="71"/>
        <v>0</v>
      </c>
      <c r="O1143" s="29">
        <v>30000</v>
      </c>
      <c r="P1143" s="29">
        <v>0</v>
      </c>
      <c r="Q1143" s="79">
        <f>IF($O1143=0,0,P1143/$O1143)*100</f>
        <v>0</v>
      </c>
      <c r="R1143" s="29">
        <v>0</v>
      </c>
      <c r="S1143" s="79">
        <f>IF($O1143=0,0,R1143/$O1143)*100</f>
        <v>0</v>
      </c>
      <c r="T1143" s="29">
        <f>P1143+R1143</f>
        <v>0</v>
      </c>
      <c r="U1143" s="79">
        <f>IF($O1143=0,0,T1143/$O1143)*100</f>
        <v>0</v>
      </c>
      <c r="V1143" s="80">
        <f>IFERROR(VLOOKUP($B1143,'Depr Rate % NS'!$A:$B,2,FALSE),0)</f>
        <v>-11</v>
      </c>
      <c r="W1143" s="81">
        <f>IFERROR(VLOOKUP($B1143,'Depr Rate % NS'!D:E,2,FALSE),0)</f>
        <v>4041455.86</v>
      </c>
      <c r="X1143" s="82">
        <f>IFERROR(VLOOKUP($B1143,'Depr Rate % NS'!$L:$O,4,FALSE),0)</f>
        <v>3.7000000000000002E-3</v>
      </c>
      <c r="Y1143" s="81">
        <f>W1143*X1143</f>
        <v>14953.386682</v>
      </c>
    </row>
    <row r="1144" spans="1:25" x14ac:dyDescent="0.25">
      <c r="A1144" s="15" t="s">
        <v>11</v>
      </c>
      <c r="B1144" s="14">
        <v>34534</v>
      </c>
      <c r="C1144" s="14" t="s">
        <v>97</v>
      </c>
      <c r="D1144" s="14" t="s">
        <v>35</v>
      </c>
      <c r="E1144" s="14" t="s">
        <v>142</v>
      </c>
      <c r="F1144" s="27" t="s">
        <v>121</v>
      </c>
      <c r="G1144" s="14">
        <v>2019</v>
      </c>
      <c r="H1144" s="10">
        <v>0</v>
      </c>
      <c r="I1144" s="10">
        <v>0</v>
      </c>
      <c r="J1144" s="20">
        <f t="shared" si="68"/>
        <v>0</v>
      </c>
      <c r="K1144" s="10">
        <v>0</v>
      </c>
      <c r="L1144" s="20">
        <f t="shared" si="69"/>
        <v>0</v>
      </c>
      <c r="M1144" s="10">
        <f t="shared" si="70"/>
        <v>0</v>
      </c>
      <c r="N1144" s="20">
        <f t="shared" si="71"/>
        <v>0</v>
      </c>
      <c r="O1144" s="29">
        <v>30000</v>
      </c>
      <c r="P1144" s="29">
        <v>0</v>
      </c>
      <c r="Q1144" s="79">
        <f>IF($O1144=0,0,P1144/$O1144)*100</f>
        <v>0</v>
      </c>
      <c r="R1144" s="29">
        <v>0</v>
      </c>
      <c r="S1144" s="79">
        <f>IF($O1144=0,0,R1144/$O1144)*100</f>
        <v>0</v>
      </c>
      <c r="T1144" s="29">
        <f>P1144+R1144</f>
        <v>0</v>
      </c>
      <c r="U1144" s="79">
        <f>IF($O1144=0,0,T1144/$O1144)*100</f>
        <v>0</v>
      </c>
      <c r="V1144" s="80">
        <f>IFERROR(VLOOKUP($B1144,'Depr Rate % NS'!$A:$B,2,FALSE),0)</f>
        <v>-11</v>
      </c>
      <c r="W1144" s="81">
        <f>IFERROR(VLOOKUP($B1144,'Depr Rate % NS'!D:E,2,FALSE),0)</f>
        <v>4041455.86</v>
      </c>
      <c r="X1144" s="82">
        <f>IFERROR(VLOOKUP($B1144,'Depr Rate % NS'!$L:$O,4,FALSE),0)</f>
        <v>3.7000000000000002E-3</v>
      </c>
      <c r="Y1144" s="81">
        <f>W1144*X1144</f>
        <v>14953.386682</v>
      </c>
    </row>
    <row r="1145" spans="1:25" x14ac:dyDescent="0.25">
      <c r="A1145" s="13" t="s">
        <v>11</v>
      </c>
      <c r="B1145" s="14">
        <v>34535</v>
      </c>
      <c r="C1145" s="14" t="s">
        <v>97</v>
      </c>
      <c r="D1145" s="14" t="s">
        <v>36</v>
      </c>
      <c r="E1145" s="14" t="s">
        <v>142</v>
      </c>
      <c r="F1145" s="27" t="s">
        <v>122</v>
      </c>
      <c r="G1145" s="14">
        <v>2011</v>
      </c>
      <c r="H1145" s="10">
        <v>0</v>
      </c>
      <c r="I1145" s="10">
        <v>0</v>
      </c>
      <c r="J1145" s="20">
        <f t="shared" si="68"/>
        <v>0</v>
      </c>
      <c r="K1145" s="10">
        <v>0</v>
      </c>
      <c r="L1145" s="20">
        <f t="shared" si="69"/>
        <v>0</v>
      </c>
      <c r="M1145" s="10">
        <f t="shared" si="70"/>
        <v>0</v>
      </c>
      <c r="N1145" s="20">
        <f t="shared" si="71"/>
        <v>0</v>
      </c>
      <c r="O1145" s="10"/>
      <c r="P1145" s="10"/>
      <c r="Q1145" s="20"/>
      <c r="R1145" s="10"/>
      <c r="S1145" s="20"/>
      <c r="T1145" s="10"/>
      <c r="U1145" s="20"/>
      <c r="V1145" s="20"/>
      <c r="W1145" s="43"/>
      <c r="X1145" s="40"/>
      <c r="Y1145" s="43"/>
    </row>
    <row r="1146" spans="1:25" x14ac:dyDescent="0.25">
      <c r="A1146" s="13" t="s">
        <v>11</v>
      </c>
      <c r="B1146" s="14">
        <v>34535</v>
      </c>
      <c r="C1146" s="14" t="s">
        <v>97</v>
      </c>
      <c r="D1146" s="14" t="s">
        <v>36</v>
      </c>
      <c r="E1146" s="14" t="s">
        <v>142</v>
      </c>
      <c r="F1146" s="27" t="s">
        <v>122</v>
      </c>
      <c r="G1146" s="14">
        <v>2012</v>
      </c>
      <c r="H1146" s="10">
        <v>0</v>
      </c>
      <c r="I1146" s="10">
        <v>0</v>
      </c>
      <c r="J1146" s="20">
        <f t="shared" si="68"/>
        <v>0</v>
      </c>
      <c r="K1146" s="10">
        <v>0</v>
      </c>
      <c r="L1146" s="20">
        <f t="shared" si="69"/>
        <v>0</v>
      </c>
      <c r="M1146" s="10">
        <f t="shared" si="70"/>
        <v>0</v>
      </c>
      <c r="N1146" s="20">
        <f t="shared" si="71"/>
        <v>0</v>
      </c>
      <c r="O1146" s="10"/>
      <c r="P1146" s="10"/>
      <c r="Q1146" s="20"/>
      <c r="R1146" s="10"/>
      <c r="S1146" s="20"/>
      <c r="T1146" s="10"/>
      <c r="U1146" s="20"/>
      <c r="V1146" s="20"/>
      <c r="W1146" s="43"/>
      <c r="X1146" s="40"/>
      <c r="Y1146" s="43"/>
    </row>
    <row r="1147" spans="1:25" x14ac:dyDescent="0.25">
      <c r="A1147" s="13" t="s">
        <v>11</v>
      </c>
      <c r="B1147" s="14">
        <v>34535</v>
      </c>
      <c r="C1147" s="14" t="s">
        <v>97</v>
      </c>
      <c r="D1147" s="14" t="s">
        <v>36</v>
      </c>
      <c r="E1147" s="14" t="s">
        <v>142</v>
      </c>
      <c r="F1147" s="27" t="s">
        <v>122</v>
      </c>
      <c r="G1147" s="14">
        <v>2013</v>
      </c>
      <c r="H1147" s="10">
        <v>0</v>
      </c>
      <c r="I1147" s="10">
        <v>0</v>
      </c>
      <c r="J1147" s="20">
        <f t="shared" si="68"/>
        <v>0</v>
      </c>
      <c r="K1147" s="10">
        <v>0</v>
      </c>
      <c r="L1147" s="20">
        <f t="shared" si="69"/>
        <v>0</v>
      </c>
      <c r="M1147" s="10">
        <f t="shared" si="70"/>
        <v>0</v>
      </c>
      <c r="N1147" s="20">
        <f t="shared" si="71"/>
        <v>0</v>
      </c>
      <c r="O1147" s="10"/>
      <c r="P1147" s="10"/>
      <c r="Q1147" s="20"/>
      <c r="R1147" s="10"/>
      <c r="S1147" s="20"/>
      <c r="T1147" s="10"/>
      <c r="U1147" s="20"/>
      <c r="V1147" s="20"/>
      <c r="W1147" s="43"/>
      <c r="X1147" s="40"/>
      <c r="Y1147" s="43"/>
    </row>
    <row r="1148" spans="1:25" x14ac:dyDescent="0.25">
      <c r="A1148" s="13" t="s">
        <v>11</v>
      </c>
      <c r="B1148" s="14">
        <v>34535</v>
      </c>
      <c r="C1148" s="14" t="s">
        <v>97</v>
      </c>
      <c r="D1148" s="14" t="s">
        <v>36</v>
      </c>
      <c r="E1148" s="14" t="s">
        <v>142</v>
      </c>
      <c r="F1148" s="27" t="s">
        <v>122</v>
      </c>
      <c r="G1148" s="14">
        <v>2014</v>
      </c>
      <c r="H1148" s="10">
        <v>0</v>
      </c>
      <c r="I1148" s="10">
        <v>0</v>
      </c>
      <c r="J1148" s="20">
        <f t="shared" si="68"/>
        <v>0</v>
      </c>
      <c r="K1148" s="10">
        <v>0</v>
      </c>
      <c r="L1148" s="20">
        <f t="shared" si="69"/>
        <v>0</v>
      </c>
      <c r="M1148" s="10">
        <f t="shared" si="70"/>
        <v>0</v>
      </c>
      <c r="N1148" s="20">
        <f t="shared" si="71"/>
        <v>0</v>
      </c>
      <c r="O1148" s="10"/>
      <c r="P1148" s="10"/>
      <c r="Q1148" s="20"/>
      <c r="R1148" s="10"/>
      <c r="S1148" s="20"/>
      <c r="T1148" s="10"/>
      <c r="U1148" s="20"/>
      <c r="V1148" s="20"/>
      <c r="W1148" s="43"/>
      <c r="X1148" s="40"/>
      <c r="Y1148" s="43"/>
    </row>
    <row r="1149" spans="1:25" x14ac:dyDescent="0.25">
      <c r="A1149" s="13" t="s">
        <v>11</v>
      </c>
      <c r="B1149" s="14">
        <v>34535</v>
      </c>
      <c r="C1149" s="14" t="s">
        <v>97</v>
      </c>
      <c r="D1149" s="14" t="s">
        <v>36</v>
      </c>
      <c r="E1149" s="14" t="s">
        <v>142</v>
      </c>
      <c r="F1149" s="27" t="s">
        <v>122</v>
      </c>
      <c r="G1149" s="14">
        <v>2015</v>
      </c>
      <c r="H1149" s="10">
        <v>0</v>
      </c>
      <c r="I1149" s="10">
        <v>0</v>
      </c>
      <c r="J1149" s="20">
        <f t="shared" si="68"/>
        <v>0</v>
      </c>
      <c r="K1149" s="10">
        <v>0</v>
      </c>
      <c r="L1149" s="20">
        <f t="shared" si="69"/>
        <v>0</v>
      </c>
      <c r="M1149" s="10">
        <f t="shared" si="70"/>
        <v>0</v>
      </c>
      <c r="N1149" s="20">
        <f t="shared" si="71"/>
        <v>0</v>
      </c>
      <c r="O1149" s="29">
        <v>0</v>
      </c>
      <c r="P1149" s="29">
        <v>0</v>
      </c>
      <c r="Q1149" s="79">
        <f>IF($O1149=0,0,P1149/$O1149)*100</f>
        <v>0</v>
      </c>
      <c r="R1149" s="29">
        <v>0</v>
      </c>
      <c r="S1149" s="79">
        <f>IF($O1149=0,0,R1149/$O1149)*100</f>
        <v>0</v>
      </c>
      <c r="T1149" s="29">
        <f>P1149+R1149</f>
        <v>0</v>
      </c>
      <c r="U1149" s="79">
        <f>IF($O1149=0,0,T1149/$O1149)*100</f>
        <v>0</v>
      </c>
      <c r="V1149" s="80">
        <f>IFERROR(VLOOKUP($B1149,'Depr Rate % NS'!$A:$B,2,FALSE),0)</f>
        <v>-11</v>
      </c>
      <c r="W1149" s="81">
        <f>IFERROR(VLOOKUP($B1149,'Depr Rate % NS'!D:E,2,FALSE),0)</f>
        <v>10147530.66</v>
      </c>
      <c r="X1149" s="82">
        <f>IFERROR(VLOOKUP($B1149,'Depr Rate % NS'!$L:$O,4,FALSE),0)</f>
        <v>3.7000000000000002E-3</v>
      </c>
      <c r="Y1149" s="81">
        <f>W1149*X1149</f>
        <v>37545.863442000002</v>
      </c>
    </row>
    <row r="1150" spans="1:25" x14ac:dyDescent="0.25">
      <c r="A1150" s="13" t="s">
        <v>11</v>
      </c>
      <c r="B1150" s="14">
        <v>34535</v>
      </c>
      <c r="C1150" s="14" t="s">
        <v>97</v>
      </c>
      <c r="D1150" s="14" t="s">
        <v>36</v>
      </c>
      <c r="E1150" s="14" t="s">
        <v>142</v>
      </c>
      <c r="F1150" s="27" t="s">
        <v>122</v>
      </c>
      <c r="G1150" s="14">
        <v>2016</v>
      </c>
      <c r="H1150" s="10">
        <v>9930.4500000000007</v>
      </c>
      <c r="I1150" s="10">
        <v>-1491</v>
      </c>
      <c r="J1150" s="20">
        <f t="shared" si="68"/>
        <v>-15.014425328157333</v>
      </c>
      <c r="K1150" s="10">
        <v>0</v>
      </c>
      <c r="L1150" s="20">
        <f t="shared" si="69"/>
        <v>0</v>
      </c>
      <c r="M1150" s="10">
        <f t="shared" si="70"/>
        <v>-1491</v>
      </c>
      <c r="N1150" s="20">
        <f t="shared" si="71"/>
        <v>-15.014425328157333</v>
      </c>
      <c r="O1150" s="29">
        <v>9930.4500000000007</v>
      </c>
      <c r="P1150" s="29">
        <v>-1491</v>
      </c>
      <c r="Q1150" s="79">
        <f>IF($O1150=0,0,P1150/$O1150)*100</f>
        <v>-15.014425328157333</v>
      </c>
      <c r="R1150" s="29">
        <v>0</v>
      </c>
      <c r="S1150" s="79">
        <f>IF($O1150=0,0,R1150/$O1150)*100</f>
        <v>0</v>
      </c>
      <c r="T1150" s="29">
        <f>P1150+R1150</f>
        <v>-1491</v>
      </c>
      <c r="U1150" s="79">
        <f>IF($O1150=0,0,T1150/$O1150)*100</f>
        <v>-15.014425328157333</v>
      </c>
      <c r="V1150" s="80">
        <f>IFERROR(VLOOKUP($B1150,'Depr Rate % NS'!$A:$B,2,FALSE),0)</f>
        <v>-11</v>
      </c>
      <c r="W1150" s="81">
        <f>IFERROR(VLOOKUP($B1150,'Depr Rate % NS'!D:E,2,FALSE),0)</f>
        <v>10147530.66</v>
      </c>
      <c r="X1150" s="82">
        <f>IFERROR(VLOOKUP($B1150,'Depr Rate % NS'!$L:$O,4,FALSE),0)</f>
        <v>3.7000000000000002E-3</v>
      </c>
      <c r="Y1150" s="81">
        <f>W1150*X1150</f>
        <v>37545.863442000002</v>
      </c>
    </row>
    <row r="1151" spans="1:25" x14ac:dyDescent="0.25">
      <c r="A1151" s="13" t="s">
        <v>11</v>
      </c>
      <c r="B1151" s="14">
        <v>34535</v>
      </c>
      <c r="C1151" s="14" t="s">
        <v>97</v>
      </c>
      <c r="D1151" s="14" t="s">
        <v>36</v>
      </c>
      <c r="E1151" s="14" t="s">
        <v>142</v>
      </c>
      <c r="F1151" s="27" t="s">
        <v>122</v>
      </c>
      <c r="G1151" s="14">
        <v>2017</v>
      </c>
      <c r="H1151" s="10">
        <v>0</v>
      </c>
      <c r="I1151" s="10">
        <v>0</v>
      </c>
      <c r="J1151" s="20">
        <f t="shared" si="68"/>
        <v>0</v>
      </c>
      <c r="K1151" s="10">
        <v>0</v>
      </c>
      <c r="L1151" s="20">
        <f t="shared" si="69"/>
        <v>0</v>
      </c>
      <c r="M1151" s="10">
        <f t="shared" si="70"/>
        <v>0</v>
      </c>
      <c r="N1151" s="20">
        <f t="shared" si="71"/>
        <v>0</v>
      </c>
      <c r="O1151" s="29">
        <v>9930.4500000000007</v>
      </c>
      <c r="P1151" s="29">
        <v>-1491</v>
      </c>
      <c r="Q1151" s="79">
        <f>IF($O1151=0,0,P1151/$O1151)*100</f>
        <v>-15.014425328157333</v>
      </c>
      <c r="R1151" s="29">
        <v>0</v>
      </c>
      <c r="S1151" s="79">
        <f>IF($O1151=0,0,R1151/$O1151)*100</f>
        <v>0</v>
      </c>
      <c r="T1151" s="29">
        <f>P1151+R1151</f>
        <v>-1491</v>
      </c>
      <c r="U1151" s="79">
        <f>IF($O1151=0,0,T1151/$O1151)*100</f>
        <v>-15.014425328157333</v>
      </c>
      <c r="V1151" s="80">
        <f>IFERROR(VLOOKUP($B1151,'Depr Rate % NS'!$A:$B,2,FALSE),0)</f>
        <v>-11</v>
      </c>
      <c r="W1151" s="81">
        <f>IFERROR(VLOOKUP($B1151,'Depr Rate % NS'!D:E,2,FALSE),0)</f>
        <v>10147530.66</v>
      </c>
      <c r="X1151" s="82">
        <f>IFERROR(VLOOKUP($B1151,'Depr Rate % NS'!$L:$O,4,FALSE),0)</f>
        <v>3.7000000000000002E-3</v>
      </c>
      <c r="Y1151" s="81">
        <f>W1151*X1151</f>
        <v>37545.863442000002</v>
      </c>
    </row>
    <row r="1152" spans="1:25" x14ac:dyDescent="0.25">
      <c r="A1152" s="13" t="s">
        <v>11</v>
      </c>
      <c r="B1152" s="14">
        <v>34535</v>
      </c>
      <c r="C1152" s="14" t="s">
        <v>97</v>
      </c>
      <c r="D1152" s="14" t="s">
        <v>36</v>
      </c>
      <c r="E1152" s="14" t="s">
        <v>142</v>
      </c>
      <c r="F1152" s="27" t="s">
        <v>122</v>
      </c>
      <c r="G1152" s="14">
        <v>2018</v>
      </c>
      <c r="H1152" s="10">
        <v>0</v>
      </c>
      <c r="I1152" s="10">
        <v>0</v>
      </c>
      <c r="J1152" s="20">
        <f t="shared" si="68"/>
        <v>0</v>
      </c>
      <c r="K1152" s="10">
        <v>0</v>
      </c>
      <c r="L1152" s="20">
        <f t="shared" si="69"/>
        <v>0</v>
      </c>
      <c r="M1152" s="10">
        <f t="shared" si="70"/>
        <v>0</v>
      </c>
      <c r="N1152" s="20">
        <f t="shared" si="71"/>
        <v>0</v>
      </c>
      <c r="O1152" s="29">
        <v>9930.4500000000007</v>
      </c>
      <c r="P1152" s="29">
        <v>-1491</v>
      </c>
      <c r="Q1152" s="79">
        <f>IF($O1152=0,0,P1152/$O1152)*100</f>
        <v>-15.014425328157333</v>
      </c>
      <c r="R1152" s="29">
        <v>0</v>
      </c>
      <c r="S1152" s="79">
        <f>IF($O1152=0,0,R1152/$O1152)*100</f>
        <v>0</v>
      </c>
      <c r="T1152" s="29">
        <f>P1152+R1152</f>
        <v>-1491</v>
      </c>
      <c r="U1152" s="79">
        <f>IF($O1152=0,0,T1152/$O1152)*100</f>
        <v>-15.014425328157333</v>
      </c>
      <c r="V1152" s="80">
        <f>IFERROR(VLOOKUP($B1152,'Depr Rate % NS'!$A:$B,2,FALSE),0)</f>
        <v>-11</v>
      </c>
      <c r="W1152" s="81">
        <f>IFERROR(VLOOKUP($B1152,'Depr Rate % NS'!D:E,2,FALSE),0)</f>
        <v>10147530.66</v>
      </c>
      <c r="X1152" s="82">
        <f>IFERROR(VLOOKUP($B1152,'Depr Rate % NS'!$L:$O,4,FALSE),0)</f>
        <v>3.7000000000000002E-3</v>
      </c>
      <c r="Y1152" s="81">
        <f>W1152*X1152</f>
        <v>37545.863442000002</v>
      </c>
    </row>
    <row r="1153" spans="1:25" x14ac:dyDescent="0.25">
      <c r="A1153" s="13" t="s">
        <v>11</v>
      </c>
      <c r="B1153" s="14">
        <v>34535</v>
      </c>
      <c r="C1153" s="14" t="s">
        <v>97</v>
      </c>
      <c r="D1153" s="14" t="s">
        <v>36</v>
      </c>
      <c r="E1153" s="14" t="s">
        <v>142</v>
      </c>
      <c r="F1153" s="27" t="s">
        <v>122</v>
      </c>
      <c r="G1153" s="14">
        <v>2019</v>
      </c>
      <c r="H1153" s="10">
        <v>0</v>
      </c>
      <c r="I1153" s="10">
        <v>0</v>
      </c>
      <c r="J1153" s="20">
        <f t="shared" si="68"/>
        <v>0</v>
      </c>
      <c r="K1153" s="10">
        <v>0</v>
      </c>
      <c r="L1153" s="20">
        <f t="shared" si="69"/>
        <v>0</v>
      </c>
      <c r="M1153" s="10">
        <f t="shared" si="70"/>
        <v>0</v>
      </c>
      <c r="N1153" s="20">
        <f t="shared" si="71"/>
        <v>0</v>
      </c>
      <c r="O1153" s="29">
        <v>9930.4500000000007</v>
      </c>
      <c r="P1153" s="29">
        <v>-1491</v>
      </c>
      <c r="Q1153" s="79">
        <f>IF($O1153=0,0,P1153/$O1153)*100</f>
        <v>-15.014425328157333</v>
      </c>
      <c r="R1153" s="29">
        <v>0</v>
      </c>
      <c r="S1153" s="79">
        <f>IF($O1153=0,0,R1153/$O1153)*100</f>
        <v>0</v>
      </c>
      <c r="T1153" s="29">
        <f>P1153+R1153</f>
        <v>-1491</v>
      </c>
      <c r="U1153" s="79">
        <f>IF($O1153=0,0,T1153/$O1153)*100</f>
        <v>-15.014425328157333</v>
      </c>
      <c r="V1153" s="80">
        <f>IFERROR(VLOOKUP($B1153,'Depr Rate % NS'!$A:$B,2,FALSE),0)</f>
        <v>-11</v>
      </c>
      <c r="W1153" s="81">
        <f>IFERROR(VLOOKUP($B1153,'Depr Rate % NS'!D:E,2,FALSE),0)</f>
        <v>10147530.66</v>
      </c>
      <c r="X1153" s="82">
        <f>IFERROR(VLOOKUP($B1153,'Depr Rate % NS'!$L:$O,4,FALSE),0)</f>
        <v>3.7000000000000002E-3</v>
      </c>
      <c r="Y1153" s="81">
        <f>W1153*X1153</f>
        <v>37545.863442000002</v>
      </c>
    </row>
    <row r="1154" spans="1:25" x14ac:dyDescent="0.25">
      <c r="A1154" s="13" t="s">
        <v>11</v>
      </c>
      <c r="B1154" s="14">
        <v>34536</v>
      </c>
      <c r="C1154" s="14" t="s">
        <v>97</v>
      </c>
      <c r="D1154" s="14" t="s">
        <v>37</v>
      </c>
      <c r="E1154" s="14" t="s">
        <v>142</v>
      </c>
      <c r="F1154" s="27" t="s">
        <v>123</v>
      </c>
      <c r="G1154" s="14">
        <v>2011</v>
      </c>
      <c r="H1154" s="10">
        <v>0</v>
      </c>
      <c r="I1154" s="10">
        <v>0</v>
      </c>
      <c r="J1154" s="20">
        <f t="shared" ref="J1154:J1217" si="72">IF($H1154=0,0,I1154/$H1154)*100</f>
        <v>0</v>
      </c>
      <c r="K1154" s="10">
        <v>0</v>
      </c>
      <c r="L1154" s="20">
        <f t="shared" ref="L1154:L1217" si="73">IF($H1154=0,0,K1154/$H1154)*100</f>
        <v>0</v>
      </c>
      <c r="M1154" s="10">
        <f t="shared" ref="M1154:M1217" si="74">I1154+K1154</f>
        <v>0</v>
      </c>
      <c r="N1154" s="20">
        <f t="shared" ref="N1154:N1217" si="75">IF($H1154=0,0,M1154/$H1154)*100</f>
        <v>0</v>
      </c>
      <c r="O1154" s="10"/>
      <c r="P1154" s="10"/>
      <c r="Q1154" s="20"/>
      <c r="R1154" s="10"/>
      <c r="S1154" s="20"/>
      <c r="T1154" s="10"/>
      <c r="U1154" s="20"/>
      <c r="V1154" s="20"/>
      <c r="W1154" s="43"/>
      <c r="X1154" s="40"/>
      <c r="Y1154" s="43"/>
    </row>
    <row r="1155" spans="1:25" x14ac:dyDescent="0.25">
      <c r="A1155" s="13" t="s">
        <v>11</v>
      </c>
      <c r="B1155" s="14">
        <v>34536</v>
      </c>
      <c r="C1155" s="14" t="s">
        <v>97</v>
      </c>
      <c r="D1155" s="14" t="s">
        <v>37</v>
      </c>
      <c r="E1155" s="14" t="s">
        <v>142</v>
      </c>
      <c r="F1155" s="27" t="s">
        <v>123</v>
      </c>
      <c r="G1155" s="14">
        <v>2012</v>
      </c>
      <c r="H1155" s="10">
        <v>0</v>
      </c>
      <c r="I1155" s="10">
        <v>0</v>
      </c>
      <c r="J1155" s="20">
        <f t="shared" si="72"/>
        <v>0</v>
      </c>
      <c r="K1155" s="10">
        <v>0</v>
      </c>
      <c r="L1155" s="20">
        <f t="shared" si="73"/>
        <v>0</v>
      </c>
      <c r="M1155" s="10">
        <f t="shared" si="74"/>
        <v>0</v>
      </c>
      <c r="N1155" s="20">
        <f t="shared" si="75"/>
        <v>0</v>
      </c>
      <c r="O1155" s="10"/>
      <c r="P1155" s="10"/>
      <c r="Q1155" s="20"/>
      <c r="R1155" s="10"/>
      <c r="S1155" s="20"/>
      <c r="T1155" s="10"/>
      <c r="U1155" s="20"/>
      <c r="V1155" s="20"/>
      <c r="W1155" s="43"/>
      <c r="X1155" s="40"/>
      <c r="Y1155" s="43"/>
    </row>
    <row r="1156" spans="1:25" x14ac:dyDescent="0.25">
      <c r="A1156" s="13" t="s">
        <v>11</v>
      </c>
      <c r="B1156" s="14">
        <v>34536</v>
      </c>
      <c r="C1156" s="14" t="s">
        <v>97</v>
      </c>
      <c r="D1156" s="14" t="s">
        <v>37</v>
      </c>
      <c r="E1156" s="14" t="s">
        <v>142</v>
      </c>
      <c r="F1156" s="27" t="s">
        <v>123</v>
      </c>
      <c r="G1156" s="14">
        <v>2013</v>
      </c>
      <c r="H1156" s="10">
        <v>0</v>
      </c>
      <c r="I1156" s="10">
        <v>0</v>
      </c>
      <c r="J1156" s="20">
        <f t="shared" si="72"/>
        <v>0</v>
      </c>
      <c r="K1156" s="10">
        <v>0</v>
      </c>
      <c r="L1156" s="20">
        <f t="shared" si="73"/>
        <v>0</v>
      </c>
      <c r="M1156" s="10">
        <f t="shared" si="74"/>
        <v>0</v>
      </c>
      <c r="N1156" s="20">
        <f t="shared" si="75"/>
        <v>0</v>
      </c>
      <c r="O1156" s="10"/>
      <c r="P1156" s="10"/>
      <c r="Q1156" s="20"/>
      <c r="R1156" s="10"/>
      <c r="S1156" s="20"/>
      <c r="T1156" s="10"/>
      <c r="U1156" s="20"/>
      <c r="V1156" s="20"/>
      <c r="W1156" s="43"/>
      <c r="X1156" s="40"/>
      <c r="Y1156" s="43"/>
    </row>
    <row r="1157" spans="1:25" x14ac:dyDescent="0.25">
      <c r="A1157" s="13" t="s">
        <v>11</v>
      </c>
      <c r="B1157" s="14">
        <v>34536</v>
      </c>
      <c r="C1157" s="14" t="s">
        <v>97</v>
      </c>
      <c r="D1157" s="14" t="s">
        <v>37</v>
      </c>
      <c r="E1157" s="14" t="s">
        <v>142</v>
      </c>
      <c r="F1157" s="27" t="s">
        <v>123</v>
      </c>
      <c r="G1157" s="14">
        <v>2014</v>
      </c>
      <c r="H1157" s="10">
        <v>0</v>
      </c>
      <c r="I1157" s="10">
        <v>0</v>
      </c>
      <c r="J1157" s="20">
        <f t="shared" si="72"/>
        <v>0</v>
      </c>
      <c r="K1157" s="10">
        <v>0</v>
      </c>
      <c r="L1157" s="20">
        <f t="shared" si="73"/>
        <v>0</v>
      </c>
      <c r="M1157" s="10">
        <f t="shared" si="74"/>
        <v>0</v>
      </c>
      <c r="N1157" s="20">
        <f t="shared" si="75"/>
        <v>0</v>
      </c>
      <c r="O1157" s="10"/>
      <c r="P1157" s="10"/>
      <c r="Q1157" s="20"/>
      <c r="R1157" s="10"/>
      <c r="S1157" s="20"/>
      <c r="T1157" s="10"/>
      <c r="U1157" s="20"/>
      <c r="V1157" s="20"/>
      <c r="W1157" s="43"/>
      <c r="X1157" s="40"/>
      <c r="Y1157" s="43"/>
    </row>
    <row r="1158" spans="1:25" x14ac:dyDescent="0.25">
      <c r="A1158" s="13" t="s">
        <v>11</v>
      </c>
      <c r="B1158" s="14">
        <v>34536</v>
      </c>
      <c r="C1158" s="14" t="s">
        <v>97</v>
      </c>
      <c r="D1158" s="14" t="s">
        <v>37</v>
      </c>
      <c r="E1158" s="14" t="s">
        <v>142</v>
      </c>
      <c r="F1158" s="27" t="s">
        <v>123</v>
      </c>
      <c r="G1158" s="14">
        <v>2015</v>
      </c>
      <c r="H1158" s="10">
        <v>0</v>
      </c>
      <c r="I1158" s="10">
        <v>0</v>
      </c>
      <c r="J1158" s="20">
        <f t="shared" si="72"/>
        <v>0</v>
      </c>
      <c r="K1158" s="10">
        <v>0</v>
      </c>
      <c r="L1158" s="20">
        <f t="shared" si="73"/>
        <v>0</v>
      </c>
      <c r="M1158" s="10">
        <f t="shared" si="74"/>
        <v>0</v>
      </c>
      <c r="N1158" s="20">
        <f t="shared" si="75"/>
        <v>0</v>
      </c>
      <c r="O1158" s="29">
        <v>0</v>
      </c>
      <c r="P1158" s="29">
        <v>0</v>
      </c>
      <c r="Q1158" s="79">
        <f>IF($O1158=0,0,P1158/$O1158)*100</f>
        <v>0</v>
      </c>
      <c r="R1158" s="29">
        <v>0</v>
      </c>
      <c r="S1158" s="79">
        <f>IF($O1158=0,0,R1158/$O1158)*100</f>
        <v>0</v>
      </c>
      <c r="T1158" s="29">
        <f>P1158+R1158</f>
        <v>0</v>
      </c>
      <c r="U1158" s="79">
        <f>IF($O1158=0,0,T1158/$O1158)*100</f>
        <v>0</v>
      </c>
      <c r="V1158" s="80">
        <f>IFERROR(VLOOKUP($B1158,'Depr Rate % NS'!$A:$B,2,FALSE),0)</f>
        <v>-11</v>
      </c>
      <c r="W1158" s="81">
        <f>IFERROR(VLOOKUP($B1158,'Depr Rate % NS'!D:E,2,FALSE),0)</f>
        <v>14209231.789999999</v>
      </c>
      <c r="X1158" s="82">
        <f>IFERROR(VLOOKUP($B1158,'Depr Rate % NS'!$L:$O,4,FALSE),0)</f>
        <v>3.7000000000000002E-3</v>
      </c>
      <c r="Y1158" s="81">
        <f>W1158*X1158</f>
        <v>52574.157622999999</v>
      </c>
    </row>
    <row r="1159" spans="1:25" x14ac:dyDescent="0.25">
      <c r="A1159" s="13" t="s">
        <v>11</v>
      </c>
      <c r="B1159" s="14">
        <v>34536</v>
      </c>
      <c r="C1159" s="14" t="s">
        <v>97</v>
      </c>
      <c r="D1159" s="14" t="s">
        <v>37</v>
      </c>
      <c r="E1159" s="14" t="s">
        <v>142</v>
      </c>
      <c r="F1159" s="27" t="s">
        <v>123</v>
      </c>
      <c r="G1159" s="14">
        <v>2016</v>
      </c>
      <c r="H1159" s="10">
        <v>2148.42</v>
      </c>
      <c r="I1159" s="10">
        <v>-571</v>
      </c>
      <c r="J1159" s="20">
        <f t="shared" si="72"/>
        <v>-26.577671032665869</v>
      </c>
      <c r="K1159" s="10">
        <v>0</v>
      </c>
      <c r="L1159" s="20">
        <f t="shared" si="73"/>
        <v>0</v>
      </c>
      <c r="M1159" s="10">
        <f t="shared" si="74"/>
        <v>-571</v>
      </c>
      <c r="N1159" s="20">
        <f t="shared" si="75"/>
        <v>-26.577671032665869</v>
      </c>
      <c r="O1159" s="29">
        <v>2148.42</v>
      </c>
      <c r="P1159" s="29">
        <v>-571</v>
      </c>
      <c r="Q1159" s="79">
        <f>IF($O1159=0,0,P1159/$O1159)*100</f>
        <v>-26.577671032665869</v>
      </c>
      <c r="R1159" s="29">
        <v>0</v>
      </c>
      <c r="S1159" s="79">
        <f>IF($O1159=0,0,R1159/$O1159)*100</f>
        <v>0</v>
      </c>
      <c r="T1159" s="29">
        <f>P1159+R1159</f>
        <v>-571</v>
      </c>
      <c r="U1159" s="79">
        <f>IF($O1159=0,0,T1159/$O1159)*100</f>
        <v>-26.577671032665869</v>
      </c>
      <c r="V1159" s="80">
        <f>IFERROR(VLOOKUP($B1159,'Depr Rate % NS'!$A:$B,2,FALSE),0)</f>
        <v>-11</v>
      </c>
      <c r="W1159" s="81">
        <f>IFERROR(VLOOKUP($B1159,'Depr Rate % NS'!D:E,2,FALSE),0)</f>
        <v>14209231.789999999</v>
      </c>
      <c r="X1159" s="82">
        <f>IFERROR(VLOOKUP($B1159,'Depr Rate % NS'!$L:$O,4,FALSE),0)</f>
        <v>3.7000000000000002E-3</v>
      </c>
      <c r="Y1159" s="81">
        <f>W1159*X1159</f>
        <v>52574.157622999999</v>
      </c>
    </row>
    <row r="1160" spans="1:25" x14ac:dyDescent="0.25">
      <c r="A1160" s="13" t="s">
        <v>11</v>
      </c>
      <c r="B1160" s="14">
        <v>34536</v>
      </c>
      <c r="C1160" s="14" t="s">
        <v>97</v>
      </c>
      <c r="D1160" s="14" t="s">
        <v>37</v>
      </c>
      <c r="E1160" s="14" t="s">
        <v>142</v>
      </c>
      <c r="F1160" s="27" t="s">
        <v>123</v>
      </c>
      <c r="G1160" s="14">
        <v>2017</v>
      </c>
      <c r="H1160" s="10">
        <v>0</v>
      </c>
      <c r="I1160" s="10">
        <v>0</v>
      </c>
      <c r="J1160" s="20">
        <f t="shared" si="72"/>
        <v>0</v>
      </c>
      <c r="K1160" s="10">
        <v>0</v>
      </c>
      <c r="L1160" s="20">
        <f t="shared" si="73"/>
        <v>0</v>
      </c>
      <c r="M1160" s="10">
        <f t="shared" si="74"/>
        <v>0</v>
      </c>
      <c r="N1160" s="20">
        <f t="shared" si="75"/>
        <v>0</v>
      </c>
      <c r="O1160" s="29">
        <v>2148.42</v>
      </c>
      <c r="P1160" s="29">
        <v>-571</v>
      </c>
      <c r="Q1160" s="79">
        <f>IF($O1160=0,0,P1160/$O1160)*100</f>
        <v>-26.577671032665869</v>
      </c>
      <c r="R1160" s="29">
        <v>0</v>
      </c>
      <c r="S1160" s="79">
        <f>IF($O1160=0,0,R1160/$O1160)*100</f>
        <v>0</v>
      </c>
      <c r="T1160" s="29">
        <f>P1160+R1160</f>
        <v>-571</v>
      </c>
      <c r="U1160" s="79">
        <f>IF($O1160=0,0,T1160/$O1160)*100</f>
        <v>-26.577671032665869</v>
      </c>
      <c r="V1160" s="80">
        <f>IFERROR(VLOOKUP($B1160,'Depr Rate % NS'!$A:$B,2,FALSE),0)</f>
        <v>-11</v>
      </c>
      <c r="W1160" s="81">
        <f>IFERROR(VLOOKUP($B1160,'Depr Rate % NS'!D:E,2,FALSE),0)</f>
        <v>14209231.789999999</v>
      </c>
      <c r="X1160" s="82">
        <f>IFERROR(VLOOKUP($B1160,'Depr Rate % NS'!$L:$O,4,FALSE),0)</f>
        <v>3.7000000000000002E-3</v>
      </c>
      <c r="Y1160" s="81">
        <f>W1160*X1160</f>
        <v>52574.157622999999</v>
      </c>
    </row>
    <row r="1161" spans="1:25" x14ac:dyDescent="0.25">
      <c r="A1161" s="13" t="s">
        <v>11</v>
      </c>
      <c r="B1161" s="14">
        <v>34536</v>
      </c>
      <c r="C1161" s="14" t="s">
        <v>97</v>
      </c>
      <c r="D1161" s="14" t="s">
        <v>37</v>
      </c>
      <c r="E1161" s="14" t="s">
        <v>142</v>
      </c>
      <c r="F1161" s="27" t="s">
        <v>123</v>
      </c>
      <c r="G1161" s="14">
        <v>2018</v>
      </c>
      <c r="H1161" s="10">
        <v>150000</v>
      </c>
      <c r="I1161" s="10">
        <v>-4315.22</v>
      </c>
      <c r="J1161" s="20">
        <f t="shared" si="72"/>
        <v>-2.8768133333333337</v>
      </c>
      <c r="K1161" s="10">
        <v>0</v>
      </c>
      <c r="L1161" s="20">
        <f t="shared" si="73"/>
        <v>0</v>
      </c>
      <c r="M1161" s="10">
        <f t="shared" si="74"/>
        <v>-4315.22</v>
      </c>
      <c r="N1161" s="20">
        <f t="shared" si="75"/>
        <v>-2.8768133333333337</v>
      </c>
      <c r="O1161" s="29">
        <v>152148.42000000001</v>
      </c>
      <c r="P1161" s="29">
        <v>-4886.22</v>
      </c>
      <c r="Q1161" s="79">
        <f>IF($O1161=0,0,P1161/$O1161)*100</f>
        <v>-3.2114825773412563</v>
      </c>
      <c r="R1161" s="29">
        <v>0</v>
      </c>
      <c r="S1161" s="79">
        <f>IF($O1161=0,0,R1161/$O1161)*100</f>
        <v>0</v>
      </c>
      <c r="T1161" s="29">
        <f>P1161+R1161</f>
        <v>-4886.22</v>
      </c>
      <c r="U1161" s="79">
        <f>IF($O1161=0,0,T1161/$O1161)*100</f>
        <v>-3.2114825773412563</v>
      </c>
      <c r="V1161" s="80">
        <f>IFERROR(VLOOKUP($B1161,'Depr Rate % NS'!$A:$B,2,FALSE),0)</f>
        <v>-11</v>
      </c>
      <c r="W1161" s="81">
        <f>IFERROR(VLOOKUP($B1161,'Depr Rate % NS'!D:E,2,FALSE),0)</f>
        <v>14209231.789999999</v>
      </c>
      <c r="X1161" s="82">
        <f>IFERROR(VLOOKUP($B1161,'Depr Rate % NS'!$L:$O,4,FALSE),0)</f>
        <v>3.7000000000000002E-3</v>
      </c>
      <c r="Y1161" s="81">
        <f>W1161*X1161</f>
        <v>52574.157622999999</v>
      </c>
    </row>
    <row r="1162" spans="1:25" x14ac:dyDescent="0.25">
      <c r="A1162" s="24" t="s">
        <v>11</v>
      </c>
      <c r="B1162" s="14">
        <v>34536</v>
      </c>
      <c r="C1162" s="14" t="s">
        <v>97</v>
      </c>
      <c r="D1162" s="14" t="s">
        <v>37</v>
      </c>
      <c r="E1162" s="14" t="s">
        <v>142</v>
      </c>
      <c r="F1162" s="27" t="s">
        <v>123</v>
      </c>
      <c r="G1162" s="14">
        <v>2019</v>
      </c>
      <c r="H1162" s="10">
        <v>0</v>
      </c>
      <c r="I1162" s="10">
        <v>-1649.94</v>
      </c>
      <c r="J1162" s="20">
        <f t="shared" si="72"/>
        <v>0</v>
      </c>
      <c r="K1162" s="10">
        <v>0</v>
      </c>
      <c r="L1162" s="20">
        <f t="shared" si="73"/>
        <v>0</v>
      </c>
      <c r="M1162" s="10">
        <f t="shared" si="74"/>
        <v>-1649.94</v>
      </c>
      <c r="N1162" s="20">
        <f t="shared" si="75"/>
        <v>0</v>
      </c>
      <c r="O1162" s="29">
        <v>152148.42000000001</v>
      </c>
      <c r="P1162" s="29">
        <v>-6536.16</v>
      </c>
      <c r="Q1162" s="79">
        <f>IF($O1162=0,0,P1162/$O1162)*100</f>
        <v>-4.295910532623342</v>
      </c>
      <c r="R1162" s="29">
        <v>0</v>
      </c>
      <c r="S1162" s="79">
        <f>IF($O1162=0,0,R1162/$O1162)*100</f>
        <v>0</v>
      </c>
      <c r="T1162" s="29">
        <f>P1162+R1162</f>
        <v>-6536.16</v>
      </c>
      <c r="U1162" s="79">
        <f>IF($O1162=0,0,T1162/$O1162)*100</f>
        <v>-4.295910532623342</v>
      </c>
      <c r="V1162" s="80">
        <f>IFERROR(VLOOKUP($B1162,'Depr Rate % NS'!$A:$B,2,FALSE),0)</f>
        <v>-11</v>
      </c>
      <c r="W1162" s="81">
        <f>IFERROR(VLOOKUP($B1162,'Depr Rate % NS'!D:E,2,FALSE),0)</f>
        <v>14209231.789999999</v>
      </c>
      <c r="X1162" s="82">
        <f>IFERROR(VLOOKUP($B1162,'Depr Rate % NS'!$L:$O,4,FALSE),0)</f>
        <v>3.7000000000000002E-3</v>
      </c>
      <c r="Y1162" s="81">
        <f>W1162*X1162</f>
        <v>52574.157622999999</v>
      </c>
    </row>
    <row r="1163" spans="1:25" x14ac:dyDescent="0.25">
      <c r="A1163" s="13" t="s">
        <v>11</v>
      </c>
      <c r="B1163" s="14">
        <v>34541</v>
      </c>
      <c r="C1163" s="14" t="s">
        <v>97</v>
      </c>
      <c r="D1163" s="14" t="s">
        <v>40</v>
      </c>
      <c r="E1163" s="14"/>
      <c r="F1163" s="14"/>
      <c r="G1163" s="14">
        <v>2011</v>
      </c>
      <c r="H1163" s="10">
        <v>0</v>
      </c>
      <c r="I1163" s="10">
        <v>0</v>
      </c>
      <c r="J1163" s="20">
        <f t="shared" si="72"/>
        <v>0</v>
      </c>
      <c r="K1163" s="10">
        <v>0</v>
      </c>
      <c r="L1163" s="20">
        <f t="shared" si="73"/>
        <v>0</v>
      </c>
      <c r="M1163" s="10">
        <f t="shared" si="74"/>
        <v>0</v>
      </c>
      <c r="N1163" s="20">
        <f t="shared" si="75"/>
        <v>0</v>
      </c>
      <c r="O1163" s="10"/>
      <c r="P1163" s="10"/>
      <c r="Q1163" s="20"/>
      <c r="R1163" s="10"/>
      <c r="S1163" s="20"/>
      <c r="T1163" s="10"/>
      <c r="U1163" s="20"/>
      <c r="V1163" s="20"/>
      <c r="W1163" s="43"/>
      <c r="X1163" s="40"/>
      <c r="Y1163" s="43"/>
    </row>
    <row r="1164" spans="1:25" x14ac:dyDescent="0.25">
      <c r="A1164" s="24" t="s">
        <v>11</v>
      </c>
      <c r="B1164" s="14">
        <v>34541</v>
      </c>
      <c r="C1164" s="14" t="s">
        <v>97</v>
      </c>
      <c r="D1164" s="14" t="s">
        <v>40</v>
      </c>
      <c r="E1164" s="14"/>
      <c r="F1164" s="14"/>
      <c r="G1164" s="14">
        <v>2012</v>
      </c>
      <c r="H1164" s="10">
        <v>0</v>
      </c>
      <c r="I1164" s="10">
        <v>0</v>
      </c>
      <c r="J1164" s="20">
        <f t="shared" si="72"/>
        <v>0</v>
      </c>
      <c r="K1164" s="10">
        <v>0</v>
      </c>
      <c r="L1164" s="20">
        <f t="shared" si="73"/>
        <v>0</v>
      </c>
      <c r="M1164" s="10">
        <f t="shared" si="74"/>
        <v>0</v>
      </c>
      <c r="N1164" s="20">
        <f t="shared" si="75"/>
        <v>0</v>
      </c>
      <c r="O1164" s="10"/>
      <c r="P1164" s="10"/>
      <c r="Q1164" s="20"/>
      <c r="R1164" s="10"/>
      <c r="S1164" s="20"/>
      <c r="T1164" s="10"/>
      <c r="U1164" s="20"/>
      <c r="V1164" s="20"/>
      <c r="W1164" s="43"/>
      <c r="X1164" s="40"/>
      <c r="Y1164" s="43"/>
    </row>
    <row r="1165" spans="1:25" x14ac:dyDescent="0.25">
      <c r="A1165" s="13" t="s">
        <v>11</v>
      </c>
      <c r="B1165" s="14">
        <v>34541</v>
      </c>
      <c r="C1165" s="14" t="s">
        <v>97</v>
      </c>
      <c r="D1165" s="14" t="s">
        <v>40</v>
      </c>
      <c r="E1165" s="14"/>
      <c r="F1165" s="14"/>
      <c r="G1165" s="14">
        <v>2013</v>
      </c>
      <c r="H1165" s="10">
        <v>0</v>
      </c>
      <c r="I1165" s="10">
        <v>0</v>
      </c>
      <c r="J1165" s="20">
        <f t="shared" si="72"/>
        <v>0</v>
      </c>
      <c r="K1165" s="10">
        <v>0</v>
      </c>
      <c r="L1165" s="20">
        <f t="shared" si="73"/>
        <v>0</v>
      </c>
      <c r="M1165" s="10">
        <f t="shared" si="74"/>
        <v>0</v>
      </c>
      <c r="N1165" s="20">
        <f t="shared" si="75"/>
        <v>0</v>
      </c>
      <c r="O1165" s="10"/>
      <c r="P1165" s="10"/>
      <c r="Q1165" s="20"/>
      <c r="R1165" s="10"/>
      <c r="S1165" s="20"/>
      <c r="T1165" s="10"/>
      <c r="U1165" s="20"/>
      <c r="V1165" s="20"/>
      <c r="W1165" s="43"/>
      <c r="X1165" s="40"/>
      <c r="Y1165" s="43"/>
    </row>
    <row r="1166" spans="1:25" x14ac:dyDescent="0.25">
      <c r="A1166" s="13" t="s">
        <v>11</v>
      </c>
      <c r="B1166" s="14">
        <v>34541</v>
      </c>
      <c r="C1166" s="14" t="s">
        <v>97</v>
      </c>
      <c r="D1166" s="14" t="s">
        <v>40</v>
      </c>
      <c r="E1166" s="14"/>
      <c r="F1166" s="14"/>
      <c r="G1166" s="14">
        <v>2014</v>
      </c>
      <c r="H1166" s="10">
        <v>0</v>
      </c>
      <c r="I1166" s="10">
        <v>0</v>
      </c>
      <c r="J1166" s="20">
        <f t="shared" si="72"/>
        <v>0</v>
      </c>
      <c r="K1166" s="10">
        <v>0</v>
      </c>
      <c r="L1166" s="20">
        <f t="shared" si="73"/>
        <v>0</v>
      </c>
      <c r="M1166" s="10">
        <f t="shared" si="74"/>
        <v>0</v>
      </c>
      <c r="N1166" s="20">
        <f t="shared" si="75"/>
        <v>0</v>
      </c>
      <c r="O1166" s="10"/>
      <c r="P1166" s="10"/>
      <c r="Q1166" s="20"/>
      <c r="R1166" s="10"/>
      <c r="S1166" s="20"/>
      <c r="T1166" s="10"/>
      <c r="U1166" s="20"/>
      <c r="V1166" s="20"/>
      <c r="W1166" s="43"/>
      <c r="X1166" s="40"/>
      <c r="Y1166" s="43"/>
    </row>
    <row r="1167" spans="1:25" x14ac:dyDescent="0.25">
      <c r="A1167" s="13" t="s">
        <v>11</v>
      </c>
      <c r="B1167" s="14">
        <v>34541</v>
      </c>
      <c r="C1167" s="14" t="s">
        <v>97</v>
      </c>
      <c r="D1167" s="14" t="s">
        <v>40</v>
      </c>
      <c r="E1167" s="14"/>
      <c r="F1167" s="14"/>
      <c r="G1167" s="14">
        <v>2015</v>
      </c>
      <c r="H1167" s="10">
        <v>0</v>
      </c>
      <c r="I1167" s="10">
        <v>0</v>
      </c>
      <c r="J1167" s="20">
        <f t="shared" si="72"/>
        <v>0</v>
      </c>
      <c r="K1167" s="10">
        <v>0</v>
      </c>
      <c r="L1167" s="20">
        <f t="shared" si="73"/>
        <v>0</v>
      </c>
      <c r="M1167" s="10">
        <f t="shared" si="74"/>
        <v>0</v>
      </c>
      <c r="N1167" s="20">
        <f t="shared" si="75"/>
        <v>0</v>
      </c>
      <c r="O1167" s="29">
        <v>0</v>
      </c>
      <c r="P1167" s="29">
        <v>0</v>
      </c>
      <c r="Q1167" s="79">
        <f>IF($O1167=0,0,P1167/$O1167)*100</f>
        <v>0</v>
      </c>
      <c r="R1167" s="29">
        <v>0</v>
      </c>
      <c r="S1167" s="79">
        <f>IF($O1167=0,0,R1167/$O1167)*100</f>
        <v>0</v>
      </c>
      <c r="T1167" s="29">
        <f>P1167+R1167</f>
        <v>0</v>
      </c>
      <c r="U1167" s="79">
        <f>IF($O1167=0,0,T1167/$O1167)*100</f>
        <v>0</v>
      </c>
      <c r="V1167" s="80">
        <f>IFERROR(VLOOKUP($B1167,'Depr Rate % NS'!$A:$B,2,FALSE),0)</f>
        <v>0</v>
      </c>
      <c r="W1167" s="81">
        <f>IFERROR(VLOOKUP($B1167,'Depr Rate % NS'!D:E,2,FALSE),0)</f>
        <v>0</v>
      </c>
      <c r="X1167" s="82">
        <f>IFERROR(VLOOKUP($B1167,'Depr Rate % NS'!$L:$O,4,FALSE),0)</f>
        <v>0</v>
      </c>
      <c r="Y1167" s="81">
        <f>W1167*X1167</f>
        <v>0</v>
      </c>
    </row>
    <row r="1168" spans="1:25" x14ac:dyDescent="0.25">
      <c r="A1168" s="13" t="s">
        <v>11</v>
      </c>
      <c r="B1168" s="14">
        <v>34541</v>
      </c>
      <c r="C1168" s="14" t="s">
        <v>97</v>
      </c>
      <c r="D1168" s="14" t="s">
        <v>40</v>
      </c>
      <c r="E1168" s="14"/>
      <c r="F1168" s="14"/>
      <c r="G1168" s="14">
        <v>2016</v>
      </c>
      <c r="H1168" s="10">
        <v>0</v>
      </c>
      <c r="I1168" s="10">
        <v>0</v>
      </c>
      <c r="J1168" s="20">
        <f t="shared" si="72"/>
        <v>0</v>
      </c>
      <c r="K1168" s="10">
        <v>0</v>
      </c>
      <c r="L1168" s="20">
        <f t="shared" si="73"/>
        <v>0</v>
      </c>
      <c r="M1168" s="10">
        <f t="shared" si="74"/>
        <v>0</v>
      </c>
      <c r="N1168" s="20">
        <f t="shared" si="75"/>
        <v>0</v>
      </c>
      <c r="O1168" s="29">
        <v>0</v>
      </c>
      <c r="P1168" s="29">
        <v>0</v>
      </c>
      <c r="Q1168" s="79">
        <f>IF($O1168=0,0,P1168/$O1168)*100</f>
        <v>0</v>
      </c>
      <c r="R1168" s="29">
        <v>0</v>
      </c>
      <c r="S1168" s="79">
        <f>IF($O1168=0,0,R1168/$O1168)*100</f>
        <v>0</v>
      </c>
      <c r="T1168" s="29">
        <f>P1168+R1168</f>
        <v>0</v>
      </c>
      <c r="U1168" s="79">
        <f>IF($O1168=0,0,T1168/$O1168)*100</f>
        <v>0</v>
      </c>
      <c r="V1168" s="80">
        <f>IFERROR(VLOOKUP($B1168,'Depr Rate % NS'!$A:$B,2,FALSE),0)</f>
        <v>0</v>
      </c>
      <c r="W1168" s="81">
        <f>IFERROR(VLOOKUP($B1168,'Depr Rate % NS'!D:E,2,FALSE),0)</f>
        <v>0</v>
      </c>
      <c r="X1168" s="82">
        <f>IFERROR(VLOOKUP($B1168,'Depr Rate % NS'!$L:$O,4,FALSE),0)</f>
        <v>0</v>
      </c>
      <c r="Y1168" s="81">
        <f>W1168*X1168</f>
        <v>0</v>
      </c>
    </row>
    <row r="1169" spans="1:25" x14ac:dyDescent="0.25">
      <c r="A1169" s="13" t="s">
        <v>11</v>
      </c>
      <c r="B1169" s="14">
        <v>34541</v>
      </c>
      <c r="C1169" s="14" t="s">
        <v>97</v>
      </c>
      <c r="D1169" s="14" t="s">
        <v>40</v>
      </c>
      <c r="E1169" s="14"/>
      <c r="F1169" s="14"/>
      <c r="G1169" s="14">
        <v>2017</v>
      </c>
      <c r="H1169" s="10">
        <v>0</v>
      </c>
      <c r="I1169" s="10">
        <v>0</v>
      </c>
      <c r="J1169" s="20">
        <f t="shared" si="72"/>
        <v>0</v>
      </c>
      <c r="K1169" s="10">
        <v>0</v>
      </c>
      <c r="L1169" s="20">
        <f t="shared" si="73"/>
        <v>0</v>
      </c>
      <c r="M1169" s="10">
        <f t="shared" si="74"/>
        <v>0</v>
      </c>
      <c r="N1169" s="20">
        <f t="shared" si="75"/>
        <v>0</v>
      </c>
      <c r="O1169" s="29">
        <v>0</v>
      </c>
      <c r="P1169" s="29">
        <v>0</v>
      </c>
      <c r="Q1169" s="79">
        <f>IF($O1169=0,0,P1169/$O1169)*100</f>
        <v>0</v>
      </c>
      <c r="R1169" s="29">
        <v>0</v>
      </c>
      <c r="S1169" s="79">
        <f>IF($O1169=0,0,R1169/$O1169)*100</f>
        <v>0</v>
      </c>
      <c r="T1169" s="29">
        <f>P1169+R1169</f>
        <v>0</v>
      </c>
      <c r="U1169" s="79">
        <f>IF($O1169=0,0,T1169/$O1169)*100</f>
        <v>0</v>
      </c>
      <c r="V1169" s="80">
        <f>IFERROR(VLOOKUP($B1169,'Depr Rate % NS'!$A:$B,2,FALSE),0)</f>
        <v>0</v>
      </c>
      <c r="W1169" s="81">
        <f>IFERROR(VLOOKUP($B1169,'Depr Rate % NS'!D:E,2,FALSE),0)</f>
        <v>0</v>
      </c>
      <c r="X1169" s="82">
        <f>IFERROR(VLOOKUP($B1169,'Depr Rate % NS'!$L:$O,4,FALSE),0)</f>
        <v>0</v>
      </c>
      <c r="Y1169" s="81">
        <f>W1169*X1169</f>
        <v>0</v>
      </c>
    </row>
    <row r="1170" spans="1:25" x14ac:dyDescent="0.25">
      <c r="A1170" s="13" t="s">
        <v>11</v>
      </c>
      <c r="B1170" s="14">
        <v>34541</v>
      </c>
      <c r="C1170" s="14" t="s">
        <v>97</v>
      </c>
      <c r="D1170" s="14" t="s">
        <v>40</v>
      </c>
      <c r="E1170" s="14"/>
      <c r="F1170" s="14"/>
      <c r="G1170" s="14">
        <v>2018</v>
      </c>
      <c r="H1170" s="10">
        <v>0</v>
      </c>
      <c r="I1170" s="10">
        <v>0</v>
      </c>
      <c r="J1170" s="20">
        <f t="shared" si="72"/>
        <v>0</v>
      </c>
      <c r="K1170" s="10">
        <v>0</v>
      </c>
      <c r="L1170" s="20">
        <f t="shared" si="73"/>
        <v>0</v>
      </c>
      <c r="M1170" s="10">
        <f t="shared" si="74"/>
        <v>0</v>
      </c>
      <c r="N1170" s="20">
        <f t="shared" si="75"/>
        <v>0</v>
      </c>
      <c r="O1170" s="29">
        <v>0</v>
      </c>
      <c r="P1170" s="29">
        <v>0</v>
      </c>
      <c r="Q1170" s="79">
        <f>IF($O1170=0,0,P1170/$O1170)*100</f>
        <v>0</v>
      </c>
      <c r="R1170" s="29">
        <v>0</v>
      </c>
      <c r="S1170" s="79">
        <f>IF($O1170=0,0,R1170/$O1170)*100</f>
        <v>0</v>
      </c>
      <c r="T1170" s="29">
        <f>P1170+R1170</f>
        <v>0</v>
      </c>
      <c r="U1170" s="79">
        <f>IF($O1170=0,0,T1170/$O1170)*100</f>
        <v>0</v>
      </c>
      <c r="V1170" s="80">
        <f>IFERROR(VLOOKUP($B1170,'Depr Rate % NS'!$A:$B,2,FALSE),0)</f>
        <v>0</v>
      </c>
      <c r="W1170" s="81">
        <f>IFERROR(VLOOKUP($B1170,'Depr Rate % NS'!D:E,2,FALSE),0)</f>
        <v>0</v>
      </c>
      <c r="X1170" s="82">
        <f>IFERROR(VLOOKUP($B1170,'Depr Rate % NS'!$L:$O,4,FALSE),0)</f>
        <v>0</v>
      </c>
      <c r="Y1170" s="81">
        <f>W1170*X1170</f>
        <v>0</v>
      </c>
    </row>
    <row r="1171" spans="1:25" x14ac:dyDescent="0.25">
      <c r="A1171" s="13" t="s">
        <v>11</v>
      </c>
      <c r="B1171" s="14">
        <v>34541</v>
      </c>
      <c r="C1171" s="14" t="s">
        <v>97</v>
      </c>
      <c r="D1171" s="14" t="s">
        <v>40</v>
      </c>
      <c r="E1171" s="14"/>
      <c r="F1171" s="14"/>
      <c r="G1171" s="14">
        <v>2019</v>
      </c>
      <c r="H1171" s="10">
        <v>0</v>
      </c>
      <c r="I1171" s="10">
        <v>0</v>
      </c>
      <c r="J1171" s="20">
        <f t="shared" si="72"/>
        <v>0</v>
      </c>
      <c r="K1171" s="10">
        <v>0</v>
      </c>
      <c r="L1171" s="20">
        <f t="shared" si="73"/>
        <v>0</v>
      </c>
      <c r="M1171" s="10">
        <f t="shared" si="74"/>
        <v>0</v>
      </c>
      <c r="N1171" s="20">
        <f t="shared" si="75"/>
        <v>0</v>
      </c>
      <c r="O1171" s="29">
        <v>0</v>
      </c>
      <c r="P1171" s="29">
        <v>0</v>
      </c>
      <c r="Q1171" s="79">
        <f>IF($O1171=0,0,P1171/$O1171)*100</f>
        <v>0</v>
      </c>
      <c r="R1171" s="29">
        <v>0</v>
      </c>
      <c r="S1171" s="79">
        <f>IF($O1171=0,0,R1171/$O1171)*100</f>
        <v>0</v>
      </c>
      <c r="T1171" s="29">
        <f>P1171+R1171</f>
        <v>0</v>
      </c>
      <c r="U1171" s="79">
        <f>IF($O1171=0,0,T1171/$O1171)*100</f>
        <v>0</v>
      </c>
      <c r="V1171" s="80">
        <f>IFERROR(VLOOKUP($B1171,'Depr Rate % NS'!$A:$B,2,FALSE),0)</f>
        <v>0</v>
      </c>
      <c r="W1171" s="81">
        <f>IFERROR(VLOOKUP($B1171,'Depr Rate % NS'!D:E,2,FALSE),0)</f>
        <v>0</v>
      </c>
      <c r="X1171" s="82">
        <f>IFERROR(VLOOKUP($B1171,'Depr Rate % NS'!$L:$O,4,FALSE),0)</f>
        <v>0</v>
      </c>
      <c r="Y1171" s="81">
        <f>W1171*X1171</f>
        <v>0</v>
      </c>
    </row>
    <row r="1172" spans="1:25" x14ac:dyDescent="0.25">
      <c r="A1172" s="13" t="s">
        <v>11</v>
      </c>
      <c r="B1172" s="14">
        <v>34542</v>
      </c>
      <c r="C1172" s="14" t="s">
        <v>97</v>
      </c>
      <c r="D1172" s="14" t="s">
        <v>41</v>
      </c>
      <c r="E1172" s="14"/>
      <c r="F1172" s="14"/>
      <c r="G1172" s="14">
        <v>2011</v>
      </c>
      <c r="H1172" s="10">
        <v>0</v>
      </c>
      <c r="I1172" s="10">
        <v>0</v>
      </c>
      <c r="J1172" s="20">
        <f t="shared" si="72"/>
        <v>0</v>
      </c>
      <c r="K1172" s="10">
        <v>0</v>
      </c>
      <c r="L1172" s="20">
        <f t="shared" si="73"/>
        <v>0</v>
      </c>
      <c r="M1172" s="10">
        <f t="shared" si="74"/>
        <v>0</v>
      </c>
      <c r="N1172" s="20">
        <f t="shared" si="75"/>
        <v>0</v>
      </c>
      <c r="O1172" s="10"/>
      <c r="P1172" s="10"/>
      <c r="Q1172" s="20"/>
      <c r="R1172" s="10"/>
      <c r="S1172" s="20"/>
      <c r="T1172" s="10"/>
      <c r="U1172" s="20"/>
      <c r="V1172" s="20"/>
      <c r="W1172" s="43"/>
      <c r="X1172" s="40"/>
      <c r="Y1172" s="43"/>
    </row>
    <row r="1173" spans="1:25" x14ac:dyDescent="0.25">
      <c r="A1173" s="13" t="s">
        <v>11</v>
      </c>
      <c r="B1173" s="14">
        <v>34542</v>
      </c>
      <c r="C1173" s="14" t="s">
        <v>97</v>
      </c>
      <c r="D1173" s="14" t="s">
        <v>41</v>
      </c>
      <c r="E1173" s="14"/>
      <c r="F1173" s="14"/>
      <c r="G1173" s="14">
        <v>2012</v>
      </c>
      <c r="H1173" s="10">
        <v>0</v>
      </c>
      <c r="I1173" s="10">
        <v>0</v>
      </c>
      <c r="J1173" s="20">
        <f t="shared" si="72"/>
        <v>0</v>
      </c>
      <c r="K1173" s="10">
        <v>0</v>
      </c>
      <c r="L1173" s="20">
        <f t="shared" si="73"/>
        <v>0</v>
      </c>
      <c r="M1173" s="10">
        <f t="shared" si="74"/>
        <v>0</v>
      </c>
      <c r="N1173" s="20">
        <f t="shared" si="75"/>
        <v>0</v>
      </c>
      <c r="O1173" s="10"/>
      <c r="P1173" s="10"/>
      <c r="Q1173" s="20"/>
      <c r="R1173" s="10"/>
      <c r="S1173" s="20"/>
      <c r="T1173" s="10"/>
      <c r="U1173" s="20"/>
      <c r="V1173" s="20"/>
      <c r="W1173" s="43"/>
      <c r="X1173" s="40"/>
      <c r="Y1173" s="43"/>
    </row>
    <row r="1174" spans="1:25" x14ac:dyDescent="0.25">
      <c r="A1174" s="13" t="s">
        <v>11</v>
      </c>
      <c r="B1174" s="14">
        <v>34542</v>
      </c>
      <c r="C1174" s="14" t="s">
        <v>97</v>
      </c>
      <c r="D1174" s="14" t="s">
        <v>41</v>
      </c>
      <c r="E1174" s="14"/>
      <c r="F1174" s="14"/>
      <c r="G1174" s="14">
        <v>2013</v>
      </c>
      <c r="H1174" s="10">
        <v>0</v>
      </c>
      <c r="I1174" s="10">
        <v>0</v>
      </c>
      <c r="J1174" s="20">
        <f t="shared" si="72"/>
        <v>0</v>
      </c>
      <c r="K1174" s="10">
        <v>0</v>
      </c>
      <c r="L1174" s="20">
        <f t="shared" si="73"/>
        <v>0</v>
      </c>
      <c r="M1174" s="10">
        <f t="shared" si="74"/>
        <v>0</v>
      </c>
      <c r="N1174" s="20">
        <f t="shared" si="75"/>
        <v>0</v>
      </c>
      <c r="O1174" s="10"/>
      <c r="P1174" s="10"/>
      <c r="Q1174" s="20"/>
      <c r="R1174" s="10"/>
      <c r="S1174" s="20"/>
      <c r="T1174" s="10"/>
      <c r="U1174" s="20"/>
      <c r="V1174" s="20"/>
      <c r="W1174" s="43"/>
      <c r="X1174" s="40"/>
      <c r="Y1174" s="43"/>
    </row>
    <row r="1175" spans="1:25" x14ac:dyDescent="0.25">
      <c r="A1175" s="13" t="s">
        <v>11</v>
      </c>
      <c r="B1175" s="14">
        <v>34542</v>
      </c>
      <c r="C1175" s="14" t="s">
        <v>97</v>
      </c>
      <c r="D1175" s="14" t="s">
        <v>41</v>
      </c>
      <c r="E1175" s="14"/>
      <c r="F1175" s="14"/>
      <c r="G1175" s="14">
        <v>2014</v>
      </c>
      <c r="H1175" s="10">
        <v>0</v>
      </c>
      <c r="I1175" s="10">
        <v>0</v>
      </c>
      <c r="J1175" s="20">
        <f t="shared" si="72"/>
        <v>0</v>
      </c>
      <c r="K1175" s="10">
        <v>0</v>
      </c>
      <c r="L1175" s="20">
        <f t="shared" si="73"/>
        <v>0</v>
      </c>
      <c r="M1175" s="10">
        <f t="shared" si="74"/>
        <v>0</v>
      </c>
      <c r="N1175" s="20">
        <f t="shared" si="75"/>
        <v>0</v>
      </c>
      <c r="O1175" s="10"/>
      <c r="P1175" s="10"/>
      <c r="Q1175" s="20"/>
      <c r="R1175" s="10"/>
      <c r="S1175" s="20"/>
      <c r="T1175" s="10"/>
      <c r="U1175" s="20"/>
      <c r="V1175" s="20"/>
      <c r="W1175" s="43"/>
      <c r="X1175" s="40"/>
      <c r="Y1175" s="43"/>
    </row>
    <row r="1176" spans="1:25" x14ac:dyDescent="0.25">
      <c r="A1176" s="13" t="s">
        <v>11</v>
      </c>
      <c r="B1176" s="14">
        <v>34542</v>
      </c>
      <c r="C1176" s="14" t="s">
        <v>97</v>
      </c>
      <c r="D1176" s="14" t="s">
        <v>41</v>
      </c>
      <c r="E1176" s="14"/>
      <c r="F1176" s="14"/>
      <c r="G1176" s="14">
        <v>2015</v>
      </c>
      <c r="H1176" s="10">
        <v>0</v>
      </c>
      <c r="I1176" s="10">
        <v>0</v>
      </c>
      <c r="J1176" s="20">
        <f t="shared" si="72"/>
        <v>0</v>
      </c>
      <c r="K1176" s="10">
        <v>0</v>
      </c>
      <c r="L1176" s="20">
        <f t="shared" si="73"/>
        <v>0</v>
      </c>
      <c r="M1176" s="10">
        <f t="shared" si="74"/>
        <v>0</v>
      </c>
      <c r="N1176" s="20">
        <f t="shared" si="75"/>
        <v>0</v>
      </c>
      <c r="O1176" s="29">
        <v>0</v>
      </c>
      <c r="P1176" s="29">
        <v>0</v>
      </c>
      <c r="Q1176" s="79">
        <f>IF($O1176=0,0,P1176/$O1176)*100</f>
        <v>0</v>
      </c>
      <c r="R1176" s="29">
        <v>0</v>
      </c>
      <c r="S1176" s="79">
        <f>IF($O1176=0,0,R1176/$O1176)*100</f>
        <v>0</v>
      </c>
      <c r="T1176" s="29">
        <f>P1176+R1176</f>
        <v>0</v>
      </c>
      <c r="U1176" s="79">
        <f>IF($O1176=0,0,T1176/$O1176)*100</f>
        <v>0</v>
      </c>
      <c r="V1176" s="80">
        <f>IFERROR(VLOOKUP($B1176,'Depr Rate % NS'!$A:$B,2,FALSE),0)</f>
        <v>0</v>
      </c>
      <c r="W1176" s="81">
        <f>IFERROR(VLOOKUP($B1176,'Depr Rate % NS'!D:E,2,FALSE),0)</f>
        <v>0</v>
      </c>
      <c r="X1176" s="82">
        <f>IFERROR(VLOOKUP($B1176,'Depr Rate % NS'!$L:$O,4,FALSE),0)</f>
        <v>0</v>
      </c>
      <c r="Y1176" s="81">
        <f>W1176*X1176</f>
        <v>0</v>
      </c>
    </row>
    <row r="1177" spans="1:25" x14ac:dyDescent="0.25">
      <c r="A1177" s="13" t="s">
        <v>11</v>
      </c>
      <c r="B1177" s="14">
        <v>34542</v>
      </c>
      <c r="C1177" s="14" t="s">
        <v>97</v>
      </c>
      <c r="D1177" s="14" t="s">
        <v>41</v>
      </c>
      <c r="E1177" s="14"/>
      <c r="F1177" s="14"/>
      <c r="G1177" s="14">
        <v>2016</v>
      </c>
      <c r="H1177" s="10">
        <v>0</v>
      </c>
      <c r="I1177" s="10">
        <v>0</v>
      </c>
      <c r="J1177" s="20">
        <f t="shared" si="72"/>
        <v>0</v>
      </c>
      <c r="K1177" s="10">
        <v>0</v>
      </c>
      <c r="L1177" s="20">
        <f t="shared" si="73"/>
        <v>0</v>
      </c>
      <c r="M1177" s="10">
        <f t="shared" si="74"/>
        <v>0</v>
      </c>
      <c r="N1177" s="20">
        <f t="shared" si="75"/>
        <v>0</v>
      </c>
      <c r="O1177" s="29">
        <v>0</v>
      </c>
      <c r="P1177" s="29">
        <v>0</v>
      </c>
      <c r="Q1177" s="79">
        <f>IF($O1177=0,0,P1177/$O1177)*100</f>
        <v>0</v>
      </c>
      <c r="R1177" s="29">
        <v>0</v>
      </c>
      <c r="S1177" s="79">
        <f>IF($O1177=0,0,R1177/$O1177)*100</f>
        <v>0</v>
      </c>
      <c r="T1177" s="29">
        <f>P1177+R1177</f>
        <v>0</v>
      </c>
      <c r="U1177" s="79">
        <f>IF($O1177=0,0,T1177/$O1177)*100</f>
        <v>0</v>
      </c>
      <c r="V1177" s="80">
        <f>IFERROR(VLOOKUP($B1177,'Depr Rate % NS'!$A:$B,2,FALSE),0)</f>
        <v>0</v>
      </c>
      <c r="W1177" s="81">
        <f>IFERROR(VLOOKUP($B1177,'Depr Rate % NS'!D:E,2,FALSE),0)</f>
        <v>0</v>
      </c>
      <c r="X1177" s="82">
        <f>IFERROR(VLOOKUP($B1177,'Depr Rate % NS'!$L:$O,4,FALSE),0)</f>
        <v>0</v>
      </c>
      <c r="Y1177" s="81">
        <f>W1177*X1177</f>
        <v>0</v>
      </c>
    </row>
    <row r="1178" spans="1:25" x14ac:dyDescent="0.25">
      <c r="A1178" s="13" t="s">
        <v>11</v>
      </c>
      <c r="B1178" s="14">
        <v>34542</v>
      </c>
      <c r="C1178" s="14" t="s">
        <v>97</v>
      </c>
      <c r="D1178" s="14" t="s">
        <v>41</v>
      </c>
      <c r="E1178" s="14"/>
      <c r="F1178" s="14"/>
      <c r="G1178" s="14">
        <v>2017</v>
      </c>
      <c r="H1178" s="10">
        <v>0</v>
      </c>
      <c r="I1178" s="10">
        <v>0</v>
      </c>
      <c r="J1178" s="20">
        <f t="shared" si="72"/>
        <v>0</v>
      </c>
      <c r="K1178" s="10">
        <v>0</v>
      </c>
      <c r="L1178" s="20">
        <f t="shared" si="73"/>
        <v>0</v>
      </c>
      <c r="M1178" s="10">
        <f t="shared" si="74"/>
        <v>0</v>
      </c>
      <c r="N1178" s="20">
        <f t="shared" si="75"/>
        <v>0</v>
      </c>
      <c r="O1178" s="29">
        <v>0</v>
      </c>
      <c r="P1178" s="29">
        <v>0</v>
      </c>
      <c r="Q1178" s="79">
        <f>IF($O1178=0,0,P1178/$O1178)*100</f>
        <v>0</v>
      </c>
      <c r="R1178" s="29">
        <v>0</v>
      </c>
      <c r="S1178" s="79">
        <f>IF($O1178=0,0,R1178/$O1178)*100</f>
        <v>0</v>
      </c>
      <c r="T1178" s="29">
        <f>P1178+R1178</f>
        <v>0</v>
      </c>
      <c r="U1178" s="79">
        <f>IF($O1178=0,0,T1178/$O1178)*100</f>
        <v>0</v>
      </c>
      <c r="V1178" s="80">
        <f>IFERROR(VLOOKUP($B1178,'Depr Rate % NS'!$A:$B,2,FALSE),0)</f>
        <v>0</v>
      </c>
      <c r="W1178" s="81">
        <f>IFERROR(VLOOKUP($B1178,'Depr Rate % NS'!D:E,2,FALSE),0)</f>
        <v>0</v>
      </c>
      <c r="X1178" s="82">
        <f>IFERROR(VLOOKUP($B1178,'Depr Rate % NS'!$L:$O,4,FALSE),0)</f>
        <v>0</v>
      </c>
      <c r="Y1178" s="81">
        <f>W1178*X1178</f>
        <v>0</v>
      </c>
    </row>
    <row r="1179" spans="1:25" x14ac:dyDescent="0.25">
      <c r="A1179" s="13" t="s">
        <v>11</v>
      </c>
      <c r="B1179" s="14">
        <v>34542</v>
      </c>
      <c r="C1179" s="14" t="s">
        <v>97</v>
      </c>
      <c r="D1179" s="14" t="s">
        <v>41</v>
      </c>
      <c r="E1179" s="14"/>
      <c r="F1179" s="14"/>
      <c r="G1179" s="14">
        <v>2018</v>
      </c>
      <c r="H1179" s="10">
        <v>0</v>
      </c>
      <c r="I1179" s="10">
        <v>0</v>
      </c>
      <c r="J1179" s="20">
        <f t="shared" si="72"/>
        <v>0</v>
      </c>
      <c r="K1179" s="10">
        <v>0</v>
      </c>
      <c r="L1179" s="20">
        <f t="shared" si="73"/>
        <v>0</v>
      </c>
      <c r="M1179" s="10">
        <f t="shared" si="74"/>
        <v>0</v>
      </c>
      <c r="N1179" s="20">
        <f t="shared" si="75"/>
        <v>0</v>
      </c>
      <c r="O1179" s="29">
        <v>0</v>
      </c>
      <c r="P1179" s="29">
        <v>0</v>
      </c>
      <c r="Q1179" s="79">
        <f>IF($O1179=0,0,P1179/$O1179)*100</f>
        <v>0</v>
      </c>
      <c r="R1179" s="29">
        <v>0</v>
      </c>
      <c r="S1179" s="79">
        <f>IF($O1179=0,0,R1179/$O1179)*100</f>
        <v>0</v>
      </c>
      <c r="T1179" s="29">
        <f>P1179+R1179</f>
        <v>0</v>
      </c>
      <c r="U1179" s="79">
        <f>IF($O1179=0,0,T1179/$O1179)*100</f>
        <v>0</v>
      </c>
      <c r="V1179" s="80">
        <f>IFERROR(VLOOKUP($B1179,'Depr Rate % NS'!$A:$B,2,FALSE),0)</f>
        <v>0</v>
      </c>
      <c r="W1179" s="81">
        <f>IFERROR(VLOOKUP($B1179,'Depr Rate % NS'!D:E,2,FALSE),0)</f>
        <v>0</v>
      </c>
      <c r="X1179" s="82">
        <f>IFERROR(VLOOKUP($B1179,'Depr Rate % NS'!$L:$O,4,FALSE),0)</f>
        <v>0</v>
      </c>
      <c r="Y1179" s="81">
        <f>W1179*X1179</f>
        <v>0</v>
      </c>
    </row>
    <row r="1180" spans="1:25" x14ac:dyDescent="0.25">
      <c r="A1180" s="13" t="s">
        <v>11</v>
      </c>
      <c r="B1180" s="14">
        <v>34542</v>
      </c>
      <c r="C1180" s="14" t="s">
        <v>97</v>
      </c>
      <c r="D1180" s="14" t="s">
        <v>41</v>
      </c>
      <c r="E1180" s="14"/>
      <c r="F1180" s="14"/>
      <c r="G1180" s="14">
        <v>2019</v>
      </c>
      <c r="H1180" s="10">
        <v>0</v>
      </c>
      <c r="I1180" s="10">
        <v>0</v>
      </c>
      <c r="J1180" s="20">
        <f t="shared" si="72"/>
        <v>0</v>
      </c>
      <c r="K1180" s="10">
        <v>0</v>
      </c>
      <c r="L1180" s="20">
        <f t="shared" si="73"/>
        <v>0</v>
      </c>
      <c r="M1180" s="10">
        <f t="shared" si="74"/>
        <v>0</v>
      </c>
      <c r="N1180" s="20">
        <f t="shared" si="75"/>
        <v>0</v>
      </c>
      <c r="O1180" s="29">
        <v>0</v>
      </c>
      <c r="P1180" s="29">
        <v>0</v>
      </c>
      <c r="Q1180" s="79">
        <f>IF($O1180=0,0,P1180/$O1180)*100</f>
        <v>0</v>
      </c>
      <c r="R1180" s="29">
        <v>0</v>
      </c>
      <c r="S1180" s="79">
        <f>IF($O1180=0,0,R1180/$O1180)*100</f>
        <v>0</v>
      </c>
      <c r="T1180" s="29">
        <f>P1180+R1180</f>
        <v>0</v>
      </c>
      <c r="U1180" s="79">
        <f>IF($O1180=0,0,T1180/$O1180)*100</f>
        <v>0</v>
      </c>
      <c r="V1180" s="80">
        <f>IFERROR(VLOOKUP($B1180,'Depr Rate % NS'!$A:$B,2,FALSE),0)</f>
        <v>0</v>
      </c>
      <c r="W1180" s="81">
        <f>IFERROR(VLOOKUP($B1180,'Depr Rate % NS'!D:E,2,FALSE),0)</f>
        <v>0</v>
      </c>
      <c r="X1180" s="82">
        <f>IFERROR(VLOOKUP($B1180,'Depr Rate % NS'!$L:$O,4,FALSE),0)</f>
        <v>0</v>
      </c>
      <c r="Y1180" s="81">
        <f>W1180*X1180</f>
        <v>0</v>
      </c>
    </row>
    <row r="1181" spans="1:25" x14ac:dyDescent="0.25">
      <c r="A1181" s="13" t="s">
        <v>11</v>
      </c>
      <c r="B1181" s="14">
        <v>34544</v>
      </c>
      <c r="C1181" s="14" t="s">
        <v>97</v>
      </c>
      <c r="D1181" s="14" t="s">
        <v>43</v>
      </c>
      <c r="E1181" s="14" t="s">
        <v>141</v>
      </c>
      <c r="F1181" s="14" t="s">
        <v>124</v>
      </c>
      <c r="G1181" s="14">
        <v>2011</v>
      </c>
      <c r="H1181" s="10">
        <v>0</v>
      </c>
      <c r="I1181" s="10">
        <v>0</v>
      </c>
      <c r="J1181" s="20">
        <f t="shared" si="72"/>
        <v>0</v>
      </c>
      <c r="K1181" s="10">
        <v>0</v>
      </c>
      <c r="L1181" s="20">
        <f t="shared" si="73"/>
        <v>0</v>
      </c>
      <c r="M1181" s="10">
        <f t="shared" si="74"/>
        <v>0</v>
      </c>
      <c r="N1181" s="20">
        <f t="shared" si="75"/>
        <v>0</v>
      </c>
      <c r="O1181" s="10"/>
      <c r="P1181" s="10"/>
      <c r="Q1181" s="20"/>
      <c r="R1181" s="10"/>
      <c r="S1181" s="20"/>
      <c r="T1181" s="10"/>
      <c r="U1181" s="20"/>
      <c r="V1181" s="20"/>
      <c r="W1181" s="43"/>
      <c r="X1181" s="40"/>
      <c r="Y1181" s="43"/>
    </row>
    <row r="1182" spans="1:25" x14ac:dyDescent="0.25">
      <c r="A1182" s="13" t="s">
        <v>11</v>
      </c>
      <c r="B1182" s="14">
        <v>34544</v>
      </c>
      <c r="C1182" s="14" t="s">
        <v>97</v>
      </c>
      <c r="D1182" s="14" t="s">
        <v>43</v>
      </c>
      <c r="E1182" s="14" t="s">
        <v>141</v>
      </c>
      <c r="F1182" s="14" t="s">
        <v>124</v>
      </c>
      <c r="G1182" s="14">
        <v>2012</v>
      </c>
      <c r="H1182" s="10">
        <v>0</v>
      </c>
      <c r="I1182" s="10">
        <v>0</v>
      </c>
      <c r="J1182" s="20">
        <f t="shared" si="72"/>
        <v>0</v>
      </c>
      <c r="K1182" s="10">
        <v>0</v>
      </c>
      <c r="L1182" s="20">
        <f t="shared" si="73"/>
        <v>0</v>
      </c>
      <c r="M1182" s="10">
        <f t="shared" si="74"/>
        <v>0</v>
      </c>
      <c r="N1182" s="20">
        <f t="shared" si="75"/>
        <v>0</v>
      </c>
      <c r="O1182" s="10"/>
      <c r="P1182" s="10"/>
      <c r="Q1182" s="20"/>
      <c r="R1182" s="10"/>
      <c r="S1182" s="20"/>
      <c r="T1182" s="10"/>
      <c r="U1182" s="20"/>
      <c r="V1182" s="20"/>
      <c r="W1182" s="43"/>
      <c r="X1182" s="40"/>
      <c r="Y1182" s="43"/>
    </row>
    <row r="1183" spans="1:25" x14ac:dyDescent="0.25">
      <c r="A1183" s="13" t="s">
        <v>11</v>
      </c>
      <c r="B1183" s="14">
        <v>34544</v>
      </c>
      <c r="C1183" s="14" t="s">
        <v>97</v>
      </c>
      <c r="D1183" s="14" t="s">
        <v>43</v>
      </c>
      <c r="E1183" s="14" t="s">
        <v>141</v>
      </c>
      <c r="F1183" s="14" t="s">
        <v>124</v>
      </c>
      <c r="G1183" s="14">
        <v>2013</v>
      </c>
      <c r="H1183" s="10">
        <v>0</v>
      </c>
      <c r="I1183" s="10">
        <v>0</v>
      </c>
      <c r="J1183" s="20">
        <f t="shared" si="72"/>
        <v>0</v>
      </c>
      <c r="K1183" s="10">
        <v>0</v>
      </c>
      <c r="L1183" s="20">
        <f t="shared" si="73"/>
        <v>0</v>
      </c>
      <c r="M1183" s="10">
        <f t="shared" si="74"/>
        <v>0</v>
      </c>
      <c r="N1183" s="20">
        <f t="shared" si="75"/>
        <v>0</v>
      </c>
      <c r="O1183" s="10"/>
      <c r="P1183" s="10"/>
      <c r="Q1183" s="20"/>
      <c r="R1183" s="10"/>
      <c r="S1183" s="20"/>
      <c r="T1183" s="10"/>
      <c r="U1183" s="20"/>
      <c r="V1183" s="20"/>
      <c r="W1183" s="43"/>
      <c r="X1183" s="40"/>
      <c r="Y1183" s="43"/>
    </row>
    <row r="1184" spans="1:25" x14ac:dyDescent="0.25">
      <c r="A1184" s="13" t="s">
        <v>11</v>
      </c>
      <c r="B1184" s="14">
        <v>34544</v>
      </c>
      <c r="C1184" s="14" t="s">
        <v>97</v>
      </c>
      <c r="D1184" s="14" t="s">
        <v>43</v>
      </c>
      <c r="E1184" s="14" t="s">
        <v>141</v>
      </c>
      <c r="F1184" s="14" t="s">
        <v>124</v>
      </c>
      <c r="G1184" s="14">
        <v>2014</v>
      </c>
      <c r="H1184" s="10">
        <v>21698.84</v>
      </c>
      <c r="I1184" s="10">
        <v>-1384.9</v>
      </c>
      <c r="J1184" s="20">
        <f t="shared" si="72"/>
        <v>-6.3823688270893744</v>
      </c>
      <c r="K1184" s="10">
        <v>0</v>
      </c>
      <c r="L1184" s="20">
        <f t="shared" si="73"/>
        <v>0</v>
      </c>
      <c r="M1184" s="10">
        <f t="shared" si="74"/>
        <v>-1384.9</v>
      </c>
      <c r="N1184" s="20">
        <f t="shared" si="75"/>
        <v>-6.3823688270893744</v>
      </c>
      <c r="O1184" s="10"/>
      <c r="P1184" s="10"/>
      <c r="Q1184" s="20"/>
      <c r="R1184" s="10"/>
      <c r="S1184" s="20"/>
      <c r="T1184" s="10"/>
      <c r="U1184" s="20"/>
      <c r="V1184" s="20"/>
      <c r="W1184" s="43"/>
      <c r="X1184" s="40"/>
      <c r="Y1184" s="43"/>
    </row>
    <row r="1185" spans="1:25" x14ac:dyDescent="0.25">
      <c r="A1185" s="13" t="s">
        <v>11</v>
      </c>
      <c r="B1185" s="14">
        <v>34544</v>
      </c>
      <c r="C1185" s="14" t="s">
        <v>97</v>
      </c>
      <c r="D1185" s="14" t="s">
        <v>43</v>
      </c>
      <c r="E1185" s="14" t="s">
        <v>141</v>
      </c>
      <c r="F1185" s="14" t="s">
        <v>124</v>
      </c>
      <c r="G1185" s="14">
        <v>2015</v>
      </c>
      <c r="H1185" s="10">
        <v>11095.1</v>
      </c>
      <c r="I1185" s="10">
        <v>0</v>
      </c>
      <c r="J1185" s="20">
        <f t="shared" si="72"/>
        <v>0</v>
      </c>
      <c r="K1185" s="10">
        <v>0</v>
      </c>
      <c r="L1185" s="20">
        <f t="shared" si="73"/>
        <v>0</v>
      </c>
      <c r="M1185" s="10">
        <f t="shared" si="74"/>
        <v>0</v>
      </c>
      <c r="N1185" s="20">
        <f t="shared" si="75"/>
        <v>0</v>
      </c>
      <c r="O1185" s="29">
        <v>32793.94</v>
      </c>
      <c r="P1185" s="29">
        <v>-1384.9</v>
      </c>
      <c r="Q1185" s="79">
        <f>IF($O1185=0,0,P1185/$O1185)*100</f>
        <v>-4.2230363292730306</v>
      </c>
      <c r="R1185" s="29">
        <v>0</v>
      </c>
      <c r="S1185" s="79">
        <f>IF($O1185=0,0,R1185/$O1185)*100</f>
        <v>0</v>
      </c>
      <c r="T1185" s="29">
        <f>P1185+R1185</f>
        <v>-1384.9</v>
      </c>
      <c r="U1185" s="79">
        <f>IF($O1185=0,0,T1185/$O1185)*100</f>
        <v>-4.2230363292730306</v>
      </c>
      <c r="V1185" s="80">
        <f>IFERROR(VLOOKUP($B1185,'Depr Rate % NS'!$A:$B,2,FALSE),0)</f>
        <v>-11</v>
      </c>
      <c r="W1185" s="81">
        <f>IFERROR(VLOOKUP($B1185,'Depr Rate % NS'!D:E,2,FALSE),0)</f>
        <v>14918400.59</v>
      </c>
      <c r="X1185" s="82">
        <f>IFERROR(VLOOKUP($B1185,'Depr Rate % NS'!$L:$O,4,FALSE),0)</f>
        <v>3.7000000000000002E-3</v>
      </c>
      <c r="Y1185" s="81">
        <f>W1185*X1185</f>
        <v>55198.082182999999</v>
      </c>
    </row>
    <row r="1186" spans="1:25" x14ac:dyDescent="0.25">
      <c r="A1186" s="13" t="s">
        <v>11</v>
      </c>
      <c r="B1186" s="14">
        <v>34544</v>
      </c>
      <c r="C1186" s="14" t="s">
        <v>97</v>
      </c>
      <c r="D1186" s="14" t="s">
        <v>43</v>
      </c>
      <c r="E1186" s="14" t="s">
        <v>141</v>
      </c>
      <c r="F1186" s="14" t="s">
        <v>124</v>
      </c>
      <c r="G1186" s="14">
        <v>2016</v>
      </c>
      <c r="H1186" s="10">
        <v>0</v>
      </c>
      <c r="I1186" s="10">
        <v>-356.8</v>
      </c>
      <c r="J1186" s="20">
        <f t="shared" si="72"/>
        <v>0</v>
      </c>
      <c r="K1186" s="10">
        <v>0</v>
      </c>
      <c r="L1186" s="20">
        <f t="shared" si="73"/>
        <v>0</v>
      </c>
      <c r="M1186" s="10">
        <f t="shared" si="74"/>
        <v>-356.8</v>
      </c>
      <c r="N1186" s="20">
        <f t="shared" si="75"/>
        <v>0</v>
      </c>
      <c r="O1186" s="29">
        <v>32793.94</v>
      </c>
      <c r="P1186" s="29">
        <v>-1741.7</v>
      </c>
      <c r="Q1186" s="79">
        <f>IF($O1186=0,0,P1186/$O1186)*100</f>
        <v>-5.3110422230448675</v>
      </c>
      <c r="R1186" s="29">
        <v>0</v>
      </c>
      <c r="S1186" s="79">
        <f>IF($O1186=0,0,R1186/$O1186)*100</f>
        <v>0</v>
      </c>
      <c r="T1186" s="29">
        <f>P1186+R1186</f>
        <v>-1741.7</v>
      </c>
      <c r="U1186" s="79">
        <f>IF($O1186=0,0,T1186/$O1186)*100</f>
        <v>-5.3110422230448675</v>
      </c>
      <c r="V1186" s="80">
        <f>IFERROR(VLOOKUP($B1186,'Depr Rate % NS'!$A:$B,2,FALSE),0)</f>
        <v>-11</v>
      </c>
      <c r="W1186" s="81">
        <f>IFERROR(VLOOKUP($B1186,'Depr Rate % NS'!D:E,2,FALSE),0)</f>
        <v>14918400.59</v>
      </c>
      <c r="X1186" s="82">
        <f>IFERROR(VLOOKUP($B1186,'Depr Rate % NS'!$L:$O,4,FALSE),0)</f>
        <v>3.7000000000000002E-3</v>
      </c>
      <c r="Y1186" s="81">
        <f>W1186*X1186</f>
        <v>55198.082182999999</v>
      </c>
    </row>
    <row r="1187" spans="1:25" x14ac:dyDescent="0.25">
      <c r="A1187" s="13" t="s">
        <v>11</v>
      </c>
      <c r="B1187" s="14">
        <v>34544</v>
      </c>
      <c r="C1187" s="14" t="s">
        <v>97</v>
      </c>
      <c r="D1187" s="14" t="s">
        <v>43</v>
      </c>
      <c r="E1187" s="14" t="s">
        <v>141</v>
      </c>
      <c r="F1187" s="14" t="s">
        <v>124</v>
      </c>
      <c r="G1187" s="14">
        <v>2017</v>
      </c>
      <c r="H1187" s="10">
        <v>0</v>
      </c>
      <c r="I1187" s="10">
        <v>0</v>
      </c>
      <c r="J1187" s="20">
        <f t="shared" si="72"/>
        <v>0</v>
      </c>
      <c r="K1187" s="10">
        <v>0</v>
      </c>
      <c r="L1187" s="20">
        <f t="shared" si="73"/>
        <v>0</v>
      </c>
      <c r="M1187" s="10">
        <f t="shared" si="74"/>
        <v>0</v>
      </c>
      <c r="N1187" s="20">
        <f t="shared" si="75"/>
        <v>0</v>
      </c>
      <c r="O1187" s="29">
        <v>32793.94</v>
      </c>
      <c r="P1187" s="29">
        <v>-1741.7</v>
      </c>
      <c r="Q1187" s="79">
        <f>IF($O1187=0,0,P1187/$O1187)*100</f>
        <v>-5.3110422230448675</v>
      </c>
      <c r="R1187" s="29">
        <v>0</v>
      </c>
      <c r="S1187" s="79">
        <f>IF($O1187=0,0,R1187/$O1187)*100</f>
        <v>0</v>
      </c>
      <c r="T1187" s="29">
        <f>P1187+R1187</f>
        <v>-1741.7</v>
      </c>
      <c r="U1187" s="79">
        <f>IF($O1187=0,0,T1187/$O1187)*100</f>
        <v>-5.3110422230448675</v>
      </c>
      <c r="V1187" s="80">
        <f>IFERROR(VLOOKUP($B1187,'Depr Rate % NS'!$A:$B,2,FALSE),0)</f>
        <v>-11</v>
      </c>
      <c r="W1187" s="81">
        <f>IFERROR(VLOOKUP($B1187,'Depr Rate % NS'!D:E,2,FALSE),0)</f>
        <v>14918400.59</v>
      </c>
      <c r="X1187" s="82">
        <f>IFERROR(VLOOKUP($B1187,'Depr Rate % NS'!$L:$O,4,FALSE),0)</f>
        <v>3.7000000000000002E-3</v>
      </c>
      <c r="Y1187" s="81">
        <f>W1187*X1187</f>
        <v>55198.082182999999</v>
      </c>
    </row>
    <row r="1188" spans="1:25" x14ac:dyDescent="0.25">
      <c r="A1188" s="13" t="s">
        <v>11</v>
      </c>
      <c r="B1188" s="14">
        <v>34544</v>
      </c>
      <c r="C1188" s="14" t="s">
        <v>97</v>
      </c>
      <c r="D1188" s="14" t="s">
        <v>43</v>
      </c>
      <c r="E1188" s="14" t="s">
        <v>141</v>
      </c>
      <c r="F1188" s="14" t="s">
        <v>124</v>
      </c>
      <c r="G1188" s="14">
        <v>2018</v>
      </c>
      <c r="H1188" s="10">
        <v>0</v>
      </c>
      <c r="I1188" s="10">
        <v>0</v>
      </c>
      <c r="J1188" s="20">
        <f t="shared" si="72"/>
        <v>0</v>
      </c>
      <c r="K1188" s="10">
        <v>0</v>
      </c>
      <c r="L1188" s="20">
        <f t="shared" si="73"/>
        <v>0</v>
      </c>
      <c r="M1188" s="10">
        <f t="shared" si="74"/>
        <v>0</v>
      </c>
      <c r="N1188" s="20">
        <f t="shared" si="75"/>
        <v>0</v>
      </c>
      <c r="O1188" s="29">
        <v>32793.94</v>
      </c>
      <c r="P1188" s="29">
        <v>-1741.7</v>
      </c>
      <c r="Q1188" s="79">
        <f>IF($O1188=0,0,P1188/$O1188)*100</f>
        <v>-5.3110422230448675</v>
      </c>
      <c r="R1188" s="29">
        <v>0</v>
      </c>
      <c r="S1188" s="79">
        <f>IF($O1188=0,0,R1188/$O1188)*100</f>
        <v>0</v>
      </c>
      <c r="T1188" s="29">
        <f>P1188+R1188</f>
        <v>-1741.7</v>
      </c>
      <c r="U1188" s="79">
        <f>IF($O1188=0,0,T1188/$O1188)*100</f>
        <v>-5.3110422230448675</v>
      </c>
      <c r="V1188" s="80">
        <f>IFERROR(VLOOKUP($B1188,'Depr Rate % NS'!$A:$B,2,FALSE),0)</f>
        <v>-11</v>
      </c>
      <c r="W1188" s="81">
        <f>IFERROR(VLOOKUP($B1188,'Depr Rate % NS'!D:E,2,FALSE),0)</f>
        <v>14918400.59</v>
      </c>
      <c r="X1188" s="82">
        <f>IFERROR(VLOOKUP($B1188,'Depr Rate % NS'!$L:$O,4,FALSE),0)</f>
        <v>3.7000000000000002E-3</v>
      </c>
      <c r="Y1188" s="81">
        <f>W1188*X1188</f>
        <v>55198.082182999999</v>
      </c>
    </row>
    <row r="1189" spans="1:25" x14ac:dyDescent="0.25">
      <c r="A1189" s="13" t="s">
        <v>11</v>
      </c>
      <c r="B1189" s="14">
        <v>34544</v>
      </c>
      <c r="C1189" s="14" t="s">
        <v>97</v>
      </c>
      <c r="D1189" s="14" t="s">
        <v>43</v>
      </c>
      <c r="E1189" s="14" t="s">
        <v>141</v>
      </c>
      <c r="F1189" s="14" t="s">
        <v>124</v>
      </c>
      <c r="G1189" s="14">
        <v>2019</v>
      </c>
      <c r="H1189" s="10">
        <v>0</v>
      </c>
      <c r="I1189" s="10">
        <v>0</v>
      </c>
      <c r="J1189" s="20">
        <f t="shared" si="72"/>
        <v>0</v>
      </c>
      <c r="K1189" s="10">
        <v>0</v>
      </c>
      <c r="L1189" s="20">
        <f t="shared" si="73"/>
        <v>0</v>
      </c>
      <c r="M1189" s="10">
        <f t="shared" si="74"/>
        <v>0</v>
      </c>
      <c r="N1189" s="20">
        <f t="shared" si="75"/>
        <v>0</v>
      </c>
      <c r="O1189" s="29">
        <v>11095.1</v>
      </c>
      <c r="P1189" s="29">
        <v>-356.8</v>
      </c>
      <c r="Q1189" s="79">
        <f>IF($O1189=0,0,P1189/$O1189)*100</f>
        <v>-3.2158340168182349</v>
      </c>
      <c r="R1189" s="29">
        <v>0</v>
      </c>
      <c r="S1189" s="79">
        <f>IF($O1189=0,0,R1189/$O1189)*100</f>
        <v>0</v>
      </c>
      <c r="T1189" s="29">
        <f>P1189+R1189</f>
        <v>-356.8</v>
      </c>
      <c r="U1189" s="79">
        <f>IF($O1189=0,0,T1189/$O1189)*100</f>
        <v>-3.2158340168182349</v>
      </c>
      <c r="V1189" s="80">
        <f>IFERROR(VLOOKUP($B1189,'Depr Rate % NS'!$A:$B,2,FALSE),0)</f>
        <v>-11</v>
      </c>
      <c r="W1189" s="81">
        <f>IFERROR(VLOOKUP($B1189,'Depr Rate % NS'!D:E,2,FALSE),0)</f>
        <v>14918400.59</v>
      </c>
      <c r="X1189" s="82">
        <f>IFERROR(VLOOKUP($B1189,'Depr Rate % NS'!$L:$O,4,FALSE),0)</f>
        <v>3.7000000000000002E-3</v>
      </c>
      <c r="Y1189" s="81">
        <f>W1189*X1189</f>
        <v>55198.082182999999</v>
      </c>
    </row>
    <row r="1190" spans="1:25" x14ac:dyDescent="0.25">
      <c r="A1190" s="13" t="s">
        <v>11</v>
      </c>
      <c r="B1190" s="14">
        <v>34580</v>
      </c>
      <c r="C1190" s="14" t="s">
        <v>97</v>
      </c>
      <c r="D1190" s="14" t="s">
        <v>51</v>
      </c>
      <c r="E1190" s="14" t="s">
        <v>143</v>
      </c>
      <c r="F1190" s="14" t="s">
        <v>125</v>
      </c>
      <c r="G1190" s="14">
        <v>2011</v>
      </c>
      <c r="H1190" s="10">
        <v>0</v>
      </c>
      <c r="I1190" s="10">
        <v>0</v>
      </c>
      <c r="J1190" s="20">
        <f t="shared" si="72"/>
        <v>0</v>
      </c>
      <c r="K1190" s="10">
        <v>0</v>
      </c>
      <c r="L1190" s="20">
        <f t="shared" si="73"/>
        <v>0</v>
      </c>
      <c r="M1190" s="10">
        <f t="shared" si="74"/>
        <v>0</v>
      </c>
      <c r="N1190" s="20">
        <f t="shared" si="75"/>
        <v>0</v>
      </c>
      <c r="O1190" s="10"/>
      <c r="P1190" s="10"/>
      <c r="Q1190" s="20"/>
      <c r="R1190" s="10"/>
      <c r="S1190" s="20"/>
      <c r="T1190" s="10"/>
      <c r="U1190" s="20"/>
      <c r="V1190" s="20"/>
      <c r="W1190" s="43"/>
      <c r="X1190" s="40"/>
      <c r="Y1190" s="43"/>
    </row>
    <row r="1191" spans="1:25" x14ac:dyDescent="0.25">
      <c r="A1191" s="13" t="s">
        <v>11</v>
      </c>
      <c r="B1191" s="14">
        <v>34580</v>
      </c>
      <c r="C1191" s="14" t="s">
        <v>97</v>
      </c>
      <c r="D1191" s="14" t="s">
        <v>51</v>
      </c>
      <c r="E1191" s="14" t="s">
        <v>143</v>
      </c>
      <c r="F1191" s="14" t="s">
        <v>125</v>
      </c>
      <c r="G1191" s="14">
        <v>2012</v>
      </c>
      <c r="H1191" s="10">
        <v>0</v>
      </c>
      <c r="I1191" s="10">
        <v>0</v>
      </c>
      <c r="J1191" s="20">
        <f t="shared" si="72"/>
        <v>0</v>
      </c>
      <c r="K1191" s="10">
        <v>0</v>
      </c>
      <c r="L1191" s="20">
        <f t="shared" si="73"/>
        <v>0</v>
      </c>
      <c r="M1191" s="10">
        <f t="shared" si="74"/>
        <v>0</v>
      </c>
      <c r="N1191" s="20">
        <f t="shared" si="75"/>
        <v>0</v>
      </c>
      <c r="O1191" s="10"/>
      <c r="P1191" s="10"/>
      <c r="Q1191" s="20"/>
      <c r="R1191" s="10"/>
      <c r="S1191" s="20"/>
      <c r="T1191" s="10"/>
      <c r="U1191" s="20"/>
      <c r="V1191" s="20"/>
      <c r="W1191" s="43"/>
      <c r="X1191" s="40"/>
      <c r="Y1191" s="43"/>
    </row>
    <row r="1192" spans="1:25" x14ac:dyDescent="0.25">
      <c r="A1192" s="13" t="s">
        <v>11</v>
      </c>
      <c r="B1192" s="14">
        <v>34580</v>
      </c>
      <c r="C1192" s="14" t="s">
        <v>97</v>
      </c>
      <c r="D1192" s="14" t="s">
        <v>51</v>
      </c>
      <c r="E1192" s="14" t="s">
        <v>143</v>
      </c>
      <c r="F1192" s="14" t="s">
        <v>125</v>
      </c>
      <c r="G1192" s="14">
        <v>2013</v>
      </c>
      <c r="H1192" s="10">
        <v>0</v>
      </c>
      <c r="I1192" s="10">
        <v>0</v>
      </c>
      <c r="J1192" s="20">
        <f t="shared" si="72"/>
        <v>0</v>
      </c>
      <c r="K1192" s="10">
        <v>0</v>
      </c>
      <c r="L1192" s="20">
        <f t="shared" si="73"/>
        <v>0</v>
      </c>
      <c r="M1192" s="10">
        <f t="shared" si="74"/>
        <v>0</v>
      </c>
      <c r="N1192" s="20">
        <f t="shared" si="75"/>
        <v>0</v>
      </c>
      <c r="O1192" s="10"/>
      <c r="P1192" s="10"/>
      <c r="Q1192" s="20"/>
      <c r="R1192" s="10"/>
      <c r="S1192" s="20"/>
      <c r="T1192" s="10"/>
      <c r="U1192" s="20"/>
      <c r="V1192" s="20"/>
      <c r="W1192" s="43"/>
      <c r="X1192" s="40"/>
      <c r="Y1192" s="43"/>
    </row>
    <row r="1193" spans="1:25" x14ac:dyDescent="0.25">
      <c r="A1193" s="13" t="s">
        <v>11</v>
      </c>
      <c r="B1193" s="14">
        <v>34580</v>
      </c>
      <c r="C1193" s="14" t="s">
        <v>97</v>
      </c>
      <c r="D1193" s="14" t="s">
        <v>51</v>
      </c>
      <c r="E1193" s="14" t="s">
        <v>143</v>
      </c>
      <c r="F1193" s="14" t="s">
        <v>125</v>
      </c>
      <c r="G1193" s="14">
        <v>2014</v>
      </c>
      <c r="H1193" s="10">
        <v>13658.52</v>
      </c>
      <c r="I1193" s="10">
        <v>0</v>
      </c>
      <c r="J1193" s="20">
        <f t="shared" si="72"/>
        <v>0</v>
      </c>
      <c r="K1193" s="10">
        <v>0</v>
      </c>
      <c r="L1193" s="20">
        <f t="shared" si="73"/>
        <v>0</v>
      </c>
      <c r="M1193" s="10">
        <f t="shared" si="74"/>
        <v>0</v>
      </c>
      <c r="N1193" s="20">
        <f t="shared" si="75"/>
        <v>0</v>
      </c>
      <c r="O1193" s="10"/>
      <c r="P1193" s="10"/>
      <c r="Q1193" s="20"/>
      <c r="R1193" s="10"/>
      <c r="S1193" s="20"/>
      <c r="T1193" s="10"/>
      <c r="U1193" s="20"/>
      <c r="V1193" s="20"/>
      <c r="W1193" s="43"/>
      <c r="X1193" s="40"/>
      <c r="Y1193" s="43"/>
    </row>
    <row r="1194" spans="1:25" x14ac:dyDescent="0.25">
      <c r="A1194" s="13" t="s">
        <v>11</v>
      </c>
      <c r="B1194" s="14">
        <v>34580</v>
      </c>
      <c r="C1194" s="14" t="s">
        <v>97</v>
      </c>
      <c r="D1194" s="14" t="s">
        <v>51</v>
      </c>
      <c r="E1194" s="14" t="s">
        <v>143</v>
      </c>
      <c r="F1194" s="14" t="s">
        <v>125</v>
      </c>
      <c r="G1194" s="14">
        <v>2015</v>
      </c>
      <c r="H1194" s="10">
        <v>34776.380000000005</v>
      </c>
      <c r="I1194" s="10">
        <v>0</v>
      </c>
      <c r="J1194" s="20">
        <f t="shared" si="72"/>
        <v>0</v>
      </c>
      <c r="K1194" s="10">
        <v>0</v>
      </c>
      <c r="L1194" s="20">
        <f t="shared" si="73"/>
        <v>0</v>
      </c>
      <c r="M1194" s="10">
        <f t="shared" si="74"/>
        <v>0</v>
      </c>
      <c r="N1194" s="20">
        <f t="shared" si="75"/>
        <v>0</v>
      </c>
      <c r="O1194" s="29">
        <v>48434.900000000009</v>
      </c>
      <c r="P1194" s="29">
        <v>0</v>
      </c>
      <c r="Q1194" s="79">
        <f>IF($O1194=0,0,P1194/$O1194)*100</f>
        <v>0</v>
      </c>
      <c r="R1194" s="29">
        <v>0</v>
      </c>
      <c r="S1194" s="79">
        <f>IF($O1194=0,0,R1194/$O1194)*100</f>
        <v>0</v>
      </c>
      <c r="T1194" s="29">
        <f>P1194+R1194</f>
        <v>0</v>
      </c>
      <c r="U1194" s="79">
        <f>IF($O1194=0,0,T1194/$O1194)*100</f>
        <v>0</v>
      </c>
      <c r="V1194" s="80">
        <f>IFERROR(VLOOKUP($B1194,'Depr Rate % NS'!$A:$B,2,FALSE),0)</f>
        <v>-4</v>
      </c>
      <c r="W1194" s="81">
        <f>IFERROR(VLOOKUP($B1194,'Depr Rate % NS'!D:E,2,FALSE),0)</f>
        <v>13904145.690000003</v>
      </c>
      <c r="X1194" s="82">
        <f>IFERROR(VLOOKUP($B1194,'Depr Rate % NS'!$L:$O,4,FALSE),0)</f>
        <v>1E-3</v>
      </c>
      <c r="Y1194" s="81">
        <f>W1194*X1194</f>
        <v>13904.145690000003</v>
      </c>
    </row>
    <row r="1195" spans="1:25" x14ac:dyDescent="0.25">
      <c r="A1195" s="13" t="s">
        <v>11</v>
      </c>
      <c r="B1195" s="14">
        <v>34580</v>
      </c>
      <c r="C1195" s="14" t="s">
        <v>97</v>
      </c>
      <c r="D1195" s="14" t="s">
        <v>51</v>
      </c>
      <c r="E1195" s="14" t="s">
        <v>143</v>
      </c>
      <c r="F1195" s="14" t="s">
        <v>125</v>
      </c>
      <c r="G1195" s="14">
        <v>2016</v>
      </c>
      <c r="H1195" s="10">
        <v>0</v>
      </c>
      <c r="I1195" s="10">
        <v>0</v>
      </c>
      <c r="J1195" s="20">
        <f t="shared" si="72"/>
        <v>0</v>
      </c>
      <c r="K1195" s="10">
        <v>0</v>
      </c>
      <c r="L1195" s="20">
        <f t="shared" si="73"/>
        <v>0</v>
      </c>
      <c r="M1195" s="10">
        <f t="shared" si="74"/>
        <v>0</v>
      </c>
      <c r="N1195" s="20">
        <f t="shared" si="75"/>
        <v>0</v>
      </c>
      <c r="O1195" s="29">
        <v>48434.900000000009</v>
      </c>
      <c r="P1195" s="29">
        <v>0</v>
      </c>
      <c r="Q1195" s="79">
        <f>IF($O1195=0,0,P1195/$O1195)*100</f>
        <v>0</v>
      </c>
      <c r="R1195" s="29">
        <v>0</v>
      </c>
      <c r="S1195" s="79">
        <f>IF($O1195=0,0,R1195/$O1195)*100</f>
        <v>0</v>
      </c>
      <c r="T1195" s="29">
        <f>P1195+R1195</f>
        <v>0</v>
      </c>
      <c r="U1195" s="79">
        <f>IF($O1195=0,0,T1195/$O1195)*100</f>
        <v>0</v>
      </c>
      <c r="V1195" s="80">
        <f>IFERROR(VLOOKUP($B1195,'Depr Rate % NS'!$A:$B,2,FALSE),0)</f>
        <v>-4</v>
      </c>
      <c r="W1195" s="81">
        <f>IFERROR(VLOOKUP($B1195,'Depr Rate % NS'!D:E,2,FALSE),0)</f>
        <v>13904145.690000003</v>
      </c>
      <c r="X1195" s="82">
        <f>IFERROR(VLOOKUP($B1195,'Depr Rate % NS'!$L:$O,4,FALSE),0)</f>
        <v>1E-3</v>
      </c>
      <c r="Y1195" s="81">
        <f>W1195*X1195</f>
        <v>13904.145690000003</v>
      </c>
    </row>
    <row r="1196" spans="1:25" x14ac:dyDescent="0.25">
      <c r="A1196" s="13" t="s">
        <v>11</v>
      </c>
      <c r="B1196" s="14">
        <v>34580</v>
      </c>
      <c r="C1196" s="14" t="s">
        <v>97</v>
      </c>
      <c r="D1196" s="14" t="s">
        <v>51</v>
      </c>
      <c r="E1196" s="14" t="s">
        <v>143</v>
      </c>
      <c r="F1196" s="14" t="s">
        <v>125</v>
      </c>
      <c r="G1196" s="14">
        <v>2017</v>
      </c>
      <c r="H1196" s="10">
        <v>0</v>
      </c>
      <c r="I1196" s="10">
        <v>0</v>
      </c>
      <c r="J1196" s="20">
        <f t="shared" si="72"/>
        <v>0</v>
      </c>
      <c r="K1196" s="10">
        <v>0</v>
      </c>
      <c r="L1196" s="20">
        <f t="shared" si="73"/>
        <v>0</v>
      </c>
      <c r="M1196" s="10">
        <f t="shared" si="74"/>
        <v>0</v>
      </c>
      <c r="N1196" s="20">
        <f t="shared" si="75"/>
        <v>0</v>
      </c>
      <c r="O1196" s="29">
        <v>48434.900000000009</v>
      </c>
      <c r="P1196" s="29">
        <v>0</v>
      </c>
      <c r="Q1196" s="79">
        <f>IF($O1196=0,0,P1196/$O1196)*100</f>
        <v>0</v>
      </c>
      <c r="R1196" s="29">
        <v>0</v>
      </c>
      <c r="S1196" s="79">
        <f>IF($O1196=0,0,R1196/$O1196)*100</f>
        <v>0</v>
      </c>
      <c r="T1196" s="29">
        <f>P1196+R1196</f>
        <v>0</v>
      </c>
      <c r="U1196" s="79">
        <f>IF($O1196=0,0,T1196/$O1196)*100</f>
        <v>0</v>
      </c>
      <c r="V1196" s="80">
        <f>IFERROR(VLOOKUP($B1196,'Depr Rate % NS'!$A:$B,2,FALSE),0)</f>
        <v>-4</v>
      </c>
      <c r="W1196" s="81">
        <f>IFERROR(VLOOKUP($B1196,'Depr Rate % NS'!D:E,2,FALSE),0)</f>
        <v>13904145.690000003</v>
      </c>
      <c r="X1196" s="82">
        <f>IFERROR(VLOOKUP($B1196,'Depr Rate % NS'!$L:$O,4,FALSE),0)</f>
        <v>1E-3</v>
      </c>
      <c r="Y1196" s="81">
        <f>W1196*X1196</f>
        <v>13904.145690000003</v>
      </c>
    </row>
    <row r="1197" spans="1:25" x14ac:dyDescent="0.25">
      <c r="A1197" s="13" t="s">
        <v>11</v>
      </c>
      <c r="B1197" s="14">
        <v>34580</v>
      </c>
      <c r="C1197" s="14" t="s">
        <v>97</v>
      </c>
      <c r="D1197" s="14" t="s">
        <v>51</v>
      </c>
      <c r="E1197" s="14" t="s">
        <v>143</v>
      </c>
      <c r="F1197" s="14" t="s">
        <v>125</v>
      </c>
      <c r="G1197" s="14">
        <v>2018</v>
      </c>
      <c r="H1197" s="10">
        <v>0</v>
      </c>
      <c r="I1197" s="10">
        <v>0</v>
      </c>
      <c r="J1197" s="20">
        <f t="shared" si="72"/>
        <v>0</v>
      </c>
      <c r="K1197" s="10">
        <v>0</v>
      </c>
      <c r="L1197" s="20">
        <f t="shared" si="73"/>
        <v>0</v>
      </c>
      <c r="M1197" s="10">
        <f t="shared" si="74"/>
        <v>0</v>
      </c>
      <c r="N1197" s="20">
        <f t="shared" si="75"/>
        <v>0</v>
      </c>
      <c r="O1197" s="29">
        <v>48434.900000000009</v>
      </c>
      <c r="P1197" s="29">
        <v>0</v>
      </c>
      <c r="Q1197" s="79">
        <f>IF($O1197=0,0,P1197/$O1197)*100</f>
        <v>0</v>
      </c>
      <c r="R1197" s="29">
        <v>0</v>
      </c>
      <c r="S1197" s="79">
        <f>IF($O1197=0,0,R1197/$O1197)*100</f>
        <v>0</v>
      </c>
      <c r="T1197" s="29">
        <f>P1197+R1197</f>
        <v>0</v>
      </c>
      <c r="U1197" s="79">
        <f>IF($O1197=0,0,T1197/$O1197)*100</f>
        <v>0</v>
      </c>
      <c r="V1197" s="80">
        <f>IFERROR(VLOOKUP($B1197,'Depr Rate % NS'!$A:$B,2,FALSE),0)</f>
        <v>-4</v>
      </c>
      <c r="W1197" s="81">
        <f>IFERROR(VLOOKUP($B1197,'Depr Rate % NS'!D:E,2,FALSE),0)</f>
        <v>13904145.690000003</v>
      </c>
      <c r="X1197" s="82">
        <f>IFERROR(VLOOKUP($B1197,'Depr Rate % NS'!$L:$O,4,FALSE),0)</f>
        <v>1E-3</v>
      </c>
      <c r="Y1197" s="81">
        <f>W1197*X1197</f>
        <v>13904.145690000003</v>
      </c>
    </row>
    <row r="1198" spans="1:25" x14ac:dyDescent="0.25">
      <c r="A1198" s="13" t="s">
        <v>11</v>
      </c>
      <c r="B1198" s="14">
        <v>34580</v>
      </c>
      <c r="C1198" s="14" t="s">
        <v>97</v>
      </c>
      <c r="D1198" s="14" t="s">
        <v>51</v>
      </c>
      <c r="E1198" s="14" t="s">
        <v>143</v>
      </c>
      <c r="F1198" s="14" t="s">
        <v>125</v>
      </c>
      <c r="G1198" s="14">
        <v>2019</v>
      </c>
      <c r="H1198" s="10">
        <v>0</v>
      </c>
      <c r="I1198" s="10">
        <v>0</v>
      </c>
      <c r="J1198" s="20">
        <f t="shared" si="72"/>
        <v>0</v>
      </c>
      <c r="K1198" s="10">
        <v>0</v>
      </c>
      <c r="L1198" s="20">
        <f t="shared" si="73"/>
        <v>0</v>
      </c>
      <c r="M1198" s="10">
        <f t="shared" si="74"/>
        <v>0</v>
      </c>
      <c r="N1198" s="20">
        <f t="shared" si="75"/>
        <v>0</v>
      </c>
      <c r="O1198" s="29">
        <v>34776.380000000005</v>
      </c>
      <c r="P1198" s="29">
        <v>0</v>
      </c>
      <c r="Q1198" s="79">
        <f>IF($O1198=0,0,P1198/$O1198)*100</f>
        <v>0</v>
      </c>
      <c r="R1198" s="29">
        <v>0</v>
      </c>
      <c r="S1198" s="79">
        <f>IF($O1198=0,0,R1198/$O1198)*100</f>
        <v>0</v>
      </c>
      <c r="T1198" s="29">
        <f>P1198+R1198</f>
        <v>0</v>
      </c>
      <c r="U1198" s="79">
        <f>IF($O1198=0,0,T1198/$O1198)*100</f>
        <v>0</v>
      </c>
      <c r="V1198" s="80">
        <f>IFERROR(VLOOKUP($B1198,'Depr Rate % NS'!$A:$B,2,FALSE),0)</f>
        <v>-4</v>
      </c>
      <c r="W1198" s="81">
        <f>IFERROR(VLOOKUP($B1198,'Depr Rate % NS'!D:E,2,FALSE),0)</f>
        <v>13904145.690000003</v>
      </c>
      <c r="X1198" s="82">
        <f>IFERROR(VLOOKUP($B1198,'Depr Rate % NS'!$L:$O,4,FALSE),0)</f>
        <v>1E-3</v>
      </c>
      <c r="Y1198" s="81">
        <f>W1198*X1198</f>
        <v>13904.145690000003</v>
      </c>
    </row>
    <row r="1199" spans="1:25" x14ac:dyDescent="0.25">
      <c r="A1199" s="13" t="s">
        <v>11</v>
      </c>
      <c r="B1199" s="14">
        <v>34581</v>
      </c>
      <c r="C1199" s="14" t="s">
        <v>97</v>
      </c>
      <c r="D1199" s="14" t="s">
        <v>52</v>
      </c>
      <c r="E1199" s="14" t="s">
        <v>143</v>
      </c>
      <c r="F1199" s="14" t="s">
        <v>126</v>
      </c>
      <c r="G1199" s="14">
        <v>2011</v>
      </c>
      <c r="H1199" s="10">
        <v>38531.46</v>
      </c>
      <c r="I1199" s="10">
        <v>0</v>
      </c>
      <c r="J1199" s="20">
        <f t="shared" si="72"/>
        <v>0</v>
      </c>
      <c r="K1199" s="10">
        <v>0</v>
      </c>
      <c r="L1199" s="20">
        <f t="shared" si="73"/>
        <v>0</v>
      </c>
      <c r="M1199" s="10">
        <f t="shared" si="74"/>
        <v>0</v>
      </c>
      <c r="N1199" s="20">
        <f t="shared" si="75"/>
        <v>0</v>
      </c>
      <c r="O1199" s="10"/>
      <c r="P1199" s="10"/>
      <c r="Q1199" s="20"/>
      <c r="R1199" s="10"/>
      <c r="S1199" s="20"/>
      <c r="T1199" s="10"/>
      <c r="U1199" s="20"/>
      <c r="V1199" s="20"/>
      <c r="W1199" s="43"/>
      <c r="X1199" s="40"/>
      <c r="Y1199" s="43"/>
    </row>
    <row r="1200" spans="1:25" x14ac:dyDescent="0.25">
      <c r="A1200" s="13" t="s">
        <v>11</v>
      </c>
      <c r="B1200" s="14">
        <v>34581</v>
      </c>
      <c r="C1200" s="14" t="s">
        <v>97</v>
      </c>
      <c r="D1200" s="14" t="s">
        <v>52</v>
      </c>
      <c r="E1200" s="14" t="s">
        <v>143</v>
      </c>
      <c r="F1200" s="14" t="s">
        <v>126</v>
      </c>
      <c r="G1200" s="14">
        <v>2012</v>
      </c>
      <c r="H1200" s="10">
        <v>99104.73</v>
      </c>
      <c r="I1200" s="10">
        <v>-2025</v>
      </c>
      <c r="J1200" s="20">
        <f t="shared" si="72"/>
        <v>-2.0432929891439087</v>
      </c>
      <c r="K1200" s="10">
        <v>0</v>
      </c>
      <c r="L1200" s="20">
        <f t="shared" si="73"/>
        <v>0</v>
      </c>
      <c r="M1200" s="10">
        <f t="shared" si="74"/>
        <v>-2025</v>
      </c>
      <c r="N1200" s="20">
        <f t="shared" si="75"/>
        <v>-2.0432929891439087</v>
      </c>
      <c r="O1200" s="10"/>
      <c r="P1200" s="10"/>
      <c r="Q1200" s="20"/>
      <c r="R1200" s="10"/>
      <c r="S1200" s="20"/>
      <c r="T1200" s="10"/>
      <c r="U1200" s="20"/>
      <c r="V1200" s="20"/>
      <c r="W1200" s="43"/>
      <c r="X1200" s="40"/>
      <c r="Y1200" s="43"/>
    </row>
    <row r="1201" spans="1:25" x14ac:dyDescent="0.25">
      <c r="A1201" s="13" t="s">
        <v>11</v>
      </c>
      <c r="B1201" s="14">
        <v>34581</v>
      </c>
      <c r="C1201" s="14" t="s">
        <v>97</v>
      </c>
      <c r="D1201" s="14" t="s">
        <v>52</v>
      </c>
      <c r="E1201" s="14" t="s">
        <v>143</v>
      </c>
      <c r="F1201" s="14" t="s">
        <v>126</v>
      </c>
      <c r="G1201" s="14">
        <v>2013</v>
      </c>
      <c r="H1201" s="10">
        <v>103148.41</v>
      </c>
      <c r="I1201" s="10">
        <v>0</v>
      </c>
      <c r="J1201" s="20">
        <f t="shared" si="72"/>
        <v>0</v>
      </c>
      <c r="K1201" s="10">
        <v>0</v>
      </c>
      <c r="L1201" s="20">
        <f t="shared" si="73"/>
        <v>0</v>
      </c>
      <c r="M1201" s="10">
        <f t="shared" si="74"/>
        <v>0</v>
      </c>
      <c r="N1201" s="20">
        <f t="shared" si="75"/>
        <v>0</v>
      </c>
      <c r="O1201" s="10"/>
      <c r="P1201" s="10"/>
      <c r="Q1201" s="20"/>
      <c r="R1201" s="10"/>
      <c r="S1201" s="20"/>
      <c r="T1201" s="10"/>
      <c r="U1201" s="20"/>
      <c r="V1201" s="20"/>
      <c r="W1201" s="43"/>
      <c r="X1201" s="40"/>
      <c r="Y1201" s="43"/>
    </row>
    <row r="1202" spans="1:25" x14ac:dyDescent="0.25">
      <c r="A1202" s="13" t="s">
        <v>11</v>
      </c>
      <c r="B1202" s="14">
        <v>34581</v>
      </c>
      <c r="C1202" s="14" t="s">
        <v>97</v>
      </c>
      <c r="D1202" s="14" t="s">
        <v>52</v>
      </c>
      <c r="E1202" s="14" t="s">
        <v>143</v>
      </c>
      <c r="F1202" s="14" t="s">
        <v>126</v>
      </c>
      <c r="G1202" s="14">
        <v>2014</v>
      </c>
      <c r="H1202" s="10">
        <v>282351.65000000002</v>
      </c>
      <c r="I1202" s="10">
        <v>0</v>
      </c>
      <c r="J1202" s="20">
        <f t="shared" si="72"/>
        <v>0</v>
      </c>
      <c r="K1202" s="10">
        <v>0</v>
      </c>
      <c r="L1202" s="20">
        <f t="shared" si="73"/>
        <v>0</v>
      </c>
      <c r="M1202" s="10">
        <f t="shared" si="74"/>
        <v>0</v>
      </c>
      <c r="N1202" s="20">
        <f t="shared" si="75"/>
        <v>0</v>
      </c>
      <c r="O1202" s="10"/>
      <c r="P1202" s="10"/>
      <c r="Q1202" s="20"/>
      <c r="R1202" s="10"/>
      <c r="S1202" s="20"/>
      <c r="T1202" s="10"/>
      <c r="U1202" s="20"/>
      <c r="V1202" s="20"/>
      <c r="W1202" s="43"/>
      <c r="X1202" s="40"/>
      <c r="Y1202" s="43"/>
    </row>
    <row r="1203" spans="1:25" x14ac:dyDescent="0.25">
      <c r="A1203" s="13" t="s">
        <v>11</v>
      </c>
      <c r="B1203" s="14">
        <v>34581</v>
      </c>
      <c r="C1203" s="14" t="s">
        <v>97</v>
      </c>
      <c r="D1203" s="14" t="s">
        <v>52</v>
      </c>
      <c r="E1203" s="14" t="s">
        <v>143</v>
      </c>
      <c r="F1203" s="14" t="s">
        <v>126</v>
      </c>
      <c r="G1203" s="14">
        <v>2015</v>
      </c>
      <c r="H1203" s="10">
        <v>5169137.5600000005</v>
      </c>
      <c r="I1203" s="10">
        <v>-5000</v>
      </c>
      <c r="J1203" s="20">
        <f t="shared" si="72"/>
        <v>-9.672793463054985E-2</v>
      </c>
      <c r="K1203" s="10">
        <v>0</v>
      </c>
      <c r="L1203" s="20">
        <f t="shared" si="73"/>
        <v>0</v>
      </c>
      <c r="M1203" s="10">
        <f t="shared" si="74"/>
        <v>-5000</v>
      </c>
      <c r="N1203" s="20">
        <f t="shared" si="75"/>
        <v>-9.672793463054985E-2</v>
      </c>
      <c r="O1203" s="29">
        <v>5692273.8100000015</v>
      </c>
      <c r="P1203" s="29">
        <v>-7025</v>
      </c>
      <c r="Q1203" s="79">
        <f>IF($O1203=0,0,P1203/$O1203)*100</f>
        <v>-0.12341289675241393</v>
      </c>
      <c r="R1203" s="29">
        <v>0</v>
      </c>
      <c r="S1203" s="79">
        <f>IF($O1203=0,0,R1203/$O1203)*100</f>
        <v>0</v>
      </c>
      <c r="T1203" s="29">
        <f>P1203+R1203</f>
        <v>-7025</v>
      </c>
      <c r="U1203" s="79">
        <f>IF($O1203=0,0,T1203/$O1203)*100</f>
        <v>-0.12341289675241393</v>
      </c>
      <c r="V1203" s="80">
        <f>IFERROR(VLOOKUP($B1203,'Depr Rate % NS'!$A:$B,2,FALSE),0)</f>
        <v>-4</v>
      </c>
      <c r="W1203" s="81">
        <f>IFERROR(VLOOKUP($B1203,'Depr Rate % NS'!D:E,2,FALSE),0)</f>
        <v>57896238.769999973</v>
      </c>
      <c r="X1203" s="82">
        <f>IFERROR(VLOOKUP($B1203,'Depr Rate % NS'!$L:$O,4,FALSE),0)</f>
        <v>1E-3</v>
      </c>
      <c r="Y1203" s="81">
        <f>W1203*X1203</f>
        <v>57896.238769999974</v>
      </c>
    </row>
    <row r="1204" spans="1:25" x14ac:dyDescent="0.25">
      <c r="A1204" s="13" t="s">
        <v>11</v>
      </c>
      <c r="B1204" s="14">
        <v>34581</v>
      </c>
      <c r="C1204" s="14" t="s">
        <v>97</v>
      </c>
      <c r="D1204" s="14" t="s">
        <v>52</v>
      </c>
      <c r="E1204" s="14" t="s">
        <v>143</v>
      </c>
      <c r="F1204" s="14" t="s">
        <v>126</v>
      </c>
      <c r="G1204" s="14">
        <v>2016</v>
      </c>
      <c r="H1204" s="10">
        <v>121674.71999999999</v>
      </c>
      <c r="I1204" s="10">
        <v>-3014.76</v>
      </c>
      <c r="J1204" s="20">
        <f t="shared" si="72"/>
        <v>-2.4777209267463287</v>
      </c>
      <c r="K1204" s="10">
        <v>0</v>
      </c>
      <c r="L1204" s="20">
        <f t="shared" si="73"/>
        <v>0</v>
      </c>
      <c r="M1204" s="10">
        <f t="shared" si="74"/>
        <v>-3014.76</v>
      </c>
      <c r="N1204" s="20">
        <f t="shared" si="75"/>
        <v>-2.4777209267463287</v>
      </c>
      <c r="O1204" s="29">
        <v>5775417.0700000012</v>
      </c>
      <c r="P1204" s="29">
        <v>-10039.76</v>
      </c>
      <c r="Q1204" s="79">
        <f>IF($O1204=0,0,P1204/$O1204)*100</f>
        <v>-0.17383610358030815</v>
      </c>
      <c r="R1204" s="29">
        <v>0</v>
      </c>
      <c r="S1204" s="79">
        <f>IF($O1204=0,0,R1204/$O1204)*100</f>
        <v>0</v>
      </c>
      <c r="T1204" s="29">
        <f>P1204+R1204</f>
        <v>-10039.76</v>
      </c>
      <c r="U1204" s="79">
        <f>IF($O1204=0,0,T1204/$O1204)*100</f>
        <v>-0.17383610358030815</v>
      </c>
      <c r="V1204" s="80">
        <f>IFERROR(VLOOKUP($B1204,'Depr Rate % NS'!$A:$B,2,FALSE),0)</f>
        <v>-4</v>
      </c>
      <c r="W1204" s="81">
        <f>IFERROR(VLOOKUP($B1204,'Depr Rate % NS'!D:E,2,FALSE),0)</f>
        <v>57896238.769999973</v>
      </c>
      <c r="X1204" s="82">
        <f>IFERROR(VLOOKUP($B1204,'Depr Rate % NS'!$L:$O,4,FALSE),0)</f>
        <v>1E-3</v>
      </c>
      <c r="Y1204" s="81">
        <f>W1204*X1204</f>
        <v>57896.238769999974</v>
      </c>
    </row>
    <row r="1205" spans="1:25" x14ac:dyDescent="0.25">
      <c r="A1205" s="13" t="s">
        <v>11</v>
      </c>
      <c r="B1205" s="14">
        <v>34581</v>
      </c>
      <c r="C1205" s="14" t="s">
        <v>97</v>
      </c>
      <c r="D1205" s="14" t="s">
        <v>52</v>
      </c>
      <c r="E1205" s="14" t="s">
        <v>143</v>
      </c>
      <c r="F1205" s="14" t="s">
        <v>126</v>
      </c>
      <c r="G1205" s="14">
        <v>2017</v>
      </c>
      <c r="H1205" s="10">
        <v>158634.09</v>
      </c>
      <c r="I1205" s="10">
        <v>0</v>
      </c>
      <c r="J1205" s="20">
        <f t="shared" si="72"/>
        <v>0</v>
      </c>
      <c r="K1205" s="10">
        <v>0</v>
      </c>
      <c r="L1205" s="20">
        <f t="shared" si="73"/>
        <v>0</v>
      </c>
      <c r="M1205" s="10">
        <f t="shared" si="74"/>
        <v>0</v>
      </c>
      <c r="N1205" s="20">
        <f t="shared" si="75"/>
        <v>0</v>
      </c>
      <c r="O1205" s="29">
        <v>5834946.4300000006</v>
      </c>
      <c r="P1205" s="29">
        <v>-8014.76</v>
      </c>
      <c r="Q1205" s="79">
        <f>IF($O1205=0,0,P1205/$O1205)*100</f>
        <v>-0.13735790201590592</v>
      </c>
      <c r="R1205" s="29">
        <v>0</v>
      </c>
      <c r="S1205" s="79">
        <f>IF($O1205=0,0,R1205/$O1205)*100</f>
        <v>0</v>
      </c>
      <c r="T1205" s="29">
        <f>P1205+R1205</f>
        <v>-8014.76</v>
      </c>
      <c r="U1205" s="79">
        <f>IF($O1205=0,0,T1205/$O1205)*100</f>
        <v>-0.13735790201590592</v>
      </c>
      <c r="V1205" s="80">
        <f>IFERROR(VLOOKUP($B1205,'Depr Rate % NS'!$A:$B,2,FALSE),0)</f>
        <v>-4</v>
      </c>
      <c r="W1205" s="81">
        <f>IFERROR(VLOOKUP($B1205,'Depr Rate % NS'!D:E,2,FALSE),0)</f>
        <v>57896238.769999973</v>
      </c>
      <c r="X1205" s="82">
        <f>IFERROR(VLOOKUP($B1205,'Depr Rate % NS'!$L:$O,4,FALSE),0)</f>
        <v>1E-3</v>
      </c>
      <c r="Y1205" s="81">
        <f>W1205*X1205</f>
        <v>57896.238769999974</v>
      </c>
    </row>
    <row r="1206" spans="1:25" x14ac:dyDescent="0.25">
      <c r="A1206" s="13" t="s">
        <v>11</v>
      </c>
      <c r="B1206" s="14">
        <v>34581</v>
      </c>
      <c r="C1206" s="14" t="s">
        <v>97</v>
      </c>
      <c r="D1206" s="14" t="s">
        <v>52</v>
      </c>
      <c r="E1206" s="14" t="s">
        <v>143</v>
      </c>
      <c r="F1206" s="14" t="s">
        <v>126</v>
      </c>
      <c r="G1206" s="14">
        <v>2018</v>
      </c>
      <c r="H1206" s="10">
        <v>121794.42</v>
      </c>
      <c r="I1206" s="10">
        <v>-555.63</v>
      </c>
      <c r="J1206" s="20">
        <f t="shared" si="72"/>
        <v>-0.45620316595784927</v>
      </c>
      <c r="K1206" s="10">
        <v>0</v>
      </c>
      <c r="L1206" s="20">
        <f t="shared" si="73"/>
        <v>0</v>
      </c>
      <c r="M1206" s="10">
        <f t="shared" si="74"/>
        <v>-555.63</v>
      </c>
      <c r="N1206" s="20">
        <f t="shared" si="75"/>
        <v>-0.45620316595784927</v>
      </c>
      <c r="O1206" s="29">
        <v>5853592.4400000013</v>
      </c>
      <c r="P1206" s="29">
        <v>-8570.39</v>
      </c>
      <c r="Q1206" s="79">
        <f>IF($O1206=0,0,P1206/$O1206)*100</f>
        <v>-0.14641248238321145</v>
      </c>
      <c r="R1206" s="29">
        <v>0</v>
      </c>
      <c r="S1206" s="79">
        <f>IF($O1206=0,0,R1206/$O1206)*100</f>
        <v>0</v>
      </c>
      <c r="T1206" s="29">
        <f>P1206+R1206</f>
        <v>-8570.39</v>
      </c>
      <c r="U1206" s="79">
        <f>IF($O1206=0,0,T1206/$O1206)*100</f>
        <v>-0.14641248238321145</v>
      </c>
      <c r="V1206" s="80">
        <f>IFERROR(VLOOKUP($B1206,'Depr Rate % NS'!$A:$B,2,FALSE),0)</f>
        <v>-4</v>
      </c>
      <c r="W1206" s="81">
        <f>IFERROR(VLOOKUP($B1206,'Depr Rate % NS'!D:E,2,FALSE),0)</f>
        <v>57896238.769999973</v>
      </c>
      <c r="X1206" s="82">
        <f>IFERROR(VLOOKUP($B1206,'Depr Rate % NS'!$L:$O,4,FALSE),0)</f>
        <v>1E-3</v>
      </c>
      <c r="Y1206" s="81">
        <f>W1206*X1206</f>
        <v>57896.238769999974</v>
      </c>
    </row>
    <row r="1207" spans="1:25" x14ac:dyDescent="0.25">
      <c r="A1207" s="13" t="s">
        <v>11</v>
      </c>
      <c r="B1207" s="14">
        <v>34581</v>
      </c>
      <c r="C1207" s="14" t="s">
        <v>97</v>
      </c>
      <c r="D1207" s="14" t="s">
        <v>52</v>
      </c>
      <c r="E1207" s="14" t="s">
        <v>143</v>
      </c>
      <c r="F1207" s="14" t="s">
        <v>126</v>
      </c>
      <c r="G1207" s="14">
        <v>2019</v>
      </c>
      <c r="H1207" s="10">
        <v>270162.99</v>
      </c>
      <c r="I1207" s="10">
        <v>0</v>
      </c>
      <c r="J1207" s="20">
        <f t="shared" si="72"/>
        <v>0</v>
      </c>
      <c r="K1207" s="10">
        <v>0</v>
      </c>
      <c r="L1207" s="20">
        <f t="shared" si="73"/>
        <v>0</v>
      </c>
      <c r="M1207" s="10">
        <f t="shared" si="74"/>
        <v>0</v>
      </c>
      <c r="N1207" s="20">
        <f t="shared" si="75"/>
        <v>0</v>
      </c>
      <c r="O1207" s="29">
        <v>5841403.7800000003</v>
      </c>
      <c r="P1207" s="29">
        <v>-8570.39</v>
      </c>
      <c r="Q1207" s="79">
        <f>IF($O1207=0,0,P1207/$O1207)*100</f>
        <v>-0.14671798633992048</v>
      </c>
      <c r="R1207" s="29">
        <v>0</v>
      </c>
      <c r="S1207" s="79">
        <f>IF($O1207=0,0,R1207/$O1207)*100</f>
        <v>0</v>
      </c>
      <c r="T1207" s="29">
        <f>P1207+R1207</f>
        <v>-8570.39</v>
      </c>
      <c r="U1207" s="79">
        <f>IF($O1207=0,0,T1207/$O1207)*100</f>
        <v>-0.14671798633992048</v>
      </c>
      <c r="V1207" s="80">
        <f>IFERROR(VLOOKUP($B1207,'Depr Rate % NS'!$A:$B,2,FALSE),0)</f>
        <v>-4</v>
      </c>
      <c r="W1207" s="81">
        <f>IFERROR(VLOOKUP($B1207,'Depr Rate % NS'!D:E,2,FALSE),0)</f>
        <v>57896238.769999973</v>
      </c>
      <c r="X1207" s="82">
        <f>IFERROR(VLOOKUP($B1207,'Depr Rate % NS'!$L:$O,4,FALSE),0)</f>
        <v>1E-3</v>
      </c>
      <c r="Y1207" s="81">
        <f>W1207*X1207</f>
        <v>57896.238769999974</v>
      </c>
    </row>
    <row r="1208" spans="1:25" x14ac:dyDescent="0.25">
      <c r="A1208" s="13" t="s">
        <v>11</v>
      </c>
      <c r="B1208" s="14">
        <v>34582</v>
      </c>
      <c r="C1208" s="14" t="s">
        <v>97</v>
      </c>
      <c r="D1208" s="14" t="s">
        <v>53</v>
      </c>
      <c r="E1208" s="14" t="s">
        <v>143</v>
      </c>
      <c r="F1208" s="14" t="s">
        <v>129</v>
      </c>
      <c r="G1208" s="14">
        <v>2011</v>
      </c>
      <c r="H1208" s="10">
        <v>0</v>
      </c>
      <c r="I1208" s="10">
        <v>-68111.61</v>
      </c>
      <c r="J1208" s="20">
        <f t="shared" si="72"/>
        <v>0</v>
      </c>
      <c r="K1208" s="10">
        <v>0</v>
      </c>
      <c r="L1208" s="20">
        <f t="shared" si="73"/>
        <v>0</v>
      </c>
      <c r="M1208" s="10">
        <f t="shared" si="74"/>
        <v>-68111.61</v>
      </c>
      <c r="N1208" s="20">
        <f t="shared" si="75"/>
        <v>0</v>
      </c>
      <c r="O1208" s="10"/>
      <c r="P1208" s="10"/>
      <c r="Q1208" s="20"/>
      <c r="R1208" s="10"/>
      <c r="S1208" s="20"/>
      <c r="T1208" s="10"/>
      <c r="U1208" s="20"/>
      <c r="V1208" s="20"/>
      <c r="W1208" s="43"/>
      <c r="X1208" s="40"/>
      <c r="Y1208" s="43"/>
    </row>
    <row r="1209" spans="1:25" x14ac:dyDescent="0.25">
      <c r="A1209" s="13" t="s">
        <v>11</v>
      </c>
      <c r="B1209" s="14">
        <v>34582</v>
      </c>
      <c r="C1209" s="14" t="s">
        <v>97</v>
      </c>
      <c r="D1209" s="14" t="s">
        <v>53</v>
      </c>
      <c r="E1209" s="14" t="s">
        <v>143</v>
      </c>
      <c r="F1209" s="14" t="s">
        <v>129</v>
      </c>
      <c r="G1209" s="14">
        <v>2012</v>
      </c>
      <c r="H1209" s="10">
        <v>0</v>
      </c>
      <c r="I1209" s="10">
        <v>0</v>
      </c>
      <c r="J1209" s="20">
        <f t="shared" si="72"/>
        <v>0</v>
      </c>
      <c r="K1209" s="10">
        <v>0</v>
      </c>
      <c r="L1209" s="20">
        <f t="shared" si="73"/>
        <v>0</v>
      </c>
      <c r="M1209" s="10">
        <f t="shared" si="74"/>
        <v>0</v>
      </c>
      <c r="N1209" s="20">
        <f t="shared" si="75"/>
        <v>0</v>
      </c>
      <c r="O1209" s="10"/>
      <c r="P1209" s="10"/>
      <c r="Q1209" s="20"/>
      <c r="R1209" s="10"/>
      <c r="S1209" s="20"/>
      <c r="T1209" s="10"/>
      <c r="U1209" s="20"/>
      <c r="V1209" s="20"/>
      <c r="W1209" s="43"/>
      <c r="X1209" s="40"/>
      <c r="Y1209" s="43"/>
    </row>
    <row r="1210" spans="1:25" x14ac:dyDescent="0.25">
      <c r="A1210" s="13" t="s">
        <v>11</v>
      </c>
      <c r="B1210" s="14">
        <v>34582</v>
      </c>
      <c r="C1210" s="14" t="s">
        <v>97</v>
      </c>
      <c r="D1210" s="14" t="s">
        <v>53</v>
      </c>
      <c r="E1210" s="14" t="s">
        <v>143</v>
      </c>
      <c r="F1210" s="14" t="s">
        <v>129</v>
      </c>
      <c r="G1210" s="14">
        <v>2013</v>
      </c>
      <c r="H1210" s="10">
        <v>0</v>
      </c>
      <c r="I1210" s="10">
        <v>0</v>
      </c>
      <c r="J1210" s="20">
        <f t="shared" si="72"/>
        <v>0</v>
      </c>
      <c r="K1210" s="10">
        <v>0</v>
      </c>
      <c r="L1210" s="20">
        <f t="shared" si="73"/>
        <v>0</v>
      </c>
      <c r="M1210" s="10">
        <f t="shared" si="74"/>
        <v>0</v>
      </c>
      <c r="N1210" s="20">
        <f t="shared" si="75"/>
        <v>0</v>
      </c>
      <c r="O1210" s="10"/>
      <c r="P1210" s="10"/>
      <c r="Q1210" s="20"/>
      <c r="R1210" s="10"/>
      <c r="S1210" s="20"/>
      <c r="T1210" s="10"/>
      <c r="U1210" s="20"/>
      <c r="V1210" s="20"/>
      <c r="W1210" s="43"/>
      <c r="X1210" s="40"/>
      <c r="Y1210" s="43"/>
    </row>
    <row r="1211" spans="1:25" x14ac:dyDescent="0.25">
      <c r="A1211" s="13" t="s">
        <v>11</v>
      </c>
      <c r="B1211" s="14">
        <v>34582</v>
      </c>
      <c r="C1211" s="14" t="s">
        <v>97</v>
      </c>
      <c r="D1211" s="14" t="s">
        <v>53</v>
      </c>
      <c r="E1211" s="14" t="s">
        <v>143</v>
      </c>
      <c r="F1211" s="14" t="s">
        <v>129</v>
      </c>
      <c r="G1211" s="14">
        <v>2014</v>
      </c>
      <c r="H1211" s="10">
        <v>13545.33</v>
      </c>
      <c r="I1211" s="10">
        <v>0</v>
      </c>
      <c r="J1211" s="20">
        <f t="shared" si="72"/>
        <v>0</v>
      </c>
      <c r="K1211" s="10">
        <v>0</v>
      </c>
      <c r="L1211" s="20">
        <f t="shared" si="73"/>
        <v>0</v>
      </c>
      <c r="M1211" s="10">
        <f t="shared" si="74"/>
        <v>0</v>
      </c>
      <c r="N1211" s="20">
        <f t="shared" si="75"/>
        <v>0</v>
      </c>
      <c r="O1211" s="10"/>
      <c r="P1211" s="10"/>
      <c r="Q1211" s="20"/>
      <c r="R1211" s="10"/>
      <c r="S1211" s="20"/>
      <c r="T1211" s="10"/>
      <c r="U1211" s="20"/>
      <c r="V1211" s="20"/>
      <c r="W1211" s="43"/>
      <c r="X1211" s="40"/>
      <c r="Y1211" s="43"/>
    </row>
    <row r="1212" spans="1:25" x14ac:dyDescent="0.25">
      <c r="A1212" s="13" t="s">
        <v>11</v>
      </c>
      <c r="B1212" s="14">
        <v>34582</v>
      </c>
      <c r="C1212" s="14" t="s">
        <v>97</v>
      </c>
      <c r="D1212" s="14" t="s">
        <v>53</v>
      </c>
      <c r="E1212" s="14" t="s">
        <v>143</v>
      </c>
      <c r="F1212" s="14" t="s">
        <v>129</v>
      </c>
      <c r="G1212" s="14">
        <v>2015</v>
      </c>
      <c r="H1212" s="10">
        <v>223549.43</v>
      </c>
      <c r="I1212" s="10">
        <v>0</v>
      </c>
      <c r="J1212" s="20">
        <f t="shared" si="72"/>
        <v>0</v>
      </c>
      <c r="K1212" s="10">
        <v>0</v>
      </c>
      <c r="L1212" s="20">
        <f t="shared" si="73"/>
        <v>0</v>
      </c>
      <c r="M1212" s="10">
        <f t="shared" si="74"/>
        <v>0</v>
      </c>
      <c r="N1212" s="20">
        <f t="shared" si="75"/>
        <v>0</v>
      </c>
      <c r="O1212" s="29">
        <v>237094.75999999998</v>
      </c>
      <c r="P1212" s="29">
        <v>-68111.61</v>
      </c>
      <c r="Q1212" s="79">
        <f>IF($O1212=0,0,P1212/$O1212)*100</f>
        <v>-28.727589762000648</v>
      </c>
      <c r="R1212" s="29">
        <v>0</v>
      </c>
      <c r="S1212" s="79">
        <f>IF($O1212=0,0,R1212/$O1212)*100</f>
        <v>0</v>
      </c>
      <c r="T1212" s="29">
        <f>P1212+R1212</f>
        <v>-68111.61</v>
      </c>
      <c r="U1212" s="79">
        <f>IF($O1212=0,0,T1212/$O1212)*100</f>
        <v>-28.727589762000648</v>
      </c>
      <c r="V1212" s="80">
        <f>IFERROR(VLOOKUP($B1212,'Depr Rate % NS'!$A:$B,2,FALSE),0)</f>
        <v>-2</v>
      </c>
      <c r="W1212" s="81">
        <f>IFERROR(VLOOKUP($B1212,'Depr Rate % NS'!D:E,2,FALSE),0)</f>
        <v>17259734.520000003</v>
      </c>
      <c r="X1212" s="82">
        <f>IFERROR(VLOOKUP($B1212,'Depr Rate % NS'!$L:$O,4,FALSE),0)</f>
        <v>5.0000000000000001E-4</v>
      </c>
      <c r="Y1212" s="81">
        <f>W1212*X1212</f>
        <v>8629.8672600000027</v>
      </c>
    </row>
    <row r="1213" spans="1:25" x14ac:dyDescent="0.25">
      <c r="A1213" s="13" t="s">
        <v>11</v>
      </c>
      <c r="B1213" s="14">
        <v>34582</v>
      </c>
      <c r="C1213" s="14" t="s">
        <v>97</v>
      </c>
      <c r="D1213" s="14" t="s">
        <v>53</v>
      </c>
      <c r="E1213" s="14" t="s">
        <v>143</v>
      </c>
      <c r="F1213" s="14" t="s">
        <v>129</v>
      </c>
      <c r="G1213" s="14">
        <v>2016</v>
      </c>
      <c r="H1213" s="10">
        <v>0</v>
      </c>
      <c r="I1213" s="10">
        <v>0</v>
      </c>
      <c r="J1213" s="20">
        <f t="shared" si="72"/>
        <v>0</v>
      </c>
      <c r="K1213" s="10">
        <v>0</v>
      </c>
      <c r="L1213" s="20">
        <f t="shared" si="73"/>
        <v>0</v>
      </c>
      <c r="M1213" s="10">
        <f t="shared" si="74"/>
        <v>0</v>
      </c>
      <c r="N1213" s="20">
        <f t="shared" si="75"/>
        <v>0</v>
      </c>
      <c r="O1213" s="29">
        <v>237094.75999999998</v>
      </c>
      <c r="P1213" s="29">
        <v>0</v>
      </c>
      <c r="Q1213" s="79">
        <f>IF($O1213=0,0,P1213/$O1213)*100</f>
        <v>0</v>
      </c>
      <c r="R1213" s="29">
        <v>0</v>
      </c>
      <c r="S1213" s="79">
        <f>IF($O1213=0,0,R1213/$O1213)*100</f>
        <v>0</v>
      </c>
      <c r="T1213" s="29">
        <f>P1213+R1213</f>
        <v>0</v>
      </c>
      <c r="U1213" s="79">
        <f>IF($O1213=0,0,T1213/$O1213)*100</f>
        <v>0</v>
      </c>
      <c r="V1213" s="80">
        <f>IFERROR(VLOOKUP($B1213,'Depr Rate % NS'!$A:$B,2,FALSE),0)</f>
        <v>-2</v>
      </c>
      <c r="W1213" s="81">
        <f>IFERROR(VLOOKUP($B1213,'Depr Rate % NS'!D:E,2,FALSE),0)</f>
        <v>17259734.520000003</v>
      </c>
      <c r="X1213" s="82">
        <f>IFERROR(VLOOKUP($B1213,'Depr Rate % NS'!$L:$O,4,FALSE),0)</f>
        <v>5.0000000000000001E-4</v>
      </c>
      <c r="Y1213" s="81">
        <f>W1213*X1213</f>
        <v>8629.8672600000027</v>
      </c>
    </row>
    <row r="1214" spans="1:25" x14ac:dyDescent="0.25">
      <c r="A1214" s="13" t="s">
        <v>11</v>
      </c>
      <c r="B1214" s="14">
        <v>34582</v>
      </c>
      <c r="C1214" s="14" t="s">
        <v>97</v>
      </c>
      <c r="D1214" s="14" t="s">
        <v>53</v>
      </c>
      <c r="E1214" s="14" t="s">
        <v>143</v>
      </c>
      <c r="F1214" s="14" t="s">
        <v>129</v>
      </c>
      <c r="G1214" s="14">
        <v>2017</v>
      </c>
      <c r="H1214" s="10">
        <v>0</v>
      </c>
      <c r="I1214" s="10">
        <v>0</v>
      </c>
      <c r="J1214" s="20">
        <f t="shared" si="72"/>
        <v>0</v>
      </c>
      <c r="K1214" s="10">
        <v>0</v>
      </c>
      <c r="L1214" s="20">
        <f t="shared" si="73"/>
        <v>0</v>
      </c>
      <c r="M1214" s="10">
        <f t="shared" si="74"/>
        <v>0</v>
      </c>
      <c r="N1214" s="20">
        <f t="shared" si="75"/>
        <v>0</v>
      </c>
      <c r="O1214" s="29">
        <v>237094.75999999998</v>
      </c>
      <c r="P1214" s="29">
        <v>0</v>
      </c>
      <c r="Q1214" s="79">
        <f>IF($O1214=0,0,P1214/$O1214)*100</f>
        <v>0</v>
      </c>
      <c r="R1214" s="29">
        <v>0</v>
      </c>
      <c r="S1214" s="79">
        <f>IF($O1214=0,0,R1214/$O1214)*100</f>
        <v>0</v>
      </c>
      <c r="T1214" s="29">
        <f>P1214+R1214</f>
        <v>0</v>
      </c>
      <c r="U1214" s="79">
        <f>IF($O1214=0,0,T1214/$O1214)*100</f>
        <v>0</v>
      </c>
      <c r="V1214" s="80">
        <f>IFERROR(VLOOKUP($B1214,'Depr Rate % NS'!$A:$B,2,FALSE),0)</f>
        <v>-2</v>
      </c>
      <c r="W1214" s="81">
        <f>IFERROR(VLOOKUP($B1214,'Depr Rate % NS'!D:E,2,FALSE),0)</f>
        <v>17259734.520000003</v>
      </c>
      <c r="X1214" s="82">
        <f>IFERROR(VLOOKUP($B1214,'Depr Rate % NS'!$L:$O,4,FALSE),0)</f>
        <v>5.0000000000000001E-4</v>
      </c>
      <c r="Y1214" s="81">
        <f>W1214*X1214</f>
        <v>8629.8672600000027</v>
      </c>
    </row>
    <row r="1215" spans="1:25" x14ac:dyDescent="0.25">
      <c r="A1215" s="13" t="s">
        <v>11</v>
      </c>
      <c r="B1215" s="14">
        <v>34582</v>
      </c>
      <c r="C1215" s="14" t="s">
        <v>97</v>
      </c>
      <c r="D1215" s="14" t="s">
        <v>53</v>
      </c>
      <c r="E1215" s="14" t="s">
        <v>143</v>
      </c>
      <c r="F1215" s="14" t="s">
        <v>129</v>
      </c>
      <c r="G1215" s="14">
        <v>2018</v>
      </c>
      <c r="H1215" s="10">
        <v>143678.26</v>
      </c>
      <c r="I1215" s="10">
        <v>0</v>
      </c>
      <c r="J1215" s="20">
        <f t="shared" si="72"/>
        <v>0</v>
      </c>
      <c r="K1215" s="10">
        <v>0</v>
      </c>
      <c r="L1215" s="20">
        <f t="shared" si="73"/>
        <v>0</v>
      </c>
      <c r="M1215" s="10">
        <f t="shared" si="74"/>
        <v>0</v>
      </c>
      <c r="N1215" s="20">
        <f t="shared" si="75"/>
        <v>0</v>
      </c>
      <c r="O1215" s="29">
        <v>380773.02</v>
      </c>
      <c r="P1215" s="29">
        <v>0</v>
      </c>
      <c r="Q1215" s="79">
        <f>IF($O1215=0,0,P1215/$O1215)*100</f>
        <v>0</v>
      </c>
      <c r="R1215" s="29">
        <v>0</v>
      </c>
      <c r="S1215" s="79">
        <f>IF($O1215=0,0,R1215/$O1215)*100</f>
        <v>0</v>
      </c>
      <c r="T1215" s="29">
        <f>P1215+R1215</f>
        <v>0</v>
      </c>
      <c r="U1215" s="79">
        <f>IF($O1215=0,0,T1215/$O1215)*100</f>
        <v>0</v>
      </c>
      <c r="V1215" s="80">
        <f>IFERROR(VLOOKUP($B1215,'Depr Rate % NS'!$A:$B,2,FALSE),0)</f>
        <v>-2</v>
      </c>
      <c r="W1215" s="81">
        <f>IFERROR(VLOOKUP($B1215,'Depr Rate % NS'!D:E,2,FALSE),0)</f>
        <v>17259734.520000003</v>
      </c>
      <c r="X1215" s="82">
        <f>IFERROR(VLOOKUP($B1215,'Depr Rate % NS'!$L:$O,4,FALSE),0)</f>
        <v>5.0000000000000001E-4</v>
      </c>
      <c r="Y1215" s="81">
        <f>W1215*X1215</f>
        <v>8629.8672600000027</v>
      </c>
    </row>
    <row r="1216" spans="1:25" x14ac:dyDescent="0.25">
      <c r="A1216" s="13" t="s">
        <v>11</v>
      </c>
      <c r="B1216" s="14">
        <v>34582</v>
      </c>
      <c r="C1216" s="14" t="s">
        <v>97</v>
      </c>
      <c r="D1216" s="14" t="s">
        <v>53</v>
      </c>
      <c r="E1216" s="14" t="s">
        <v>143</v>
      </c>
      <c r="F1216" s="14" t="s">
        <v>129</v>
      </c>
      <c r="G1216" s="14">
        <v>2019</v>
      </c>
      <c r="H1216" s="10">
        <v>105480.68000000001</v>
      </c>
      <c r="I1216" s="10">
        <v>0</v>
      </c>
      <c r="J1216" s="20">
        <f t="shared" si="72"/>
        <v>0</v>
      </c>
      <c r="K1216" s="10">
        <v>0</v>
      </c>
      <c r="L1216" s="20">
        <f t="shared" si="73"/>
        <v>0</v>
      </c>
      <c r="M1216" s="10">
        <f t="shared" si="74"/>
        <v>0</v>
      </c>
      <c r="N1216" s="20">
        <f t="shared" si="75"/>
        <v>0</v>
      </c>
      <c r="O1216" s="29">
        <v>472708.37</v>
      </c>
      <c r="P1216" s="29">
        <v>0</v>
      </c>
      <c r="Q1216" s="79">
        <f>IF($O1216=0,0,P1216/$O1216)*100</f>
        <v>0</v>
      </c>
      <c r="R1216" s="29">
        <v>0</v>
      </c>
      <c r="S1216" s="79">
        <f>IF($O1216=0,0,R1216/$O1216)*100</f>
        <v>0</v>
      </c>
      <c r="T1216" s="29">
        <f>P1216+R1216</f>
        <v>0</v>
      </c>
      <c r="U1216" s="79">
        <f>IF($O1216=0,0,T1216/$O1216)*100</f>
        <v>0</v>
      </c>
      <c r="V1216" s="80">
        <f>IFERROR(VLOOKUP($B1216,'Depr Rate % NS'!$A:$B,2,FALSE),0)</f>
        <v>-2</v>
      </c>
      <c r="W1216" s="81">
        <f>IFERROR(VLOOKUP($B1216,'Depr Rate % NS'!D:E,2,FALSE),0)</f>
        <v>17259734.520000003</v>
      </c>
      <c r="X1216" s="82">
        <f>IFERROR(VLOOKUP($B1216,'Depr Rate % NS'!$L:$O,4,FALSE),0)</f>
        <v>5.0000000000000001E-4</v>
      </c>
      <c r="Y1216" s="81">
        <f>W1216*X1216</f>
        <v>8629.8672600000027</v>
      </c>
    </row>
    <row r="1217" spans="1:25" x14ac:dyDescent="0.25">
      <c r="A1217" s="13" t="s">
        <v>11</v>
      </c>
      <c r="B1217" s="14">
        <v>34583</v>
      </c>
      <c r="C1217" s="14" t="s">
        <v>97</v>
      </c>
      <c r="D1217" s="14" t="s">
        <v>54</v>
      </c>
      <c r="E1217" s="14" t="s">
        <v>143</v>
      </c>
      <c r="F1217" s="27" t="s">
        <v>127</v>
      </c>
      <c r="G1217" s="14">
        <v>2011</v>
      </c>
      <c r="H1217" s="10">
        <v>26065.63</v>
      </c>
      <c r="I1217" s="10">
        <v>0</v>
      </c>
      <c r="J1217" s="20">
        <f t="shared" si="72"/>
        <v>0</v>
      </c>
      <c r="K1217" s="10">
        <v>0</v>
      </c>
      <c r="L1217" s="20">
        <f t="shared" si="73"/>
        <v>0</v>
      </c>
      <c r="M1217" s="10">
        <f t="shared" si="74"/>
        <v>0</v>
      </c>
      <c r="N1217" s="20">
        <f t="shared" si="75"/>
        <v>0</v>
      </c>
      <c r="O1217" s="10"/>
      <c r="P1217" s="10"/>
      <c r="Q1217" s="20"/>
      <c r="R1217" s="10"/>
      <c r="S1217" s="20"/>
      <c r="T1217" s="10"/>
      <c r="U1217" s="20"/>
      <c r="V1217" s="20"/>
      <c r="W1217" s="43"/>
      <c r="X1217" s="40"/>
      <c r="Y1217" s="43"/>
    </row>
    <row r="1218" spans="1:25" x14ac:dyDescent="0.25">
      <c r="A1218" s="13" t="s">
        <v>11</v>
      </c>
      <c r="B1218" s="14">
        <v>34583</v>
      </c>
      <c r="C1218" s="14" t="s">
        <v>97</v>
      </c>
      <c r="D1218" s="14" t="s">
        <v>54</v>
      </c>
      <c r="E1218" s="14" t="s">
        <v>143</v>
      </c>
      <c r="F1218" s="27" t="s">
        <v>127</v>
      </c>
      <c r="G1218" s="14">
        <v>2012</v>
      </c>
      <c r="H1218" s="10">
        <v>0</v>
      </c>
      <c r="I1218" s="10">
        <v>0</v>
      </c>
      <c r="J1218" s="20">
        <f t="shared" ref="J1218:J1281" si="76">IF($H1218=0,0,I1218/$H1218)*100</f>
        <v>0</v>
      </c>
      <c r="K1218" s="10">
        <v>0</v>
      </c>
      <c r="L1218" s="20">
        <f t="shared" ref="L1218:L1281" si="77">IF($H1218=0,0,K1218/$H1218)*100</f>
        <v>0</v>
      </c>
      <c r="M1218" s="10">
        <f t="shared" ref="M1218:M1281" si="78">I1218+K1218</f>
        <v>0</v>
      </c>
      <c r="N1218" s="20">
        <f t="shared" ref="N1218:N1281" si="79">IF($H1218=0,0,M1218/$H1218)*100</f>
        <v>0</v>
      </c>
      <c r="O1218" s="10"/>
      <c r="P1218" s="10"/>
      <c r="Q1218" s="20"/>
      <c r="R1218" s="10"/>
      <c r="S1218" s="20"/>
      <c r="T1218" s="10"/>
      <c r="U1218" s="20"/>
      <c r="V1218" s="20"/>
      <c r="W1218" s="43"/>
      <c r="X1218" s="40"/>
      <c r="Y1218" s="43"/>
    </row>
    <row r="1219" spans="1:25" x14ac:dyDescent="0.25">
      <c r="A1219" s="13" t="s">
        <v>11</v>
      </c>
      <c r="B1219" s="14">
        <v>34583</v>
      </c>
      <c r="C1219" s="14" t="s">
        <v>97</v>
      </c>
      <c r="D1219" s="14" t="s">
        <v>54</v>
      </c>
      <c r="E1219" s="14" t="s">
        <v>143</v>
      </c>
      <c r="F1219" s="27" t="s">
        <v>127</v>
      </c>
      <c r="G1219" s="14">
        <v>2013</v>
      </c>
      <c r="H1219" s="10">
        <v>0</v>
      </c>
      <c r="I1219" s="10">
        <v>0</v>
      </c>
      <c r="J1219" s="20">
        <f t="shared" si="76"/>
        <v>0</v>
      </c>
      <c r="K1219" s="10">
        <v>0</v>
      </c>
      <c r="L1219" s="20">
        <f t="shared" si="77"/>
        <v>0</v>
      </c>
      <c r="M1219" s="10">
        <f t="shared" si="78"/>
        <v>0</v>
      </c>
      <c r="N1219" s="20">
        <f t="shared" si="79"/>
        <v>0</v>
      </c>
      <c r="O1219" s="10"/>
      <c r="P1219" s="10"/>
      <c r="Q1219" s="20"/>
      <c r="R1219" s="10"/>
      <c r="S1219" s="20"/>
      <c r="T1219" s="10"/>
      <c r="U1219" s="20"/>
      <c r="V1219" s="20"/>
      <c r="W1219" s="43"/>
      <c r="X1219" s="40"/>
      <c r="Y1219" s="43"/>
    </row>
    <row r="1220" spans="1:25" x14ac:dyDescent="0.25">
      <c r="A1220" s="13" t="s">
        <v>11</v>
      </c>
      <c r="B1220" s="14">
        <v>34583</v>
      </c>
      <c r="C1220" s="14" t="s">
        <v>97</v>
      </c>
      <c r="D1220" s="14" t="s">
        <v>54</v>
      </c>
      <c r="E1220" s="14" t="s">
        <v>143</v>
      </c>
      <c r="F1220" s="27" t="s">
        <v>127</v>
      </c>
      <c r="G1220" s="14">
        <v>2014</v>
      </c>
      <c r="H1220" s="10">
        <v>5239.47</v>
      </c>
      <c r="I1220" s="10">
        <v>0</v>
      </c>
      <c r="J1220" s="20">
        <f t="shared" si="76"/>
        <v>0</v>
      </c>
      <c r="K1220" s="10">
        <v>0</v>
      </c>
      <c r="L1220" s="20">
        <f t="shared" si="77"/>
        <v>0</v>
      </c>
      <c r="M1220" s="10">
        <f t="shared" si="78"/>
        <v>0</v>
      </c>
      <c r="N1220" s="20">
        <f t="shared" si="79"/>
        <v>0</v>
      </c>
      <c r="O1220" s="10"/>
      <c r="P1220" s="10"/>
      <c r="Q1220" s="20"/>
      <c r="R1220" s="10"/>
      <c r="S1220" s="20"/>
      <c r="T1220" s="10"/>
      <c r="U1220" s="20"/>
      <c r="V1220" s="20"/>
      <c r="W1220" s="43"/>
      <c r="X1220" s="40"/>
      <c r="Y1220" s="43"/>
    </row>
    <row r="1221" spans="1:25" x14ac:dyDescent="0.25">
      <c r="A1221" s="13" t="s">
        <v>11</v>
      </c>
      <c r="B1221" s="14">
        <v>34583</v>
      </c>
      <c r="C1221" s="14" t="s">
        <v>97</v>
      </c>
      <c r="D1221" s="14" t="s">
        <v>54</v>
      </c>
      <c r="E1221" s="14" t="s">
        <v>143</v>
      </c>
      <c r="F1221" s="27" t="s">
        <v>127</v>
      </c>
      <c r="G1221" s="14">
        <v>2015</v>
      </c>
      <c r="H1221" s="10">
        <v>46942.75</v>
      </c>
      <c r="I1221" s="10">
        <v>0</v>
      </c>
      <c r="J1221" s="20">
        <f t="shared" si="76"/>
        <v>0</v>
      </c>
      <c r="K1221" s="10">
        <v>0</v>
      </c>
      <c r="L1221" s="20">
        <f t="shared" si="77"/>
        <v>0</v>
      </c>
      <c r="M1221" s="10">
        <f t="shared" si="78"/>
        <v>0</v>
      </c>
      <c r="N1221" s="20">
        <f t="shared" si="79"/>
        <v>0</v>
      </c>
      <c r="O1221" s="29">
        <v>78247.850000000006</v>
      </c>
      <c r="P1221" s="29">
        <v>0</v>
      </c>
      <c r="Q1221" s="79">
        <f>IF($O1221=0,0,P1221/$O1221)*100</f>
        <v>0</v>
      </c>
      <c r="R1221" s="29">
        <v>0</v>
      </c>
      <c r="S1221" s="79">
        <f>IF($O1221=0,0,R1221/$O1221)*100</f>
        <v>0</v>
      </c>
      <c r="T1221" s="29">
        <f>P1221+R1221</f>
        <v>0</v>
      </c>
      <c r="U1221" s="79">
        <f>IF($O1221=0,0,T1221/$O1221)*100</f>
        <v>0</v>
      </c>
      <c r="V1221" s="80">
        <f>IFERROR(VLOOKUP($B1221,'Depr Rate % NS'!$A:$B,2,FALSE),0)</f>
        <v>-3</v>
      </c>
      <c r="W1221" s="81">
        <f>IFERROR(VLOOKUP($B1221,'Depr Rate % NS'!D:E,2,FALSE),0)</f>
        <v>9056070.0200000033</v>
      </c>
      <c r="X1221" s="82">
        <f>IFERROR(VLOOKUP($B1221,'Depr Rate % NS'!$L:$O,4,FALSE),0)</f>
        <v>8.0000000000000004E-4</v>
      </c>
      <c r="Y1221" s="81">
        <f>W1221*X1221</f>
        <v>7244.8560160000034</v>
      </c>
    </row>
    <row r="1222" spans="1:25" x14ac:dyDescent="0.25">
      <c r="A1222" s="13" t="s">
        <v>11</v>
      </c>
      <c r="B1222" s="14">
        <v>34583</v>
      </c>
      <c r="C1222" s="14" t="s">
        <v>97</v>
      </c>
      <c r="D1222" s="14" t="s">
        <v>54</v>
      </c>
      <c r="E1222" s="14" t="s">
        <v>143</v>
      </c>
      <c r="F1222" s="27" t="s">
        <v>127</v>
      </c>
      <c r="G1222" s="14">
        <v>2016</v>
      </c>
      <c r="H1222" s="10">
        <v>13043.48</v>
      </c>
      <c r="I1222" s="10">
        <v>0</v>
      </c>
      <c r="J1222" s="20">
        <f t="shared" si="76"/>
        <v>0</v>
      </c>
      <c r="K1222" s="10">
        <v>0</v>
      </c>
      <c r="L1222" s="20">
        <f t="shared" si="77"/>
        <v>0</v>
      </c>
      <c r="M1222" s="10">
        <f t="shared" si="78"/>
        <v>0</v>
      </c>
      <c r="N1222" s="20">
        <f t="shared" si="79"/>
        <v>0</v>
      </c>
      <c r="O1222" s="29">
        <v>65225.7</v>
      </c>
      <c r="P1222" s="29">
        <v>0</v>
      </c>
      <c r="Q1222" s="79">
        <f>IF($O1222=0,0,P1222/$O1222)*100</f>
        <v>0</v>
      </c>
      <c r="R1222" s="29">
        <v>0</v>
      </c>
      <c r="S1222" s="79">
        <f>IF($O1222=0,0,R1222/$O1222)*100</f>
        <v>0</v>
      </c>
      <c r="T1222" s="29">
        <f>P1222+R1222</f>
        <v>0</v>
      </c>
      <c r="U1222" s="79">
        <f>IF($O1222=0,0,T1222/$O1222)*100</f>
        <v>0</v>
      </c>
      <c r="V1222" s="80">
        <f>IFERROR(VLOOKUP($B1222,'Depr Rate % NS'!$A:$B,2,FALSE),0)</f>
        <v>-3</v>
      </c>
      <c r="W1222" s="81">
        <f>IFERROR(VLOOKUP($B1222,'Depr Rate % NS'!D:E,2,FALSE),0)</f>
        <v>9056070.0200000033</v>
      </c>
      <c r="X1222" s="82">
        <f>IFERROR(VLOOKUP($B1222,'Depr Rate % NS'!$L:$O,4,FALSE),0)</f>
        <v>8.0000000000000004E-4</v>
      </c>
      <c r="Y1222" s="81">
        <f>W1222*X1222</f>
        <v>7244.8560160000034</v>
      </c>
    </row>
    <row r="1223" spans="1:25" x14ac:dyDescent="0.25">
      <c r="A1223" s="13" t="s">
        <v>11</v>
      </c>
      <c r="B1223" s="14">
        <v>34583</v>
      </c>
      <c r="C1223" s="14" t="s">
        <v>97</v>
      </c>
      <c r="D1223" s="14" t="s">
        <v>54</v>
      </c>
      <c r="E1223" s="14" t="s">
        <v>143</v>
      </c>
      <c r="F1223" s="27" t="s">
        <v>127</v>
      </c>
      <c r="G1223" s="14">
        <v>2017</v>
      </c>
      <c r="H1223" s="10">
        <v>50448.22</v>
      </c>
      <c r="I1223" s="10">
        <v>0</v>
      </c>
      <c r="J1223" s="20">
        <f t="shared" si="76"/>
        <v>0</v>
      </c>
      <c r="K1223" s="10">
        <v>0</v>
      </c>
      <c r="L1223" s="20">
        <f t="shared" si="77"/>
        <v>0</v>
      </c>
      <c r="M1223" s="10">
        <f t="shared" si="78"/>
        <v>0</v>
      </c>
      <c r="N1223" s="20">
        <f t="shared" si="79"/>
        <v>0</v>
      </c>
      <c r="O1223" s="29">
        <v>115673.92</v>
      </c>
      <c r="P1223" s="29">
        <v>0</v>
      </c>
      <c r="Q1223" s="79">
        <f>IF($O1223=0,0,P1223/$O1223)*100</f>
        <v>0</v>
      </c>
      <c r="R1223" s="29">
        <v>0</v>
      </c>
      <c r="S1223" s="79">
        <f>IF($O1223=0,0,R1223/$O1223)*100</f>
        <v>0</v>
      </c>
      <c r="T1223" s="29">
        <f>P1223+R1223</f>
        <v>0</v>
      </c>
      <c r="U1223" s="79">
        <f>IF($O1223=0,0,T1223/$O1223)*100</f>
        <v>0</v>
      </c>
      <c r="V1223" s="80">
        <f>IFERROR(VLOOKUP($B1223,'Depr Rate % NS'!$A:$B,2,FALSE),0)</f>
        <v>-3</v>
      </c>
      <c r="W1223" s="81">
        <f>IFERROR(VLOOKUP($B1223,'Depr Rate % NS'!D:E,2,FALSE),0)</f>
        <v>9056070.0200000033</v>
      </c>
      <c r="X1223" s="82">
        <f>IFERROR(VLOOKUP($B1223,'Depr Rate % NS'!$L:$O,4,FALSE),0)</f>
        <v>8.0000000000000004E-4</v>
      </c>
      <c r="Y1223" s="81">
        <f>W1223*X1223</f>
        <v>7244.8560160000034</v>
      </c>
    </row>
    <row r="1224" spans="1:25" x14ac:dyDescent="0.25">
      <c r="A1224" s="13" t="s">
        <v>11</v>
      </c>
      <c r="B1224" s="14">
        <v>34583</v>
      </c>
      <c r="C1224" s="14" t="s">
        <v>97</v>
      </c>
      <c r="D1224" s="14" t="s">
        <v>54</v>
      </c>
      <c r="E1224" s="14" t="s">
        <v>143</v>
      </c>
      <c r="F1224" s="27" t="s">
        <v>127</v>
      </c>
      <c r="G1224" s="14">
        <v>2018</v>
      </c>
      <c r="H1224" s="10">
        <v>32719.83</v>
      </c>
      <c r="I1224" s="10">
        <v>0</v>
      </c>
      <c r="J1224" s="20">
        <f t="shared" si="76"/>
        <v>0</v>
      </c>
      <c r="K1224" s="10">
        <v>0</v>
      </c>
      <c r="L1224" s="20">
        <f t="shared" si="77"/>
        <v>0</v>
      </c>
      <c r="M1224" s="10">
        <f t="shared" si="78"/>
        <v>0</v>
      </c>
      <c r="N1224" s="20">
        <f t="shared" si="79"/>
        <v>0</v>
      </c>
      <c r="O1224" s="29">
        <v>148393.75</v>
      </c>
      <c r="P1224" s="29">
        <v>0</v>
      </c>
      <c r="Q1224" s="79">
        <f>IF($O1224=0,0,P1224/$O1224)*100</f>
        <v>0</v>
      </c>
      <c r="R1224" s="29">
        <v>0</v>
      </c>
      <c r="S1224" s="79">
        <f>IF($O1224=0,0,R1224/$O1224)*100</f>
        <v>0</v>
      </c>
      <c r="T1224" s="29">
        <f>P1224+R1224</f>
        <v>0</v>
      </c>
      <c r="U1224" s="79">
        <f>IF($O1224=0,0,T1224/$O1224)*100</f>
        <v>0</v>
      </c>
      <c r="V1224" s="80">
        <f>IFERROR(VLOOKUP($B1224,'Depr Rate % NS'!$A:$B,2,FALSE),0)</f>
        <v>-3</v>
      </c>
      <c r="W1224" s="81">
        <f>IFERROR(VLOOKUP($B1224,'Depr Rate % NS'!D:E,2,FALSE),0)</f>
        <v>9056070.0200000033</v>
      </c>
      <c r="X1224" s="82">
        <f>IFERROR(VLOOKUP($B1224,'Depr Rate % NS'!$L:$O,4,FALSE),0)</f>
        <v>8.0000000000000004E-4</v>
      </c>
      <c r="Y1224" s="81">
        <f>W1224*X1224</f>
        <v>7244.8560160000034</v>
      </c>
    </row>
    <row r="1225" spans="1:25" x14ac:dyDescent="0.25">
      <c r="A1225" s="13" t="s">
        <v>11</v>
      </c>
      <c r="B1225" s="14">
        <v>34583</v>
      </c>
      <c r="C1225" s="14" t="s">
        <v>97</v>
      </c>
      <c r="D1225" s="14" t="s">
        <v>54</v>
      </c>
      <c r="E1225" s="14" t="s">
        <v>143</v>
      </c>
      <c r="F1225" s="27" t="s">
        <v>127</v>
      </c>
      <c r="G1225" s="14">
        <v>2019</v>
      </c>
      <c r="H1225" s="10">
        <v>0</v>
      </c>
      <c r="I1225" s="10">
        <v>-1171.72</v>
      </c>
      <c r="J1225" s="20">
        <f t="shared" si="76"/>
        <v>0</v>
      </c>
      <c r="K1225" s="10">
        <v>0</v>
      </c>
      <c r="L1225" s="20">
        <f t="shared" si="77"/>
        <v>0</v>
      </c>
      <c r="M1225" s="10">
        <f t="shared" si="78"/>
        <v>-1171.72</v>
      </c>
      <c r="N1225" s="20">
        <f t="shared" si="79"/>
        <v>0</v>
      </c>
      <c r="O1225" s="29">
        <v>143154.28</v>
      </c>
      <c r="P1225" s="29">
        <v>-1171.72</v>
      </c>
      <c r="Q1225" s="79">
        <f>IF($O1225=0,0,P1225/$O1225)*100</f>
        <v>-0.81850154951706655</v>
      </c>
      <c r="R1225" s="29">
        <v>0</v>
      </c>
      <c r="S1225" s="79">
        <f>IF($O1225=0,0,R1225/$O1225)*100</f>
        <v>0</v>
      </c>
      <c r="T1225" s="29">
        <f>P1225+R1225</f>
        <v>-1171.72</v>
      </c>
      <c r="U1225" s="79">
        <f>IF($O1225=0,0,T1225/$O1225)*100</f>
        <v>-0.81850154951706655</v>
      </c>
      <c r="V1225" s="80">
        <f>IFERROR(VLOOKUP($B1225,'Depr Rate % NS'!$A:$B,2,FALSE),0)</f>
        <v>-3</v>
      </c>
      <c r="W1225" s="81">
        <f>IFERROR(VLOOKUP($B1225,'Depr Rate % NS'!D:E,2,FALSE),0)</f>
        <v>9056070.0200000033</v>
      </c>
      <c r="X1225" s="82">
        <f>IFERROR(VLOOKUP($B1225,'Depr Rate % NS'!$L:$O,4,FALSE),0)</f>
        <v>8.0000000000000004E-4</v>
      </c>
      <c r="Y1225" s="81">
        <f>W1225*X1225</f>
        <v>7244.8560160000034</v>
      </c>
    </row>
    <row r="1226" spans="1:25" x14ac:dyDescent="0.25">
      <c r="A1226" s="13" t="s">
        <v>11</v>
      </c>
      <c r="B1226" s="14">
        <v>34584</v>
      </c>
      <c r="C1226" s="14" t="s">
        <v>97</v>
      </c>
      <c r="D1226" s="14" t="s">
        <v>55</v>
      </c>
      <c r="E1226" s="14" t="s">
        <v>143</v>
      </c>
      <c r="F1226" s="27" t="s">
        <v>130</v>
      </c>
      <c r="G1226" s="14">
        <v>2011</v>
      </c>
      <c r="H1226" s="10">
        <v>0</v>
      </c>
      <c r="I1226" s="10">
        <v>0</v>
      </c>
      <c r="J1226" s="20">
        <f t="shared" si="76"/>
        <v>0</v>
      </c>
      <c r="K1226" s="10">
        <v>0</v>
      </c>
      <c r="L1226" s="20">
        <f t="shared" si="77"/>
        <v>0</v>
      </c>
      <c r="M1226" s="10">
        <f t="shared" si="78"/>
        <v>0</v>
      </c>
      <c r="N1226" s="20">
        <f t="shared" si="79"/>
        <v>0</v>
      </c>
      <c r="O1226" s="10"/>
      <c r="P1226" s="10"/>
      <c r="Q1226" s="20"/>
      <c r="R1226" s="10"/>
      <c r="S1226" s="20"/>
      <c r="T1226" s="10"/>
      <c r="U1226" s="20"/>
      <c r="V1226" s="20"/>
      <c r="W1226" s="43"/>
      <c r="X1226" s="40"/>
      <c r="Y1226" s="43"/>
    </row>
    <row r="1227" spans="1:25" x14ac:dyDescent="0.25">
      <c r="A1227" s="13" t="s">
        <v>11</v>
      </c>
      <c r="B1227" s="14">
        <v>34584</v>
      </c>
      <c r="C1227" s="14" t="s">
        <v>97</v>
      </c>
      <c r="D1227" s="14" t="s">
        <v>55</v>
      </c>
      <c r="E1227" s="14" t="s">
        <v>143</v>
      </c>
      <c r="F1227" s="27" t="s">
        <v>130</v>
      </c>
      <c r="G1227" s="14">
        <v>2012</v>
      </c>
      <c r="H1227" s="10">
        <v>0</v>
      </c>
      <c r="I1227" s="10">
        <v>0</v>
      </c>
      <c r="J1227" s="20">
        <f t="shared" si="76"/>
        <v>0</v>
      </c>
      <c r="K1227" s="10">
        <v>0</v>
      </c>
      <c r="L1227" s="20">
        <f t="shared" si="77"/>
        <v>0</v>
      </c>
      <c r="M1227" s="10">
        <f t="shared" si="78"/>
        <v>0</v>
      </c>
      <c r="N1227" s="20">
        <f t="shared" si="79"/>
        <v>0</v>
      </c>
      <c r="O1227" s="10"/>
      <c r="P1227" s="10"/>
      <c r="Q1227" s="20"/>
      <c r="R1227" s="10"/>
      <c r="S1227" s="20"/>
      <c r="T1227" s="10"/>
      <c r="U1227" s="20"/>
      <c r="V1227" s="20"/>
      <c r="W1227" s="43"/>
      <c r="X1227" s="40"/>
      <c r="Y1227" s="43"/>
    </row>
    <row r="1228" spans="1:25" x14ac:dyDescent="0.25">
      <c r="A1228" s="13" t="s">
        <v>11</v>
      </c>
      <c r="B1228" s="14">
        <v>34584</v>
      </c>
      <c r="C1228" s="14" t="s">
        <v>97</v>
      </c>
      <c r="D1228" s="14" t="s">
        <v>55</v>
      </c>
      <c r="E1228" s="14" t="s">
        <v>143</v>
      </c>
      <c r="F1228" s="27" t="s">
        <v>130</v>
      </c>
      <c r="G1228" s="14">
        <v>2013</v>
      </c>
      <c r="H1228" s="10">
        <v>0</v>
      </c>
      <c r="I1228" s="10">
        <v>0</v>
      </c>
      <c r="J1228" s="20">
        <f t="shared" si="76"/>
        <v>0</v>
      </c>
      <c r="K1228" s="10">
        <v>0</v>
      </c>
      <c r="L1228" s="20">
        <f t="shared" si="77"/>
        <v>0</v>
      </c>
      <c r="M1228" s="10">
        <f t="shared" si="78"/>
        <v>0</v>
      </c>
      <c r="N1228" s="20">
        <f t="shared" si="79"/>
        <v>0</v>
      </c>
      <c r="O1228" s="10"/>
      <c r="P1228" s="10"/>
      <c r="Q1228" s="20"/>
      <c r="R1228" s="10"/>
      <c r="S1228" s="20"/>
      <c r="T1228" s="10"/>
      <c r="U1228" s="20"/>
      <c r="V1228" s="20"/>
      <c r="W1228" s="43"/>
      <c r="X1228" s="40"/>
      <c r="Y1228" s="43"/>
    </row>
    <row r="1229" spans="1:25" x14ac:dyDescent="0.25">
      <c r="A1229" s="13" t="s">
        <v>11</v>
      </c>
      <c r="B1229" s="14">
        <v>34584</v>
      </c>
      <c r="C1229" s="14" t="s">
        <v>97</v>
      </c>
      <c r="D1229" s="14" t="s">
        <v>55</v>
      </c>
      <c r="E1229" s="14" t="s">
        <v>143</v>
      </c>
      <c r="F1229" s="27" t="s">
        <v>130</v>
      </c>
      <c r="G1229" s="14">
        <v>2014</v>
      </c>
      <c r="H1229" s="10">
        <v>0</v>
      </c>
      <c r="I1229" s="10">
        <v>0</v>
      </c>
      <c r="J1229" s="20">
        <f t="shared" si="76"/>
        <v>0</v>
      </c>
      <c r="K1229" s="10">
        <v>0</v>
      </c>
      <c r="L1229" s="20">
        <f t="shared" si="77"/>
        <v>0</v>
      </c>
      <c r="M1229" s="10">
        <f t="shared" si="78"/>
        <v>0</v>
      </c>
      <c r="N1229" s="20">
        <f t="shared" si="79"/>
        <v>0</v>
      </c>
      <c r="O1229" s="10"/>
      <c r="P1229" s="10"/>
      <c r="Q1229" s="20"/>
      <c r="R1229" s="10"/>
      <c r="S1229" s="20"/>
      <c r="T1229" s="10"/>
      <c r="U1229" s="20"/>
      <c r="V1229" s="20"/>
      <c r="W1229" s="43"/>
      <c r="X1229" s="40"/>
      <c r="Y1229" s="43"/>
    </row>
    <row r="1230" spans="1:25" x14ac:dyDescent="0.25">
      <c r="A1230" s="13" t="s">
        <v>11</v>
      </c>
      <c r="B1230" s="14">
        <v>34584</v>
      </c>
      <c r="C1230" s="14" t="s">
        <v>97</v>
      </c>
      <c r="D1230" s="14" t="s">
        <v>55</v>
      </c>
      <c r="E1230" s="14" t="s">
        <v>143</v>
      </c>
      <c r="F1230" s="27" t="s">
        <v>130</v>
      </c>
      <c r="G1230" s="14">
        <v>2015</v>
      </c>
      <c r="H1230" s="10">
        <v>0</v>
      </c>
      <c r="I1230" s="10">
        <v>0</v>
      </c>
      <c r="J1230" s="20">
        <f t="shared" si="76"/>
        <v>0</v>
      </c>
      <c r="K1230" s="10">
        <v>0</v>
      </c>
      <c r="L1230" s="20">
        <f t="shared" si="77"/>
        <v>0</v>
      </c>
      <c r="M1230" s="10">
        <f t="shared" si="78"/>
        <v>0</v>
      </c>
      <c r="N1230" s="20">
        <f t="shared" si="79"/>
        <v>0</v>
      </c>
      <c r="O1230" s="29">
        <v>0</v>
      </c>
      <c r="P1230" s="29">
        <v>0</v>
      </c>
      <c r="Q1230" s="79">
        <f>IF($O1230=0,0,P1230/$O1230)*100</f>
        <v>0</v>
      </c>
      <c r="R1230" s="29">
        <v>0</v>
      </c>
      <c r="S1230" s="79">
        <f>IF($O1230=0,0,R1230/$O1230)*100</f>
        <v>0</v>
      </c>
      <c r="T1230" s="29">
        <f>P1230+R1230</f>
        <v>0</v>
      </c>
      <c r="U1230" s="79">
        <f>IF($O1230=0,0,T1230/$O1230)*100</f>
        <v>0</v>
      </c>
      <c r="V1230" s="80">
        <f>IFERROR(VLOOKUP($B1230,'Depr Rate % NS'!$A:$B,2,FALSE),0)</f>
        <v>-6</v>
      </c>
      <c r="W1230" s="81">
        <f>IFERROR(VLOOKUP($B1230,'Depr Rate % NS'!D:E,2,FALSE),0)</f>
        <v>5563010.3499999987</v>
      </c>
      <c r="X1230" s="82">
        <f>IFERROR(VLOOKUP($B1230,'Depr Rate % NS'!$L:$O,4,FALSE),0)</f>
        <v>2.5000000000000001E-3</v>
      </c>
      <c r="Y1230" s="81">
        <f>W1230*X1230</f>
        <v>13907.525874999998</v>
      </c>
    </row>
    <row r="1231" spans="1:25" x14ac:dyDescent="0.25">
      <c r="A1231" s="13" t="s">
        <v>11</v>
      </c>
      <c r="B1231" s="14">
        <v>34584</v>
      </c>
      <c r="C1231" s="14" t="s">
        <v>97</v>
      </c>
      <c r="D1231" s="14" t="s">
        <v>55</v>
      </c>
      <c r="E1231" s="14" t="s">
        <v>143</v>
      </c>
      <c r="F1231" s="27" t="s">
        <v>130</v>
      </c>
      <c r="G1231" s="14">
        <v>2016</v>
      </c>
      <c r="H1231" s="10">
        <v>0</v>
      </c>
      <c r="I1231" s="10">
        <v>0</v>
      </c>
      <c r="J1231" s="20">
        <f t="shared" si="76"/>
        <v>0</v>
      </c>
      <c r="K1231" s="10">
        <v>0</v>
      </c>
      <c r="L1231" s="20">
        <f t="shared" si="77"/>
        <v>0</v>
      </c>
      <c r="M1231" s="10">
        <f t="shared" si="78"/>
        <v>0</v>
      </c>
      <c r="N1231" s="20">
        <f t="shared" si="79"/>
        <v>0</v>
      </c>
      <c r="O1231" s="29">
        <v>0</v>
      </c>
      <c r="P1231" s="29">
        <v>0</v>
      </c>
      <c r="Q1231" s="79">
        <f>IF($O1231=0,0,P1231/$O1231)*100</f>
        <v>0</v>
      </c>
      <c r="R1231" s="29">
        <v>0</v>
      </c>
      <c r="S1231" s="79">
        <f>IF($O1231=0,0,R1231/$O1231)*100</f>
        <v>0</v>
      </c>
      <c r="T1231" s="29">
        <f>P1231+R1231</f>
        <v>0</v>
      </c>
      <c r="U1231" s="79">
        <f>IF($O1231=0,0,T1231/$O1231)*100</f>
        <v>0</v>
      </c>
      <c r="V1231" s="80">
        <f>IFERROR(VLOOKUP($B1231,'Depr Rate % NS'!$A:$B,2,FALSE),0)</f>
        <v>-6</v>
      </c>
      <c r="W1231" s="81">
        <f>IFERROR(VLOOKUP($B1231,'Depr Rate % NS'!D:E,2,FALSE),0)</f>
        <v>5563010.3499999987</v>
      </c>
      <c r="X1231" s="82">
        <f>IFERROR(VLOOKUP($B1231,'Depr Rate % NS'!$L:$O,4,FALSE),0)</f>
        <v>2.5000000000000001E-3</v>
      </c>
      <c r="Y1231" s="81">
        <f>W1231*X1231</f>
        <v>13907.525874999998</v>
      </c>
    </row>
    <row r="1232" spans="1:25" x14ac:dyDescent="0.25">
      <c r="A1232" s="13" t="s">
        <v>11</v>
      </c>
      <c r="B1232" s="14">
        <v>34584</v>
      </c>
      <c r="C1232" s="14" t="s">
        <v>97</v>
      </c>
      <c r="D1232" s="14" t="s">
        <v>55</v>
      </c>
      <c r="E1232" s="14" t="s">
        <v>143</v>
      </c>
      <c r="F1232" s="27" t="s">
        <v>130</v>
      </c>
      <c r="G1232" s="14">
        <v>2017</v>
      </c>
      <c r="H1232" s="10">
        <v>0</v>
      </c>
      <c r="I1232" s="10">
        <v>0</v>
      </c>
      <c r="J1232" s="20">
        <f t="shared" si="76"/>
        <v>0</v>
      </c>
      <c r="K1232" s="10">
        <v>0</v>
      </c>
      <c r="L1232" s="20">
        <f t="shared" si="77"/>
        <v>0</v>
      </c>
      <c r="M1232" s="10">
        <f t="shared" si="78"/>
        <v>0</v>
      </c>
      <c r="N1232" s="20">
        <f t="shared" si="79"/>
        <v>0</v>
      </c>
      <c r="O1232" s="29">
        <v>0</v>
      </c>
      <c r="P1232" s="29">
        <v>0</v>
      </c>
      <c r="Q1232" s="79">
        <f>IF($O1232=0,0,P1232/$O1232)*100</f>
        <v>0</v>
      </c>
      <c r="R1232" s="29">
        <v>0</v>
      </c>
      <c r="S1232" s="79">
        <f>IF($O1232=0,0,R1232/$O1232)*100</f>
        <v>0</v>
      </c>
      <c r="T1232" s="29">
        <f>P1232+R1232</f>
        <v>0</v>
      </c>
      <c r="U1232" s="79">
        <f>IF($O1232=0,0,T1232/$O1232)*100</f>
        <v>0</v>
      </c>
      <c r="V1232" s="80">
        <f>IFERROR(VLOOKUP($B1232,'Depr Rate % NS'!$A:$B,2,FALSE),0)</f>
        <v>-6</v>
      </c>
      <c r="W1232" s="81">
        <f>IFERROR(VLOOKUP($B1232,'Depr Rate % NS'!D:E,2,FALSE),0)</f>
        <v>5563010.3499999987</v>
      </c>
      <c r="X1232" s="82">
        <f>IFERROR(VLOOKUP($B1232,'Depr Rate % NS'!$L:$O,4,FALSE),0)</f>
        <v>2.5000000000000001E-3</v>
      </c>
      <c r="Y1232" s="81">
        <f>W1232*X1232</f>
        <v>13907.525874999998</v>
      </c>
    </row>
    <row r="1233" spans="1:25" x14ac:dyDescent="0.25">
      <c r="A1233" s="13" t="s">
        <v>11</v>
      </c>
      <c r="B1233" s="14">
        <v>34584</v>
      </c>
      <c r="C1233" s="14" t="s">
        <v>97</v>
      </c>
      <c r="D1233" s="14" t="s">
        <v>55</v>
      </c>
      <c r="E1233" s="14" t="s">
        <v>143</v>
      </c>
      <c r="F1233" s="27" t="s">
        <v>130</v>
      </c>
      <c r="G1233" s="14">
        <v>2018</v>
      </c>
      <c r="H1233" s="10">
        <v>0</v>
      </c>
      <c r="I1233" s="10">
        <v>0</v>
      </c>
      <c r="J1233" s="20">
        <f t="shared" si="76"/>
        <v>0</v>
      </c>
      <c r="K1233" s="10">
        <v>0</v>
      </c>
      <c r="L1233" s="20">
        <f t="shared" si="77"/>
        <v>0</v>
      </c>
      <c r="M1233" s="10">
        <f t="shared" si="78"/>
        <v>0</v>
      </c>
      <c r="N1233" s="20">
        <f t="shared" si="79"/>
        <v>0</v>
      </c>
      <c r="O1233" s="29">
        <v>0</v>
      </c>
      <c r="P1233" s="29">
        <v>0</v>
      </c>
      <c r="Q1233" s="79">
        <f>IF($O1233=0,0,P1233/$O1233)*100</f>
        <v>0</v>
      </c>
      <c r="R1233" s="29">
        <v>0</v>
      </c>
      <c r="S1233" s="79">
        <f>IF($O1233=0,0,R1233/$O1233)*100</f>
        <v>0</v>
      </c>
      <c r="T1233" s="29">
        <f>P1233+R1233</f>
        <v>0</v>
      </c>
      <c r="U1233" s="79">
        <f>IF($O1233=0,0,T1233/$O1233)*100</f>
        <v>0</v>
      </c>
      <c r="V1233" s="80">
        <f>IFERROR(VLOOKUP($B1233,'Depr Rate % NS'!$A:$B,2,FALSE),0)</f>
        <v>-6</v>
      </c>
      <c r="W1233" s="81">
        <f>IFERROR(VLOOKUP($B1233,'Depr Rate % NS'!D:E,2,FALSE),0)</f>
        <v>5563010.3499999987</v>
      </c>
      <c r="X1233" s="82">
        <f>IFERROR(VLOOKUP($B1233,'Depr Rate % NS'!$L:$O,4,FALSE),0)</f>
        <v>2.5000000000000001E-3</v>
      </c>
      <c r="Y1233" s="81">
        <f>W1233*X1233</f>
        <v>13907.525874999998</v>
      </c>
    </row>
    <row r="1234" spans="1:25" x14ac:dyDescent="0.25">
      <c r="A1234" s="13" t="s">
        <v>11</v>
      </c>
      <c r="B1234" s="14">
        <v>34584</v>
      </c>
      <c r="C1234" s="14" t="s">
        <v>97</v>
      </c>
      <c r="D1234" s="14" t="s">
        <v>55</v>
      </c>
      <c r="E1234" s="14" t="s">
        <v>143</v>
      </c>
      <c r="F1234" s="27" t="s">
        <v>130</v>
      </c>
      <c r="G1234" s="14">
        <v>2019</v>
      </c>
      <c r="H1234" s="10">
        <v>18873.66</v>
      </c>
      <c r="I1234" s="10">
        <v>0</v>
      </c>
      <c r="J1234" s="20">
        <f t="shared" si="76"/>
        <v>0</v>
      </c>
      <c r="K1234" s="10">
        <v>0</v>
      </c>
      <c r="L1234" s="20">
        <f t="shared" si="77"/>
        <v>0</v>
      </c>
      <c r="M1234" s="10">
        <f t="shared" si="78"/>
        <v>0</v>
      </c>
      <c r="N1234" s="20">
        <f t="shared" si="79"/>
        <v>0</v>
      </c>
      <c r="O1234" s="29">
        <v>18873.66</v>
      </c>
      <c r="P1234" s="29">
        <v>0</v>
      </c>
      <c r="Q1234" s="79">
        <f>IF($O1234=0,0,P1234/$O1234)*100</f>
        <v>0</v>
      </c>
      <c r="R1234" s="29">
        <v>0</v>
      </c>
      <c r="S1234" s="79">
        <f>IF($O1234=0,0,R1234/$O1234)*100</f>
        <v>0</v>
      </c>
      <c r="T1234" s="29">
        <f>P1234+R1234</f>
        <v>0</v>
      </c>
      <c r="U1234" s="79">
        <f>IF($O1234=0,0,T1234/$O1234)*100</f>
        <v>0</v>
      </c>
      <c r="V1234" s="80">
        <f>IFERROR(VLOOKUP($B1234,'Depr Rate % NS'!$A:$B,2,FALSE),0)</f>
        <v>-6</v>
      </c>
      <c r="W1234" s="81">
        <f>IFERROR(VLOOKUP($B1234,'Depr Rate % NS'!D:E,2,FALSE),0)</f>
        <v>5563010.3499999987</v>
      </c>
      <c r="X1234" s="82">
        <f>IFERROR(VLOOKUP($B1234,'Depr Rate % NS'!$L:$O,4,FALSE),0)</f>
        <v>2.5000000000000001E-3</v>
      </c>
      <c r="Y1234" s="81">
        <f>W1234*X1234</f>
        <v>13907.525874999998</v>
      </c>
    </row>
    <row r="1235" spans="1:25" x14ac:dyDescent="0.25">
      <c r="A1235" s="13" t="s">
        <v>11</v>
      </c>
      <c r="B1235" s="14">
        <v>34585</v>
      </c>
      <c r="C1235" s="14" t="s">
        <v>97</v>
      </c>
      <c r="D1235" s="14" t="s">
        <v>56</v>
      </c>
      <c r="E1235" s="14" t="s">
        <v>143</v>
      </c>
      <c r="F1235" s="27" t="s">
        <v>128</v>
      </c>
      <c r="G1235" s="14">
        <v>2011</v>
      </c>
      <c r="H1235" s="10">
        <v>0</v>
      </c>
      <c r="I1235" s="10">
        <v>0</v>
      </c>
      <c r="J1235" s="20">
        <f t="shared" si="76"/>
        <v>0</v>
      </c>
      <c r="K1235" s="10">
        <v>0</v>
      </c>
      <c r="L1235" s="20">
        <f t="shared" si="77"/>
        <v>0</v>
      </c>
      <c r="M1235" s="10">
        <f t="shared" si="78"/>
        <v>0</v>
      </c>
      <c r="N1235" s="20">
        <f t="shared" si="79"/>
        <v>0</v>
      </c>
      <c r="O1235" s="10"/>
      <c r="P1235" s="10"/>
      <c r="Q1235" s="20"/>
      <c r="R1235" s="10"/>
      <c r="S1235" s="20"/>
      <c r="T1235" s="10"/>
      <c r="U1235" s="20"/>
      <c r="V1235" s="20"/>
      <c r="W1235" s="43"/>
      <c r="X1235" s="40"/>
      <c r="Y1235" s="43"/>
    </row>
    <row r="1236" spans="1:25" x14ac:dyDescent="0.25">
      <c r="A1236" s="24" t="s">
        <v>11</v>
      </c>
      <c r="B1236" s="14">
        <v>34585</v>
      </c>
      <c r="C1236" s="14" t="s">
        <v>97</v>
      </c>
      <c r="D1236" s="14" t="s">
        <v>56</v>
      </c>
      <c r="E1236" s="14" t="s">
        <v>143</v>
      </c>
      <c r="F1236" s="27" t="s">
        <v>128</v>
      </c>
      <c r="G1236" s="14">
        <v>2012</v>
      </c>
      <c r="H1236" s="10">
        <v>0</v>
      </c>
      <c r="I1236" s="10">
        <v>0</v>
      </c>
      <c r="J1236" s="20">
        <f t="shared" si="76"/>
        <v>0</v>
      </c>
      <c r="K1236" s="10">
        <v>0</v>
      </c>
      <c r="L1236" s="20">
        <f t="shared" si="77"/>
        <v>0</v>
      </c>
      <c r="M1236" s="10">
        <f t="shared" si="78"/>
        <v>0</v>
      </c>
      <c r="N1236" s="20">
        <f t="shared" si="79"/>
        <v>0</v>
      </c>
      <c r="O1236" s="10"/>
      <c r="P1236" s="10"/>
      <c r="Q1236" s="20"/>
      <c r="R1236" s="10"/>
      <c r="S1236" s="20"/>
      <c r="T1236" s="10"/>
      <c r="U1236" s="20"/>
      <c r="V1236" s="20"/>
      <c r="W1236" s="43"/>
      <c r="X1236" s="40"/>
      <c r="Y1236" s="43"/>
    </row>
    <row r="1237" spans="1:25" x14ac:dyDescent="0.25">
      <c r="A1237" s="13" t="s">
        <v>11</v>
      </c>
      <c r="B1237" s="14">
        <v>34585</v>
      </c>
      <c r="C1237" s="14" t="s">
        <v>97</v>
      </c>
      <c r="D1237" s="14" t="s">
        <v>56</v>
      </c>
      <c r="E1237" s="14" t="s">
        <v>143</v>
      </c>
      <c r="F1237" s="27" t="s">
        <v>128</v>
      </c>
      <c r="G1237" s="14">
        <v>2013</v>
      </c>
      <c r="H1237" s="10">
        <v>0</v>
      </c>
      <c r="I1237" s="10">
        <v>0</v>
      </c>
      <c r="J1237" s="20">
        <f t="shared" si="76"/>
        <v>0</v>
      </c>
      <c r="K1237" s="10">
        <v>0</v>
      </c>
      <c r="L1237" s="20">
        <f t="shared" si="77"/>
        <v>0</v>
      </c>
      <c r="M1237" s="10">
        <f t="shared" si="78"/>
        <v>0</v>
      </c>
      <c r="N1237" s="20">
        <f t="shared" si="79"/>
        <v>0</v>
      </c>
      <c r="O1237" s="10"/>
      <c r="P1237" s="10"/>
      <c r="Q1237" s="20"/>
      <c r="R1237" s="10"/>
      <c r="S1237" s="20"/>
      <c r="T1237" s="10"/>
      <c r="U1237" s="20"/>
      <c r="V1237" s="20"/>
      <c r="W1237" s="43"/>
      <c r="X1237" s="40"/>
      <c r="Y1237" s="43"/>
    </row>
    <row r="1238" spans="1:25" x14ac:dyDescent="0.25">
      <c r="A1238" s="13" t="s">
        <v>11</v>
      </c>
      <c r="B1238" s="14">
        <v>34585</v>
      </c>
      <c r="C1238" s="14" t="s">
        <v>97</v>
      </c>
      <c r="D1238" s="14" t="s">
        <v>56</v>
      </c>
      <c r="E1238" s="14" t="s">
        <v>143</v>
      </c>
      <c r="F1238" s="27" t="s">
        <v>128</v>
      </c>
      <c r="G1238" s="14">
        <v>2014</v>
      </c>
      <c r="H1238" s="10">
        <v>598.05999999999995</v>
      </c>
      <c r="I1238" s="10">
        <v>0</v>
      </c>
      <c r="J1238" s="20">
        <f t="shared" si="76"/>
        <v>0</v>
      </c>
      <c r="K1238" s="10">
        <v>0</v>
      </c>
      <c r="L1238" s="20">
        <f t="shared" si="77"/>
        <v>0</v>
      </c>
      <c r="M1238" s="10">
        <f t="shared" si="78"/>
        <v>0</v>
      </c>
      <c r="N1238" s="20">
        <f t="shared" si="79"/>
        <v>0</v>
      </c>
      <c r="O1238" s="10"/>
      <c r="P1238" s="10"/>
      <c r="Q1238" s="20"/>
      <c r="R1238" s="10"/>
      <c r="S1238" s="20"/>
      <c r="T1238" s="10"/>
      <c r="U1238" s="20"/>
      <c r="V1238" s="20"/>
      <c r="W1238" s="43"/>
      <c r="X1238" s="40"/>
      <c r="Y1238" s="43"/>
    </row>
    <row r="1239" spans="1:25" x14ac:dyDescent="0.25">
      <c r="A1239" s="13" t="s">
        <v>11</v>
      </c>
      <c r="B1239" s="14">
        <v>34585</v>
      </c>
      <c r="C1239" s="14" t="s">
        <v>97</v>
      </c>
      <c r="D1239" s="14" t="s">
        <v>56</v>
      </c>
      <c r="E1239" s="14" t="s">
        <v>143</v>
      </c>
      <c r="F1239" s="27" t="s">
        <v>128</v>
      </c>
      <c r="G1239" s="14">
        <v>2015</v>
      </c>
      <c r="H1239" s="10">
        <v>-598.05999999999995</v>
      </c>
      <c r="I1239" s="10">
        <v>0</v>
      </c>
      <c r="J1239" s="20">
        <f t="shared" si="76"/>
        <v>0</v>
      </c>
      <c r="K1239" s="10">
        <v>0</v>
      </c>
      <c r="L1239" s="20">
        <f t="shared" si="77"/>
        <v>0</v>
      </c>
      <c r="M1239" s="10">
        <f t="shared" si="78"/>
        <v>0</v>
      </c>
      <c r="N1239" s="20">
        <f t="shared" si="79"/>
        <v>0</v>
      </c>
      <c r="O1239" s="29">
        <v>0</v>
      </c>
      <c r="P1239" s="29">
        <v>0</v>
      </c>
      <c r="Q1239" s="79">
        <f>IF($O1239=0,0,P1239/$O1239)*100</f>
        <v>0</v>
      </c>
      <c r="R1239" s="29">
        <v>0</v>
      </c>
      <c r="S1239" s="79">
        <f>IF($O1239=0,0,R1239/$O1239)*100</f>
        <v>0</v>
      </c>
      <c r="T1239" s="29">
        <f>P1239+R1239</f>
        <v>0</v>
      </c>
      <c r="U1239" s="79">
        <f>IF($O1239=0,0,T1239/$O1239)*100</f>
        <v>0</v>
      </c>
      <c r="V1239" s="80">
        <f>IFERROR(VLOOKUP($B1239,'Depr Rate % NS'!$A:$B,2,FALSE),0)</f>
        <v>-6</v>
      </c>
      <c r="W1239" s="81">
        <f>IFERROR(VLOOKUP($B1239,'Depr Rate % NS'!D:E,2,FALSE),0)</f>
        <v>5465054.8999999994</v>
      </c>
      <c r="X1239" s="82">
        <f>IFERROR(VLOOKUP($B1239,'Depr Rate % NS'!$L:$O,4,FALSE),0)</f>
        <v>2.5000000000000001E-3</v>
      </c>
      <c r="Y1239" s="81">
        <f>W1239*X1239</f>
        <v>13662.63725</v>
      </c>
    </row>
    <row r="1240" spans="1:25" x14ac:dyDescent="0.25">
      <c r="A1240" s="24" t="s">
        <v>11</v>
      </c>
      <c r="B1240" s="14">
        <v>34585</v>
      </c>
      <c r="C1240" s="14" t="s">
        <v>97</v>
      </c>
      <c r="D1240" s="14" t="s">
        <v>56</v>
      </c>
      <c r="E1240" s="14" t="s">
        <v>143</v>
      </c>
      <c r="F1240" s="27" t="s">
        <v>128</v>
      </c>
      <c r="G1240" s="14">
        <v>2016</v>
      </c>
      <c r="H1240" s="10">
        <v>0</v>
      </c>
      <c r="I1240" s="10">
        <v>0</v>
      </c>
      <c r="J1240" s="20">
        <f t="shared" si="76"/>
        <v>0</v>
      </c>
      <c r="K1240" s="10">
        <v>0</v>
      </c>
      <c r="L1240" s="20">
        <f t="shared" si="77"/>
        <v>0</v>
      </c>
      <c r="M1240" s="10">
        <f t="shared" si="78"/>
        <v>0</v>
      </c>
      <c r="N1240" s="20">
        <f t="shared" si="79"/>
        <v>0</v>
      </c>
      <c r="O1240" s="29">
        <v>0</v>
      </c>
      <c r="P1240" s="29">
        <v>0</v>
      </c>
      <c r="Q1240" s="79">
        <f>IF($O1240=0,0,P1240/$O1240)*100</f>
        <v>0</v>
      </c>
      <c r="R1240" s="29">
        <v>0</v>
      </c>
      <c r="S1240" s="79">
        <f>IF($O1240=0,0,R1240/$O1240)*100</f>
        <v>0</v>
      </c>
      <c r="T1240" s="29">
        <f>P1240+R1240</f>
        <v>0</v>
      </c>
      <c r="U1240" s="79">
        <f>IF($O1240=0,0,T1240/$O1240)*100</f>
        <v>0</v>
      </c>
      <c r="V1240" s="80">
        <f>IFERROR(VLOOKUP($B1240,'Depr Rate % NS'!$A:$B,2,FALSE),0)</f>
        <v>-6</v>
      </c>
      <c r="W1240" s="81">
        <f>IFERROR(VLOOKUP($B1240,'Depr Rate % NS'!D:E,2,FALSE),0)</f>
        <v>5465054.8999999994</v>
      </c>
      <c r="X1240" s="82">
        <f>IFERROR(VLOOKUP($B1240,'Depr Rate % NS'!$L:$O,4,FALSE),0)</f>
        <v>2.5000000000000001E-3</v>
      </c>
      <c r="Y1240" s="81">
        <f>W1240*X1240</f>
        <v>13662.63725</v>
      </c>
    </row>
    <row r="1241" spans="1:25" x14ac:dyDescent="0.25">
      <c r="A1241" s="13" t="s">
        <v>11</v>
      </c>
      <c r="B1241" s="14">
        <v>34585</v>
      </c>
      <c r="C1241" s="14" t="s">
        <v>97</v>
      </c>
      <c r="D1241" s="14" t="s">
        <v>56</v>
      </c>
      <c r="E1241" s="14" t="s">
        <v>143</v>
      </c>
      <c r="F1241" s="27" t="s">
        <v>128</v>
      </c>
      <c r="G1241" s="14">
        <v>2017</v>
      </c>
      <c r="H1241" s="10">
        <v>0</v>
      </c>
      <c r="I1241" s="10">
        <v>0</v>
      </c>
      <c r="J1241" s="20">
        <f t="shared" si="76"/>
        <v>0</v>
      </c>
      <c r="K1241" s="10">
        <v>0</v>
      </c>
      <c r="L1241" s="20">
        <f t="shared" si="77"/>
        <v>0</v>
      </c>
      <c r="M1241" s="10">
        <f t="shared" si="78"/>
        <v>0</v>
      </c>
      <c r="N1241" s="20">
        <f t="shared" si="79"/>
        <v>0</v>
      </c>
      <c r="O1241" s="29">
        <v>0</v>
      </c>
      <c r="P1241" s="29">
        <v>0</v>
      </c>
      <c r="Q1241" s="79">
        <f>IF($O1241=0,0,P1241/$O1241)*100</f>
        <v>0</v>
      </c>
      <c r="R1241" s="29">
        <v>0</v>
      </c>
      <c r="S1241" s="79">
        <f>IF($O1241=0,0,R1241/$O1241)*100</f>
        <v>0</v>
      </c>
      <c r="T1241" s="29">
        <f>P1241+R1241</f>
        <v>0</v>
      </c>
      <c r="U1241" s="79">
        <f>IF($O1241=0,0,T1241/$O1241)*100</f>
        <v>0</v>
      </c>
      <c r="V1241" s="80">
        <f>IFERROR(VLOOKUP($B1241,'Depr Rate % NS'!$A:$B,2,FALSE),0)</f>
        <v>-6</v>
      </c>
      <c r="W1241" s="81">
        <f>IFERROR(VLOOKUP($B1241,'Depr Rate % NS'!D:E,2,FALSE),0)</f>
        <v>5465054.8999999994</v>
      </c>
      <c r="X1241" s="82">
        <f>IFERROR(VLOOKUP($B1241,'Depr Rate % NS'!$L:$O,4,FALSE),0)</f>
        <v>2.5000000000000001E-3</v>
      </c>
      <c r="Y1241" s="81">
        <f>W1241*X1241</f>
        <v>13662.63725</v>
      </c>
    </row>
    <row r="1242" spans="1:25" x14ac:dyDescent="0.25">
      <c r="A1242" s="24" t="s">
        <v>11</v>
      </c>
      <c r="B1242" s="14">
        <v>34585</v>
      </c>
      <c r="C1242" s="14" t="s">
        <v>97</v>
      </c>
      <c r="D1242" s="14" t="s">
        <v>56</v>
      </c>
      <c r="E1242" s="14" t="s">
        <v>143</v>
      </c>
      <c r="F1242" s="27" t="s">
        <v>128</v>
      </c>
      <c r="G1242" s="14">
        <v>2018</v>
      </c>
      <c r="H1242" s="10">
        <v>0</v>
      </c>
      <c r="I1242" s="10">
        <v>0</v>
      </c>
      <c r="J1242" s="20">
        <f t="shared" si="76"/>
        <v>0</v>
      </c>
      <c r="K1242" s="10">
        <v>0</v>
      </c>
      <c r="L1242" s="20">
        <f t="shared" si="77"/>
        <v>0</v>
      </c>
      <c r="M1242" s="10">
        <f t="shared" si="78"/>
        <v>0</v>
      </c>
      <c r="N1242" s="20">
        <f t="shared" si="79"/>
        <v>0</v>
      </c>
      <c r="O1242" s="29">
        <v>0</v>
      </c>
      <c r="P1242" s="29">
        <v>0</v>
      </c>
      <c r="Q1242" s="79">
        <f>IF($O1242=0,0,P1242/$O1242)*100</f>
        <v>0</v>
      </c>
      <c r="R1242" s="29">
        <v>0</v>
      </c>
      <c r="S1242" s="79">
        <f>IF($O1242=0,0,R1242/$O1242)*100</f>
        <v>0</v>
      </c>
      <c r="T1242" s="29">
        <f>P1242+R1242</f>
        <v>0</v>
      </c>
      <c r="U1242" s="79">
        <f>IF($O1242=0,0,T1242/$O1242)*100</f>
        <v>0</v>
      </c>
      <c r="V1242" s="80">
        <f>IFERROR(VLOOKUP($B1242,'Depr Rate % NS'!$A:$B,2,FALSE),0)</f>
        <v>-6</v>
      </c>
      <c r="W1242" s="81">
        <f>IFERROR(VLOOKUP($B1242,'Depr Rate % NS'!D:E,2,FALSE),0)</f>
        <v>5465054.8999999994</v>
      </c>
      <c r="X1242" s="82">
        <f>IFERROR(VLOOKUP($B1242,'Depr Rate % NS'!$L:$O,4,FALSE),0)</f>
        <v>2.5000000000000001E-3</v>
      </c>
      <c r="Y1242" s="81">
        <f>W1242*X1242</f>
        <v>13662.63725</v>
      </c>
    </row>
    <row r="1243" spans="1:25" x14ac:dyDescent="0.25">
      <c r="A1243" s="13" t="s">
        <v>11</v>
      </c>
      <c r="B1243" s="14">
        <v>34585</v>
      </c>
      <c r="C1243" s="14" t="s">
        <v>97</v>
      </c>
      <c r="D1243" s="14" t="s">
        <v>56</v>
      </c>
      <c r="E1243" s="14" t="s">
        <v>143</v>
      </c>
      <c r="F1243" s="27" t="s">
        <v>128</v>
      </c>
      <c r="G1243" s="14">
        <v>2019</v>
      </c>
      <c r="H1243" s="10">
        <v>0</v>
      </c>
      <c r="I1243" s="10">
        <v>0</v>
      </c>
      <c r="J1243" s="20">
        <f t="shared" si="76"/>
        <v>0</v>
      </c>
      <c r="K1243" s="10">
        <v>0</v>
      </c>
      <c r="L1243" s="20">
        <f t="shared" si="77"/>
        <v>0</v>
      </c>
      <c r="M1243" s="10">
        <f t="shared" si="78"/>
        <v>0</v>
      </c>
      <c r="N1243" s="20">
        <f t="shared" si="79"/>
        <v>0</v>
      </c>
      <c r="O1243" s="29">
        <v>-598.05999999999995</v>
      </c>
      <c r="P1243" s="29">
        <v>0</v>
      </c>
      <c r="Q1243" s="79">
        <f>IF($O1243=0,0,P1243/$O1243)*100</f>
        <v>0</v>
      </c>
      <c r="R1243" s="29">
        <v>0</v>
      </c>
      <c r="S1243" s="79">
        <f>IF($O1243=0,0,R1243/$O1243)*100</f>
        <v>0</v>
      </c>
      <c r="T1243" s="29">
        <f>P1243+R1243</f>
        <v>0</v>
      </c>
      <c r="U1243" s="79">
        <f>IF($O1243=0,0,T1243/$O1243)*100</f>
        <v>0</v>
      </c>
      <c r="V1243" s="80">
        <f>IFERROR(VLOOKUP($B1243,'Depr Rate % NS'!$A:$B,2,FALSE),0)</f>
        <v>-6</v>
      </c>
      <c r="W1243" s="81">
        <f>IFERROR(VLOOKUP($B1243,'Depr Rate % NS'!D:E,2,FALSE),0)</f>
        <v>5465054.8999999994</v>
      </c>
      <c r="X1243" s="82">
        <f>IFERROR(VLOOKUP($B1243,'Depr Rate % NS'!$L:$O,4,FALSE),0)</f>
        <v>2.5000000000000001E-3</v>
      </c>
      <c r="Y1243" s="81">
        <f>W1243*X1243</f>
        <v>13662.63725</v>
      </c>
    </row>
    <row r="1244" spans="1:25" x14ac:dyDescent="0.25">
      <c r="A1244" s="13" t="s">
        <v>11</v>
      </c>
      <c r="B1244" s="14">
        <v>34586</v>
      </c>
      <c r="C1244" s="14" t="s">
        <v>97</v>
      </c>
      <c r="D1244" s="14" t="s">
        <v>57</v>
      </c>
      <c r="E1244" s="14" t="s">
        <v>143</v>
      </c>
      <c r="F1244" s="27" t="s">
        <v>131</v>
      </c>
      <c r="G1244" s="14">
        <v>2011</v>
      </c>
      <c r="H1244" s="10">
        <v>0</v>
      </c>
      <c r="I1244" s="10">
        <v>0</v>
      </c>
      <c r="J1244" s="20">
        <f t="shared" si="76"/>
        <v>0</v>
      </c>
      <c r="K1244" s="10">
        <v>0</v>
      </c>
      <c r="L1244" s="20">
        <f t="shared" si="77"/>
        <v>0</v>
      </c>
      <c r="M1244" s="10">
        <f t="shared" si="78"/>
        <v>0</v>
      </c>
      <c r="N1244" s="20">
        <f t="shared" si="79"/>
        <v>0</v>
      </c>
      <c r="O1244" s="10"/>
      <c r="P1244" s="10"/>
      <c r="Q1244" s="20"/>
      <c r="R1244" s="10"/>
      <c r="S1244" s="20"/>
      <c r="T1244" s="10"/>
      <c r="U1244" s="20"/>
      <c r="V1244" s="20"/>
      <c r="W1244" s="43"/>
      <c r="X1244" s="40"/>
      <c r="Y1244" s="43"/>
    </row>
    <row r="1245" spans="1:25" x14ac:dyDescent="0.25">
      <c r="A1245" s="13" t="s">
        <v>11</v>
      </c>
      <c r="B1245" s="14">
        <v>34586</v>
      </c>
      <c r="C1245" s="14" t="s">
        <v>97</v>
      </c>
      <c r="D1245" s="14" t="s">
        <v>57</v>
      </c>
      <c r="E1245" s="14" t="s">
        <v>143</v>
      </c>
      <c r="F1245" s="27" t="s">
        <v>131</v>
      </c>
      <c r="G1245" s="14">
        <v>2012</v>
      </c>
      <c r="H1245" s="10">
        <v>0</v>
      </c>
      <c r="I1245" s="10">
        <v>0</v>
      </c>
      <c r="J1245" s="20">
        <f t="shared" si="76"/>
        <v>0</v>
      </c>
      <c r="K1245" s="10">
        <v>0</v>
      </c>
      <c r="L1245" s="20">
        <f t="shared" si="77"/>
        <v>0</v>
      </c>
      <c r="M1245" s="10">
        <f t="shared" si="78"/>
        <v>0</v>
      </c>
      <c r="N1245" s="20">
        <f t="shared" si="79"/>
        <v>0</v>
      </c>
      <c r="O1245" s="10"/>
      <c r="P1245" s="10"/>
      <c r="Q1245" s="20"/>
      <c r="R1245" s="10"/>
      <c r="S1245" s="20"/>
      <c r="T1245" s="10"/>
      <c r="U1245" s="20"/>
      <c r="V1245" s="20"/>
      <c r="W1245" s="43"/>
      <c r="X1245" s="40"/>
      <c r="Y1245" s="43"/>
    </row>
    <row r="1246" spans="1:25" x14ac:dyDescent="0.25">
      <c r="A1246" s="13" t="s">
        <v>11</v>
      </c>
      <c r="B1246" s="14">
        <v>34586</v>
      </c>
      <c r="C1246" s="14" t="s">
        <v>97</v>
      </c>
      <c r="D1246" s="14" t="s">
        <v>57</v>
      </c>
      <c r="E1246" s="14" t="s">
        <v>143</v>
      </c>
      <c r="F1246" s="27" t="s">
        <v>131</v>
      </c>
      <c r="G1246" s="14">
        <v>2013</v>
      </c>
      <c r="H1246" s="10">
        <v>0</v>
      </c>
      <c r="I1246" s="10">
        <v>0</v>
      </c>
      <c r="J1246" s="20">
        <f t="shared" si="76"/>
        <v>0</v>
      </c>
      <c r="K1246" s="10">
        <v>0</v>
      </c>
      <c r="L1246" s="20">
        <f t="shared" si="77"/>
        <v>0</v>
      </c>
      <c r="M1246" s="10">
        <f t="shared" si="78"/>
        <v>0</v>
      </c>
      <c r="N1246" s="20">
        <f t="shared" si="79"/>
        <v>0</v>
      </c>
      <c r="O1246" s="10"/>
      <c r="P1246" s="10"/>
      <c r="Q1246" s="20"/>
      <c r="R1246" s="10"/>
      <c r="S1246" s="20"/>
      <c r="T1246" s="10"/>
      <c r="U1246" s="20"/>
      <c r="V1246" s="20"/>
      <c r="W1246" s="43"/>
      <c r="X1246" s="40"/>
      <c r="Y1246" s="43"/>
    </row>
    <row r="1247" spans="1:25" x14ac:dyDescent="0.25">
      <c r="A1247" s="13" t="s">
        <v>11</v>
      </c>
      <c r="B1247" s="14">
        <v>34586</v>
      </c>
      <c r="C1247" s="14" t="s">
        <v>97</v>
      </c>
      <c r="D1247" s="14" t="s">
        <v>57</v>
      </c>
      <c r="E1247" s="14" t="s">
        <v>143</v>
      </c>
      <c r="F1247" s="27" t="s">
        <v>131</v>
      </c>
      <c r="G1247" s="14">
        <v>2014</v>
      </c>
      <c r="H1247" s="10">
        <v>0</v>
      </c>
      <c r="I1247" s="10">
        <v>0</v>
      </c>
      <c r="J1247" s="20">
        <f t="shared" si="76"/>
        <v>0</v>
      </c>
      <c r="K1247" s="10">
        <v>0</v>
      </c>
      <c r="L1247" s="20">
        <f t="shared" si="77"/>
        <v>0</v>
      </c>
      <c r="M1247" s="10">
        <f t="shared" si="78"/>
        <v>0</v>
      </c>
      <c r="N1247" s="20">
        <f t="shared" si="79"/>
        <v>0</v>
      </c>
      <c r="O1247" s="10"/>
      <c r="P1247" s="10"/>
      <c r="Q1247" s="20"/>
      <c r="R1247" s="10"/>
      <c r="S1247" s="20"/>
      <c r="T1247" s="10"/>
      <c r="U1247" s="20"/>
      <c r="V1247" s="20"/>
      <c r="W1247" s="43"/>
      <c r="X1247" s="40"/>
      <c r="Y1247" s="43"/>
    </row>
    <row r="1248" spans="1:25" x14ac:dyDescent="0.25">
      <c r="A1248" s="13" t="s">
        <v>11</v>
      </c>
      <c r="B1248" s="14">
        <v>34586</v>
      </c>
      <c r="C1248" s="14" t="s">
        <v>97</v>
      </c>
      <c r="D1248" s="14" t="s">
        <v>57</v>
      </c>
      <c r="E1248" s="14" t="s">
        <v>143</v>
      </c>
      <c r="F1248" s="27" t="s">
        <v>131</v>
      </c>
      <c r="G1248" s="14">
        <v>2015</v>
      </c>
      <c r="H1248" s="10">
        <v>0</v>
      </c>
      <c r="I1248" s="10">
        <v>0</v>
      </c>
      <c r="J1248" s="20">
        <f t="shared" si="76"/>
        <v>0</v>
      </c>
      <c r="K1248" s="10">
        <v>0</v>
      </c>
      <c r="L1248" s="20">
        <f t="shared" si="77"/>
        <v>0</v>
      </c>
      <c r="M1248" s="10">
        <f t="shared" si="78"/>
        <v>0</v>
      </c>
      <c r="N1248" s="20">
        <f t="shared" si="79"/>
        <v>0</v>
      </c>
      <c r="O1248" s="29">
        <v>0</v>
      </c>
      <c r="P1248" s="29">
        <v>0</v>
      </c>
      <c r="Q1248" s="79">
        <f>IF($O1248=0,0,P1248/$O1248)*100</f>
        <v>0</v>
      </c>
      <c r="R1248" s="29">
        <v>0</v>
      </c>
      <c r="S1248" s="79">
        <f>IF($O1248=0,0,R1248/$O1248)*100</f>
        <v>0</v>
      </c>
      <c r="T1248" s="29">
        <f>P1248+R1248</f>
        <v>0</v>
      </c>
      <c r="U1248" s="79">
        <f>IF($O1248=0,0,T1248/$O1248)*100</f>
        <v>0</v>
      </c>
      <c r="V1248" s="80">
        <f>IFERROR(VLOOKUP($B1248,'Depr Rate % NS'!$A:$B,2,FALSE),0)</f>
        <v>0</v>
      </c>
      <c r="W1248" s="81">
        <f>IFERROR(VLOOKUP($B1248,'Depr Rate % NS'!D:E,2,FALSE),0)</f>
        <v>18335993.590000004</v>
      </c>
      <c r="X1248" s="82">
        <f>IFERROR(VLOOKUP($B1248,'Depr Rate % NS'!$L:$O,4,FALSE),0)</f>
        <v>1.8E-3</v>
      </c>
      <c r="Y1248" s="81">
        <f>W1248*X1248</f>
        <v>33004.788462000004</v>
      </c>
    </row>
    <row r="1249" spans="1:25" x14ac:dyDescent="0.25">
      <c r="A1249" s="13" t="s">
        <v>11</v>
      </c>
      <c r="B1249" s="14">
        <v>34586</v>
      </c>
      <c r="C1249" s="14" t="s">
        <v>97</v>
      </c>
      <c r="D1249" s="14" t="s">
        <v>57</v>
      </c>
      <c r="E1249" s="14" t="s">
        <v>143</v>
      </c>
      <c r="F1249" s="27" t="s">
        <v>131</v>
      </c>
      <c r="G1249" s="14">
        <v>2016</v>
      </c>
      <c r="H1249" s="10">
        <v>0</v>
      </c>
      <c r="I1249" s="10">
        <v>0</v>
      </c>
      <c r="J1249" s="20">
        <f t="shared" si="76"/>
        <v>0</v>
      </c>
      <c r="K1249" s="10">
        <v>0</v>
      </c>
      <c r="L1249" s="20">
        <f t="shared" si="77"/>
        <v>0</v>
      </c>
      <c r="M1249" s="10">
        <f t="shared" si="78"/>
        <v>0</v>
      </c>
      <c r="N1249" s="20">
        <f t="shared" si="79"/>
        <v>0</v>
      </c>
      <c r="O1249" s="29">
        <v>0</v>
      </c>
      <c r="P1249" s="29">
        <v>0</v>
      </c>
      <c r="Q1249" s="79">
        <f>IF($O1249=0,0,P1249/$O1249)*100</f>
        <v>0</v>
      </c>
      <c r="R1249" s="29">
        <v>0</v>
      </c>
      <c r="S1249" s="79">
        <f>IF($O1249=0,0,R1249/$O1249)*100</f>
        <v>0</v>
      </c>
      <c r="T1249" s="29">
        <f>P1249+R1249</f>
        <v>0</v>
      </c>
      <c r="U1249" s="79">
        <f>IF($O1249=0,0,T1249/$O1249)*100</f>
        <v>0</v>
      </c>
      <c r="V1249" s="80">
        <f>IFERROR(VLOOKUP($B1249,'Depr Rate % NS'!$A:$B,2,FALSE),0)</f>
        <v>0</v>
      </c>
      <c r="W1249" s="81">
        <f>IFERROR(VLOOKUP($B1249,'Depr Rate % NS'!D:E,2,FALSE),0)</f>
        <v>18335993.590000004</v>
      </c>
      <c r="X1249" s="82">
        <f>IFERROR(VLOOKUP($B1249,'Depr Rate % NS'!$L:$O,4,FALSE),0)</f>
        <v>1.8E-3</v>
      </c>
      <c r="Y1249" s="81">
        <f>W1249*X1249</f>
        <v>33004.788462000004</v>
      </c>
    </row>
    <row r="1250" spans="1:25" x14ac:dyDescent="0.25">
      <c r="A1250" s="13" t="s">
        <v>11</v>
      </c>
      <c r="B1250" s="14">
        <v>34586</v>
      </c>
      <c r="C1250" s="14" t="s">
        <v>97</v>
      </c>
      <c r="D1250" s="14" t="s">
        <v>57</v>
      </c>
      <c r="E1250" s="14" t="s">
        <v>143</v>
      </c>
      <c r="F1250" s="27" t="s">
        <v>131</v>
      </c>
      <c r="G1250" s="14">
        <v>2017</v>
      </c>
      <c r="H1250" s="10">
        <v>0</v>
      </c>
      <c r="I1250" s="10">
        <v>0</v>
      </c>
      <c r="J1250" s="20">
        <f t="shared" si="76"/>
        <v>0</v>
      </c>
      <c r="K1250" s="10">
        <v>0</v>
      </c>
      <c r="L1250" s="20">
        <f t="shared" si="77"/>
        <v>0</v>
      </c>
      <c r="M1250" s="10">
        <f t="shared" si="78"/>
        <v>0</v>
      </c>
      <c r="N1250" s="20">
        <f t="shared" si="79"/>
        <v>0</v>
      </c>
      <c r="O1250" s="29">
        <v>0</v>
      </c>
      <c r="P1250" s="29">
        <v>0</v>
      </c>
      <c r="Q1250" s="79">
        <f>IF($O1250=0,0,P1250/$O1250)*100</f>
        <v>0</v>
      </c>
      <c r="R1250" s="29">
        <v>0</v>
      </c>
      <c r="S1250" s="79">
        <f>IF($O1250=0,0,R1250/$O1250)*100</f>
        <v>0</v>
      </c>
      <c r="T1250" s="29">
        <f>P1250+R1250</f>
        <v>0</v>
      </c>
      <c r="U1250" s="79">
        <f>IF($O1250=0,0,T1250/$O1250)*100</f>
        <v>0</v>
      </c>
      <c r="V1250" s="80">
        <f>IFERROR(VLOOKUP($B1250,'Depr Rate % NS'!$A:$B,2,FALSE),0)</f>
        <v>0</v>
      </c>
      <c r="W1250" s="81">
        <f>IFERROR(VLOOKUP($B1250,'Depr Rate % NS'!D:E,2,FALSE),0)</f>
        <v>18335993.590000004</v>
      </c>
      <c r="X1250" s="82">
        <f>IFERROR(VLOOKUP($B1250,'Depr Rate % NS'!$L:$O,4,FALSE),0)</f>
        <v>1.8E-3</v>
      </c>
      <c r="Y1250" s="81">
        <f>W1250*X1250</f>
        <v>33004.788462000004</v>
      </c>
    </row>
    <row r="1251" spans="1:25" x14ac:dyDescent="0.25">
      <c r="A1251" s="13" t="s">
        <v>11</v>
      </c>
      <c r="B1251" s="14">
        <v>34586</v>
      </c>
      <c r="C1251" s="14" t="s">
        <v>97</v>
      </c>
      <c r="D1251" s="14" t="s">
        <v>57</v>
      </c>
      <c r="E1251" s="14" t="s">
        <v>143</v>
      </c>
      <c r="F1251" s="27" t="s">
        <v>131</v>
      </c>
      <c r="G1251" s="14">
        <v>2018</v>
      </c>
      <c r="H1251" s="10">
        <v>0</v>
      </c>
      <c r="I1251" s="10">
        <v>0</v>
      </c>
      <c r="J1251" s="20">
        <f t="shared" si="76"/>
        <v>0</v>
      </c>
      <c r="K1251" s="10">
        <v>0</v>
      </c>
      <c r="L1251" s="20">
        <f t="shared" si="77"/>
        <v>0</v>
      </c>
      <c r="M1251" s="10">
        <f t="shared" si="78"/>
        <v>0</v>
      </c>
      <c r="N1251" s="20">
        <f t="shared" si="79"/>
        <v>0</v>
      </c>
      <c r="O1251" s="29">
        <v>0</v>
      </c>
      <c r="P1251" s="29">
        <v>0</v>
      </c>
      <c r="Q1251" s="79">
        <f>IF($O1251=0,0,P1251/$O1251)*100</f>
        <v>0</v>
      </c>
      <c r="R1251" s="29">
        <v>0</v>
      </c>
      <c r="S1251" s="79">
        <f>IF($O1251=0,0,R1251/$O1251)*100</f>
        <v>0</v>
      </c>
      <c r="T1251" s="29">
        <f>P1251+R1251</f>
        <v>0</v>
      </c>
      <c r="U1251" s="79">
        <f>IF($O1251=0,0,T1251/$O1251)*100</f>
        <v>0</v>
      </c>
      <c r="V1251" s="80">
        <f>IFERROR(VLOOKUP($B1251,'Depr Rate % NS'!$A:$B,2,FALSE),0)</f>
        <v>0</v>
      </c>
      <c r="W1251" s="81">
        <f>IFERROR(VLOOKUP($B1251,'Depr Rate % NS'!D:E,2,FALSE),0)</f>
        <v>18335993.590000004</v>
      </c>
      <c r="X1251" s="82">
        <f>IFERROR(VLOOKUP($B1251,'Depr Rate % NS'!$L:$O,4,FALSE),0)</f>
        <v>1.8E-3</v>
      </c>
      <c r="Y1251" s="81">
        <f>W1251*X1251</f>
        <v>33004.788462000004</v>
      </c>
    </row>
    <row r="1252" spans="1:25" x14ac:dyDescent="0.25">
      <c r="A1252" s="13" t="s">
        <v>11</v>
      </c>
      <c r="B1252" s="14">
        <v>34586</v>
      </c>
      <c r="C1252" s="14" t="s">
        <v>97</v>
      </c>
      <c r="D1252" s="14" t="s">
        <v>57</v>
      </c>
      <c r="E1252" s="14" t="s">
        <v>143</v>
      </c>
      <c r="F1252" s="27" t="s">
        <v>131</v>
      </c>
      <c r="G1252" s="14">
        <v>2019</v>
      </c>
      <c r="H1252" s="10">
        <v>0</v>
      </c>
      <c r="I1252" s="10">
        <v>0</v>
      </c>
      <c r="J1252" s="20">
        <f t="shared" si="76"/>
        <v>0</v>
      </c>
      <c r="K1252" s="10">
        <v>0</v>
      </c>
      <c r="L1252" s="20">
        <f t="shared" si="77"/>
        <v>0</v>
      </c>
      <c r="M1252" s="10">
        <f t="shared" si="78"/>
        <v>0</v>
      </c>
      <c r="N1252" s="20">
        <f t="shared" si="79"/>
        <v>0</v>
      </c>
      <c r="O1252" s="29">
        <v>0</v>
      </c>
      <c r="P1252" s="29">
        <v>0</v>
      </c>
      <c r="Q1252" s="79">
        <f>IF($O1252=0,0,P1252/$O1252)*100</f>
        <v>0</v>
      </c>
      <c r="R1252" s="29">
        <v>0</v>
      </c>
      <c r="S1252" s="79">
        <f>IF($O1252=0,0,R1252/$O1252)*100</f>
        <v>0</v>
      </c>
      <c r="T1252" s="29">
        <f>P1252+R1252</f>
        <v>0</v>
      </c>
      <c r="U1252" s="79">
        <f>IF($O1252=0,0,T1252/$O1252)*100</f>
        <v>0</v>
      </c>
      <c r="V1252" s="80">
        <f>IFERROR(VLOOKUP($B1252,'Depr Rate % NS'!$A:$B,2,FALSE),0)</f>
        <v>0</v>
      </c>
      <c r="W1252" s="81">
        <f>IFERROR(VLOOKUP($B1252,'Depr Rate % NS'!D:E,2,FALSE),0)</f>
        <v>18335993.590000004</v>
      </c>
      <c r="X1252" s="82">
        <f>IFERROR(VLOOKUP($B1252,'Depr Rate % NS'!$L:$O,4,FALSE),0)</f>
        <v>1.8E-3</v>
      </c>
      <c r="Y1252" s="81">
        <f>W1252*X1252</f>
        <v>33004.788462000004</v>
      </c>
    </row>
    <row r="1253" spans="1:25" x14ac:dyDescent="0.25">
      <c r="A1253" s="24" t="s">
        <v>11</v>
      </c>
      <c r="B1253" s="14">
        <v>34599</v>
      </c>
      <c r="C1253" s="14" t="s">
        <v>97</v>
      </c>
      <c r="D1253" s="14" t="s">
        <v>60</v>
      </c>
      <c r="E1253" s="14" t="s">
        <v>132</v>
      </c>
      <c r="F1253" s="14" t="s">
        <v>132</v>
      </c>
      <c r="G1253" s="14">
        <v>2011</v>
      </c>
      <c r="H1253" s="10">
        <v>0</v>
      </c>
      <c r="I1253" s="10">
        <v>0</v>
      </c>
      <c r="J1253" s="20">
        <f t="shared" si="76"/>
        <v>0</v>
      </c>
      <c r="K1253" s="10">
        <v>0</v>
      </c>
      <c r="L1253" s="20">
        <f t="shared" si="77"/>
        <v>0</v>
      </c>
      <c r="M1253" s="10">
        <f t="shared" si="78"/>
        <v>0</v>
      </c>
      <c r="N1253" s="20">
        <f t="shared" si="79"/>
        <v>0</v>
      </c>
      <c r="O1253" s="10"/>
      <c r="P1253" s="10"/>
      <c r="Q1253" s="20"/>
      <c r="R1253" s="10"/>
      <c r="S1253" s="20"/>
      <c r="T1253" s="10"/>
      <c r="U1253" s="20"/>
      <c r="V1253" s="20"/>
      <c r="W1253" s="43"/>
      <c r="X1253" s="40"/>
      <c r="Y1253" s="43"/>
    </row>
    <row r="1254" spans="1:25" x14ac:dyDescent="0.25">
      <c r="A1254" s="13" t="s">
        <v>11</v>
      </c>
      <c r="B1254" s="14">
        <v>34599</v>
      </c>
      <c r="C1254" s="14" t="s">
        <v>97</v>
      </c>
      <c r="D1254" s="14" t="s">
        <v>60</v>
      </c>
      <c r="E1254" s="14" t="s">
        <v>132</v>
      </c>
      <c r="F1254" s="14" t="s">
        <v>132</v>
      </c>
      <c r="G1254" s="14">
        <v>2012</v>
      </c>
      <c r="H1254" s="10">
        <v>0</v>
      </c>
      <c r="I1254" s="10">
        <v>0</v>
      </c>
      <c r="J1254" s="20">
        <f t="shared" si="76"/>
        <v>0</v>
      </c>
      <c r="K1254" s="10">
        <v>0</v>
      </c>
      <c r="L1254" s="20">
        <f t="shared" si="77"/>
        <v>0</v>
      </c>
      <c r="M1254" s="10">
        <f t="shared" si="78"/>
        <v>0</v>
      </c>
      <c r="N1254" s="20">
        <f t="shared" si="79"/>
        <v>0</v>
      </c>
      <c r="O1254" s="10"/>
      <c r="P1254" s="10"/>
      <c r="Q1254" s="20"/>
      <c r="R1254" s="10"/>
      <c r="S1254" s="20"/>
      <c r="T1254" s="10"/>
      <c r="U1254" s="20"/>
      <c r="V1254" s="20"/>
      <c r="W1254" s="43"/>
      <c r="X1254" s="40"/>
      <c r="Y1254" s="43"/>
    </row>
    <row r="1255" spans="1:25" x14ac:dyDescent="0.25">
      <c r="A1255" s="13" t="s">
        <v>11</v>
      </c>
      <c r="B1255" s="14">
        <v>34599</v>
      </c>
      <c r="C1255" s="14" t="s">
        <v>97</v>
      </c>
      <c r="D1255" s="14" t="s">
        <v>60</v>
      </c>
      <c r="E1255" s="14" t="s">
        <v>132</v>
      </c>
      <c r="F1255" s="14" t="s">
        <v>132</v>
      </c>
      <c r="G1255" s="14">
        <v>2013</v>
      </c>
      <c r="H1255" s="10">
        <v>0</v>
      </c>
      <c r="I1255" s="10">
        <v>0</v>
      </c>
      <c r="J1255" s="20">
        <f t="shared" si="76"/>
        <v>0</v>
      </c>
      <c r="K1255" s="10">
        <v>0</v>
      </c>
      <c r="L1255" s="20">
        <f t="shared" si="77"/>
        <v>0</v>
      </c>
      <c r="M1255" s="10">
        <f t="shared" si="78"/>
        <v>0</v>
      </c>
      <c r="N1255" s="20">
        <f t="shared" si="79"/>
        <v>0</v>
      </c>
      <c r="O1255" s="10"/>
      <c r="P1255" s="10"/>
      <c r="Q1255" s="20"/>
      <c r="R1255" s="10"/>
      <c r="S1255" s="20"/>
      <c r="T1255" s="10"/>
      <c r="U1255" s="20"/>
      <c r="V1255" s="20"/>
      <c r="W1255" s="43"/>
      <c r="X1255" s="40"/>
      <c r="Y1255" s="43"/>
    </row>
    <row r="1256" spans="1:25" x14ac:dyDescent="0.25">
      <c r="A1256" s="24" t="s">
        <v>11</v>
      </c>
      <c r="B1256" s="14">
        <v>34599</v>
      </c>
      <c r="C1256" s="14" t="s">
        <v>97</v>
      </c>
      <c r="D1256" s="14" t="s">
        <v>60</v>
      </c>
      <c r="E1256" s="14" t="s">
        <v>132</v>
      </c>
      <c r="F1256" s="14" t="s">
        <v>132</v>
      </c>
      <c r="G1256" s="14">
        <v>2014</v>
      </c>
      <c r="H1256" s="10">
        <v>0</v>
      </c>
      <c r="I1256" s="10">
        <v>0</v>
      </c>
      <c r="J1256" s="20">
        <f t="shared" si="76"/>
        <v>0</v>
      </c>
      <c r="K1256" s="10">
        <v>0</v>
      </c>
      <c r="L1256" s="20">
        <f t="shared" si="77"/>
        <v>0</v>
      </c>
      <c r="M1256" s="10">
        <f t="shared" si="78"/>
        <v>0</v>
      </c>
      <c r="N1256" s="20">
        <f t="shared" si="79"/>
        <v>0</v>
      </c>
      <c r="O1256" s="10"/>
      <c r="P1256" s="10"/>
      <c r="Q1256" s="20"/>
      <c r="R1256" s="10"/>
      <c r="S1256" s="20"/>
      <c r="T1256" s="10"/>
      <c r="U1256" s="20"/>
      <c r="V1256" s="20"/>
      <c r="W1256" s="43"/>
      <c r="X1256" s="40"/>
      <c r="Y1256" s="43"/>
    </row>
    <row r="1257" spans="1:25" x14ac:dyDescent="0.25">
      <c r="A1257" s="13" t="s">
        <v>11</v>
      </c>
      <c r="B1257" s="14">
        <v>34599</v>
      </c>
      <c r="C1257" s="14" t="s">
        <v>97</v>
      </c>
      <c r="D1257" s="14" t="s">
        <v>60</v>
      </c>
      <c r="E1257" s="14" t="s">
        <v>132</v>
      </c>
      <c r="F1257" s="14" t="s">
        <v>132</v>
      </c>
      <c r="G1257" s="14">
        <v>2015</v>
      </c>
      <c r="H1257" s="10">
        <v>0</v>
      </c>
      <c r="I1257" s="10">
        <v>0</v>
      </c>
      <c r="J1257" s="20">
        <f t="shared" si="76"/>
        <v>0</v>
      </c>
      <c r="K1257" s="10">
        <v>0</v>
      </c>
      <c r="L1257" s="20">
        <f t="shared" si="77"/>
        <v>0</v>
      </c>
      <c r="M1257" s="10">
        <f t="shared" si="78"/>
        <v>0</v>
      </c>
      <c r="N1257" s="20">
        <f t="shared" si="79"/>
        <v>0</v>
      </c>
      <c r="O1257" s="29">
        <v>0</v>
      </c>
      <c r="P1257" s="29">
        <v>0</v>
      </c>
      <c r="Q1257" s="79">
        <f>IF($O1257=0,0,P1257/$O1257)*100</f>
        <v>0</v>
      </c>
      <c r="R1257" s="29">
        <v>0</v>
      </c>
      <c r="S1257" s="79">
        <f>IF($O1257=0,0,R1257/$O1257)*100</f>
        <v>0</v>
      </c>
      <c r="T1257" s="29">
        <f>P1257+R1257</f>
        <v>0</v>
      </c>
      <c r="U1257" s="79">
        <f>IF($O1257=0,0,T1257/$O1257)*100</f>
        <v>0</v>
      </c>
      <c r="V1257" s="80">
        <f>IFERROR(VLOOKUP($B1257,'Depr Rate % NS'!$A:$B,2,FALSE),0)</f>
        <v>0</v>
      </c>
      <c r="W1257" s="81">
        <f>IFERROR(VLOOKUP($B1257,'Depr Rate % NS'!D:E,2,FALSE),0)</f>
        <v>96257197.900000006</v>
      </c>
      <c r="X1257" s="82">
        <f>IFERROR(VLOOKUP($B1257,'Depr Rate % NS'!$L:$O,4,FALSE),0)</f>
        <v>0</v>
      </c>
      <c r="Y1257" s="81">
        <f>W1257*X1257</f>
        <v>0</v>
      </c>
    </row>
    <row r="1258" spans="1:25" x14ac:dyDescent="0.25">
      <c r="A1258" s="13" t="s">
        <v>11</v>
      </c>
      <c r="B1258" s="14">
        <v>34599</v>
      </c>
      <c r="C1258" s="14" t="s">
        <v>97</v>
      </c>
      <c r="D1258" s="14" t="s">
        <v>60</v>
      </c>
      <c r="E1258" s="14" t="s">
        <v>132</v>
      </c>
      <c r="F1258" s="14" t="s">
        <v>132</v>
      </c>
      <c r="G1258" s="14">
        <v>2016</v>
      </c>
      <c r="H1258" s="10">
        <v>0</v>
      </c>
      <c r="I1258" s="10">
        <v>0</v>
      </c>
      <c r="J1258" s="20">
        <f t="shared" si="76"/>
        <v>0</v>
      </c>
      <c r="K1258" s="10">
        <v>0</v>
      </c>
      <c r="L1258" s="20">
        <f t="shared" si="77"/>
        <v>0</v>
      </c>
      <c r="M1258" s="10">
        <f t="shared" si="78"/>
        <v>0</v>
      </c>
      <c r="N1258" s="20">
        <f t="shared" si="79"/>
        <v>0</v>
      </c>
      <c r="O1258" s="29">
        <v>0</v>
      </c>
      <c r="P1258" s="29">
        <v>0</v>
      </c>
      <c r="Q1258" s="79">
        <f>IF($O1258=0,0,P1258/$O1258)*100</f>
        <v>0</v>
      </c>
      <c r="R1258" s="29">
        <v>0</v>
      </c>
      <c r="S1258" s="79">
        <f>IF($O1258=0,0,R1258/$O1258)*100</f>
        <v>0</v>
      </c>
      <c r="T1258" s="29">
        <f>P1258+R1258</f>
        <v>0</v>
      </c>
      <c r="U1258" s="79">
        <f>IF($O1258=0,0,T1258/$O1258)*100</f>
        <v>0</v>
      </c>
      <c r="V1258" s="80">
        <f>IFERROR(VLOOKUP($B1258,'Depr Rate % NS'!$A:$B,2,FALSE),0)</f>
        <v>0</v>
      </c>
      <c r="W1258" s="81">
        <f>IFERROR(VLOOKUP($B1258,'Depr Rate % NS'!D:E,2,FALSE),0)</f>
        <v>96257197.900000006</v>
      </c>
      <c r="X1258" s="82">
        <f>IFERROR(VLOOKUP($B1258,'Depr Rate % NS'!$L:$O,4,FALSE),0)</f>
        <v>0</v>
      </c>
      <c r="Y1258" s="81">
        <f>W1258*X1258</f>
        <v>0</v>
      </c>
    </row>
    <row r="1259" spans="1:25" x14ac:dyDescent="0.25">
      <c r="A1259" s="13" t="s">
        <v>11</v>
      </c>
      <c r="B1259" s="14">
        <v>34599</v>
      </c>
      <c r="C1259" s="14" t="s">
        <v>97</v>
      </c>
      <c r="D1259" s="14" t="s">
        <v>60</v>
      </c>
      <c r="E1259" s="14" t="s">
        <v>132</v>
      </c>
      <c r="F1259" s="14" t="s">
        <v>132</v>
      </c>
      <c r="G1259" s="14">
        <v>2017</v>
      </c>
      <c r="H1259" s="10">
        <v>0</v>
      </c>
      <c r="I1259" s="10">
        <v>0</v>
      </c>
      <c r="J1259" s="20">
        <f t="shared" si="76"/>
        <v>0</v>
      </c>
      <c r="K1259" s="10">
        <v>0</v>
      </c>
      <c r="L1259" s="20">
        <f t="shared" si="77"/>
        <v>0</v>
      </c>
      <c r="M1259" s="10">
        <f t="shared" si="78"/>
        <v>0</v>
      </c>
      <c r="N1259" s="20">
        <f t="shared" si="79"/>
        <v>0</v>
      </c>
      <c r="O1259" s="29">
        <v>0</v>
      </c>
      <c r="P1259" s="29">
        <v>0</v>
      </c>
      <c r="Q1259" s="79">
        <f>IF($O1259=0,0,P1259/$O1259)*100</f>
        <v>0</v>
      </c>
      <c r="R1259" s="29">
        <v>0</v>
      </c>
      <c r="S1259" s="79">
        <f>IF($O1259=0,0,R1259/$O1259)*100</f>
        <v>0</v>
      </c>
      <c r="T1259" s="29">
        <f>P1259+R1259</f>
        <v>0</v>
      </c>
      <c r="U1259" s="79">
        <f>IF($O1259=0,0,T1259/$O1259)*100</f>
        <v>0</v>
      </c>
      <c r="V1259" s="80">
        <f>IFERROR(VLOOKUP($B1259,'Depr Rate % NS'!$A:$B,2,FALSE),0)</f>
        <v>0</v>
      </c>
      <c r="W1259" s="81">
        <f>IFERROR(VLOOKUP($B1259,'Depr Rate % NS'!D:E,2,FALSE),0)</f>
        <v>96257197.900000006</v>
      </c>
      <c r="X1259" s="82">
        <f>IFERROR(VLOOKUP($B1259,'Depr Rate % NS'!$L:$O,4,FALSE),0)</f>
        <v>0</v>
      </c>
      <c r="Y1259" s="81">
        <f>W1259*X1259</f>
        <v>0</v>
      </c>
    </row>
    <row r="1260" spans="1:25" x14ac:dyDescent="0.25">
      <c r="A1260" s="13" t="s">
        <v>11</v>
      </c>
      <c r="B1260" s="14">
        <v>34599</v>
      </c>
      <c r="C1260" s="14" t="s">
        <v>97</v>
      </c>
      <c r="D1260" s="14" t="s">
        <v>60</v>
      </c>
      <c r="E1260" s="14" t="s">
        <v>132</v>
      </c>
      <c r="F1260" s="14" t="s">
        <v>132</v>
      </c>
      <c r="G1260" s="14">
        <v>2018</v>
      </c>
      <c r="H1260" s="10">
        <v>0</v>
      </c>
      <c r="I1260" s="10">
        <v>0</v>
      </c>
      <c r="J1260" s="20">
        <f t="shared" si="76"/>
        <v>0</v>
      </c>
      <c r="K1260" s="10">
        <v>0</v>
      </c>
      <c r="L1260" s="20">
        <f t="shared" si="77"/>
        <v>0</v>
      </c>
      <c r="M1260" s="10">
        <f t="shared" si="78"/>
        <v>0</v>
      </c>
      <c r="N1260" s="20">
        <f t="shared" si="79"/>
        <v>0</v>
      </c>
      <c r="O1260" s="29">
        <v>0</v>
      </c>
      <c r="P1260" s="29">
        <v>0</v>
      </c>
      <c r="Q1260" s="79">
        <f>IF($O1260=0,0,P1260/$O1260)*100</f>
        <v>0</v>
      </c>
      <c r="R1260" s="29">
        <v>0</v>
      </c>
      <c r="S1260" s="79">
        <f>IF($O1260=0,0,R1260/$O1260)*100</f>
        <v>0</v>
      </c>
      <c r="T1260" s="29">
        <f>P1260+R1260</f>
        <v>0</v>
      </c>
      <c r="U1260" s="79">
        <f>IF($O1260=0,0,T1260/$O1260)*100</f>
        <v>0</v>
      </c>
      <c r="V1260" s="80">
        <f>IFERROR(VLOOKUP($B1260,'Depr Rate % NS'!$A:$B,2,FALSE),0)</f>
        <v>0</v>
      </c>
      <c r="W1260" s="81">
        <f>IFERROR(VLOOKUP($B1260,'Depr Rate % NS'!D:E,2,FALSE),0)</f>
        <v>96257197.900000006</v>
      </c>
      <c r="X1260" s="82">
        <f>IFERROR(VLOOKUP($B1260,'Depr Rate % NS'!$L:$O,4,FALSE),0)</f>
        <v>0</v>
      </c>
      <c r="Y1260" s="81">
        <f>W1260*X1260</f>
        <v>0</v>
      </c>
    </row>
    <row r="1261" spans="1:25" x14ac:dyDescent="0.25">
      <c r="A1261" s="24" t="s">
        <v>11</v>
      </c>
      <c r="B1261" s="14">
        <v>34599</v>
      </c>
      <c r="C1261" s="14" t="s">
        <v>97</v>
      </c>
      <c r="D1261" s="14" t="s">
        <v>60</v>
      </c>
      <c r="E1261" s="14" t="s">
        <v>132</v>
      </c>
      <c r="F1261" s="14" t="s">
        <v>132</v>
      </c>
      <c r="G1261" s="14">
        <v>2019</v>
      </c>
      <c r="H1261" s="10">
        <v>0</v>
      </c>
      <c r="I1261" s="10">
        <v>0</v>
      </c>
      <c r="J1261" s="20">
        <f t="shared" si="76"/>
        <v>0</v>
      </c>
      <c r="K1261" s="10">
        <v>0</v>
      </c>
      <c r="L1261" s="20">
        <f t="shared" si="77"/>
        <v>0</v>
      </c>
      <c r="M1261" s="10">
        <f t="shared" si="78"/>
        <v>0</v>
      </c>
      <c r="N1261" s="20">
        <f t="shared" si="79"/>
        <v>0</v>
      </c>
      <c r="O1261" s="29">
        <v>0</v>
      </c>
      <c r="P1261" s="29">
        <v>0</v>
      </c>
      <c r="Q1261" s="79">
        <f>IF($O1261=0,0,P1261/$O1261)*100</f>
        <v>0</v>
      </c>
      <c r="R1261" s="29">
        <v>0</v>
      </c>
      <c r="S1261" s="79">
        <f>IF($O1261=0,0,R1261/$O1261)*100</f>
        <v>0</v>
      </c>
      <c r="T1261" s="29">
        <f>P1261+R1261</f>
        <v>0</v>
      </c>
      <c r="U1261" s="79">
        <f>IF($O1261=0,0,T1261/$O1261)*100</f>
        <v>0</v>
      </c>
      <c r="V1261" s="80">
        <f>IFERROR(VLOOKUP($B1261,'Depr Rate % NS'!$A:$B,2,FALSE),0)</f>
        <v>0</v>
      </c>
      <c r="W1261" s="81">
        <f>IFERROR(VLOOKUP($B1261,'Depr Rate % NS'!D:E,2,FALSE),0)</f>
        <v>96257197.900000006</v>
      </c>
      <c r="X1261" s="82">
        <f>IFERROR(VLOOKUP($B1261,'Depr Rate % NS'!$L:$O,4,FALSE),0)</f>
        <v>0</v>
      </c>
      <c r="Y1261" s="81">
        <f>W1261*X1261</f>
        <v>0</v>
      </c>
    </row>
    <row r="1262" spans="1:25" x14ac:dyDescent="0.25">
      <c r="A1262" s="13" t="s">
        <v>11</v>
      </c>
      <c r="B1262" s="14">
        <v>34628</v>
      </c>
      <c r="C1262" s="14" t="s">
        <v>98</v>
      </c>
      <c r="D1262" s="14" t="s">
        <v>30</v>
      </c>
      <c r="E1262" s="14"/>
      <c r="F1262" s="14"/>
      <c r="G1262" s="14">
        <v>2011</v>
      </c>
      <c r="H1262" s="10">
        <v>0</v>
      </c>
      <c r="I1262" s="10">
        <v>0</v>
      </c>
      <c r="J1262" s="20">
        <f t="shared" si="76"/>
        <v>0</v>
      </c>
      <c r="K1262" s="10">
        <v>0</v>
      </c>
      <c r="L1262" s="20">
        <f t="shared" si="77"/>
        <v>0</v>
      </c>
      <c r="M1262" s="10">
        <f t="shared" si="78"/>
        <v>0</v>
      </c>
      <c r="N1262" s="20">
        <f t="shared" si="79"/>
        <v>0</v>
      </c>
      <c r="O1262" s="10"/>
      <c r="P1262" s="10"/>
      <c r="Q1262" s="20"/>
      <c r="R1262" s="10"/>
      <c r="S1262" s="20"/>
      <c r="T1262" s="10"/>
      <c r="U1262" s="20"/>
      <c r="V1262" s="20"/>
      <c r="W1262" s="43"/>
      <c r="X1262" s="40"/>
      <c r="Y1262" s="43"/>
    </row>
    <row r="1263" spans="1:25" x14ac:dyDescent="0.25">
      <c r="A1263" s="13" t="s">
        <v>11</v>
      </c>
      <c r="B1263" s="14">
        <v>34628</v>
      </c>
      <c r="C1263" s="14" t="s">
        <v>98</v>
      </c>
      <c r="D1263" s="14" t="s">
        <v>30</v>
      </c>
      <c r="E1263" s="14"/>
      <c r="F1263" s="14"/>
      <c r="G1263" s="14">
        <v>2012</v>
      </c>
      <c r="H1263" s="10">
        <v>0</v>
      </c>
      <c r="I1263" s="10">
        <v>0</v>
      </c>
      <c r="J1263" s="20">
        <f t="shared" si="76"/>
        <v>0</v>
      </c>
      <c r="K1263" s="10">
        <v>0</v>
      </c>
      <c r="L1263" s="20">
        <f t="shared" si="77"/>
        <v>0</v>
      </c>
      <c r="M1263" s="10">
        <f t="shared" si="78"/>
        <v>0</v>
      </c>
      <c r="N1263" s="20">
        <f t="shared" si="79"/>
        <v>0</v>
      </c>
      <c r="O1263" s="10"/>
      <c r="P1263" s="10"/>
      <c r="Q1263" s="20"/>
      <c r="R1263" s="10"/>
      <c r="S1263" s="20"/>
      <c r="T1263" s="10"/>
      <c r="U1263" s="20"/>
      <c r="V1263" s="20"/>
      <c r="W1263" s="43"/>
      <c r="X1263" s="40"/>
      <c r="Y1263" s="43"/>
    </row>
    <row r="1264" spans="1:25" x14ac:dyDescent="0.25">
      <c r="A1264" s="13" t="s">
        <v>11</v>
      </c>
      <c r="B1264" s="14">
        <v>34628</v>
      </c>
      <c r="C1264" s="14" t="s">
        <v>98</v>
      </c>
      <c r="D1264" s="14" t="s">
        <v>30</v>
      </c>
      <c r="E1264" s="14"/>
      <c r="F1264" s="14"/>
      <c r="G1264" s="14">
        <v>2013</v>
      </c>
      <c r="H1264" s="10">
        <v>0</v>
      </c>
      <c r="I1264" s="10">
        <v>0</v>
      </c>
      <c r="J1264" s="20">
        <f t="shared" si="76"/>
        <v>0</v>
      </c>
      <c r="K1264" s="10">
        <v>0</v>
      </c>
      <c r="L1264" s="20">
        <f t="shared" si="77"/>
        <v>0</v>
      </c>
      <c r="M1264" s="10">
        <f t="shared" si="78"/>
        <v>0</v>
      </c>
      <c r="N1264" s="20">
        <f t="shared" si="79"/>
        <v>0</v>
      </c>
      <c r="O1264" s="10"/>
      <c r="P1264" s="10"/>
      <c r="Q1264" s="20"/>
      <c r="R1264" s="10"/>
      <c r="S1264" s="20"/>
      <c r="T1264" s="10"/>
      <c r="U1264" s="20"/>
      <c r="V1264" s="20"/>
      <c r="W1264" s="43"/>
      <c r="X1264" s="40"/>
      <c r="Y1264" s="43"/>
    </row>
    <row r="1265" spans="1:25" x14ac:dyDescent="0.25">
      <c r="A1265" s="13" t="s">
        <v>11</v>
      </c>
      <c r="B1265" s="14">
        <v>34628</v>
      </c>
      <c r="C1265" s="14" t="s">
        <v>98</v>
      </c>
      <c r="D1265" s="14" t="s">
        <v>30</v>
      </c>
      <c r="E1265" s="14"/>
      <c r="F1265" s="14"/>
      <c r="G1265" s="14">
        <v>2014</v>
      </c>
      <c r="H1265" s="10">
        <v>0</v>
      </c>
      <c r="I1265" s="10">
        <v>0</v>
      </c>
      <c r="J1265" s="20">
        <f t="shared" si="76"/>
        <v>0</v>
      </c>
      <c r="K1265" s="10">
        <v>0</v>
      </c>
      <c r="L1265" s="20">
        <f t="shared" si="77"/>
        <v>0</v>
      </c>
      <c r="M1265" s="10">
        <f t="shared" si="78"/>
        <v>0</v>
      </c>
      <c r="N1265" s="20">
        <f t="shared" si="79"/>
        <v>0</v>
      </c>
      <c r="O1265" s="10"/>
      <c r="P1265" s="10"/>
      <c r="Q1265" s="20"/>
      <c r="R1265" s="10"/>
      <c r="S1265" s="20"/>
      <c r="T1265" s="10"/>
      <c r="U1265" s="20"/>
      <c r="V1265" s="20"/>
      <c r="W1265" s="43"/>
      <c r="X1265" s="40"/>
      <c r="Y1265" s="43"/>
    </row>
    <row r="1266" spans="1:25" x14ac:dyDescent="0.25">
      <c r="A1266" s="13" t="s">
        <v>11</v>
      </c>
      <c r="B1266" s="14">
        <v>34628</v>
      </c>
      <c r="C1266" s="14" t="s">
        <v>98</v>
      </c>
      <c r="D1266" s="14" t="s">
        <v>30</v>
      </c>
      <c r="E1266" s="14"/>
      <c r="F1266" s="14"/>
      <c r="G1266" s="14">
        <v>2015</v>
      </c>
      <c r="H1266" s="10">
        <v>653047.13</v>
      </c>
      <c r="I1266" s="10">
        <v>0</v>
      </c>
      <c r="J1266" s="20">
        <f t="shared" si="76"/>
        <v>0</v>
      </c>
      <c r="K1266" s="10">
        <v>0</v>
      </c>
      <c r="L1266" s="20">
        <f t="shared" si="77"/>
        <v>0</v>
      </c>
      <c r="M1266" s="10">
        <f t="shared" si="78"/>
        <v>0</v>
      </c>
      <c r="N1266" s="20">
        <f t="shared" si="79"/>
        <v>0</v>
      </c>
      <c r="O1266" s="29">
        <v>653047.13</v>
      </c>
      <c r="P1266" s="29">
        <v>0</v>
      </c>
      <c r="Q1266" s="79">
        <f>IF($O1266=0,0,P1266/$O1266)*100</f>
        <v>0</v>
      </c>
      <c r="R1266" s="29">
        <v>0</v>
      </c>
      <c r="S1266" s="79">
        <f>IF($O1266=0,0,R1266/$O1266)*100</f>
        <v>0</v>
      </c>
      <c r="T1266" s="29">
        <f>P1266+R1266</f>
        <v>0</v>
      </c>
      <c r="U1266" s="79">
        <f>IF($O1266=0,0,T1266/$O1266)*100</f>
        <v>0</v>
      </c>
      <c r="V1266" s="80">
        <f>IFERROR(VLOOKUP($B1266,'Depr Rate % NS'!$A:$B,2,FALSE),0)</f>
        <v>0</v>
      </c>
      <c r="W1266" s="81">
        <f>IFERROR(VLOOKUP($B1266,'Depr Rate % NS'!D:E,2,FALSE),0)</f>
        <v>0</v>
      </c>
      <c r="X1266" s="82">
        <f>IFERROR(VLOOKUP($B1266,'Depr Rate % NS'!$L:$O,4,FALSE),0)</f>
        <v>4.0000000000000002E-4</v>
      </c>
      <c r="Y1266" s="81">
        <f>W1266*X1266</f>
        <v>0</v>
      </c>
    </row>
    <row r="1267" spans="1:25" x14ac:dyDescent="0.25">
      <c r="A1267" s="13" t="s">
        <v>11</v>
      </c>
      <c r="B1267" s="14">
        <v>34628</v>
      </c>
      <c r="C1267" s="14" t="s">
        <v>98</v>
      </c>
      <c r="D1267" s="14" t="s">
        <v>30</v>
      </c>
      <c r="E1267" s="14"/>
      <c r="F1267" s="14"/>
      <c r="G1267" s="14">
        <v>2016</v>
      </c>
      <c r="H1267" s="10">
        <v>0</v>
      </c>
      <c r="I1267" s="10">
        <v>0</v>
      </c>
      <c r="J1267" s="20">
        <f t="shared" si="76"/>
        <v>0</v>
      </c>
      <c r="K1267" s="10">
        <v>0</v>
      </c>
      <c r="L1267" s="20">
        <f t="shared" si="77"/>
        <v>0</v>
      </c>
      <c r="M1267" s="10">
        <f t="shared" si="78"/>
        <v>0</v>
      </c>
      <c r="N1267" s="20">
        <f t="shared" si="79"/>
        <v>0</v>
      </c>
      <c r="O1267" s="29">
        <v>653047.13</v>
      </c>
      <c r="P1267" s="29">
        <v>0</v>
      </c>
      <c r="Q1267" s="79">
        <f>IF($O1267=0,0,P1267/$O1267)*100</f>
        <v>0</v>
      </c>
      <c r="R1267" s="29">
        <v>0</v>
      </c>
      <c r="S1267" s="79">
        <f>IF($O1267=0,0,R1267/$O1267)*100</f>
        <v>0</v>
      </c>
      <c r="T1267" s="29">
        <f>P1267+R1267</f>
        <v>0</v>
      </c>
      <c r="U1267" s="79">
        <f>IF($O1267=0,0,T1267/$O1267)*100</f>
        <v>0</v>
      </c>
      <c r="V1267" s="80">
        <f>IFERROR(VLOOKUP($B1267,'Depr Rate % NS'!$A:$B,2,FALSE),0)</f>
        <v>0</v>
      </c>
      <c r="W1267" s="81">
        <f>IFERROR(VLOOKUP($B1267,'Depr Rate % NS'!D:E,2,FALSE),0)</f>
        <v>0</v>
      </c>
      <c r="X1267" s="82">
        <f>IFERROR(VLOOKUP($B1267,'Depr Rate % NS'!$L:$O,4,FALSE),0)</f>
        <v>4.0000000000000002E-4</v>
      </c>
      <c r="Y1267" s="81">
        <f>W1267*X1267</f>
        <v>0</v>
      </c>
    </row>
    <row r="1268" spans="1:25" x14ac:dyDescent="0.25">
      <c r="A1268" s="13" t="s">
        <v>11</v>
      </c>
      <c r="B1268" s="14">
        <v>34628</v>
      </c>
      <c r="C1268" s="14" t="s">
        <v>98</v>
      </c>
      <c r="D1268" s="14" t="s">
        <v>30</v>
      </c>
      <c r="E1268" s="14"/>
      <c r="F1268" s="14"/>
      <c r="G1268" s="14">
        <v>2017</v>
      </c>
      <c r="H1268" s="10">
        <v>0</v>
      </c>
      <c r="I1268" s="10">
        <v>0</v>
      </c>
      <c r="J1268" s="20">
        <f t="shared" si="76"/>
        <v>0</v>
      </c>
      <c r="K1268" s="10">
        <v>0</v>
      </c>
      <c r="L1268" s="20">
        <f t="shared" si="77"/>
        <v>0</v>
      </c>
      <c r="M1268" s="10">
        <f t="shared" si="78"/>
        <v>0</v>
      </c>
      <c r="N1268" s="20">
        <f t="shared" si="79"/>
        <v>0</v>
      </c>
      <c r="O1268" s="29">
        <v>653047.13</v>
      </c>
      <c r="P1268" s="29">
        <v>0</v>
      </c>
      <c r="Q1268" s="79">
        <f>IF($O1268=0,0,P1268/$O1268)*100</f>
        <v>0</v>
      </c>
      <c r="R1268" s="29">
        <v>0</v>
      </c>
      <c r="S1268" s="79">
        <f>IF($O1268=0,0,R1268/$O1268)*100</f>
        <v>0</v>
      </c>
      <c r="T1268" s="29">
        <f>P1268+R1268</f>
        <v>0</v>
      </c>
      <c r="U1268" s="79">
        <f>IF($O1268=0,0,T1268/$O1268)*100</f>
        <v>0</v>
      </c>
      <c r="V1268" s="80">
        <f>IFERROR(VLOOKUP($B1268,'Depr Rate % NS'!$A:$B,2,FALSE),0)</f>
        <v>0</v>
      </c>
      <c r="W1268" s="81">
        <f>IFERROR(VLOOKUP($B1268,'Depr Rate % NS'!D:E,2,FALSE),0)</f>
        <v>0</v>
      </c>
      <c r="X1268" s="82">
        <f>IFERROR(VLOOKUP($B1268,'Depr Rate % NS'!$L:$O,4,FALSE),0)</f>
        <v>4.0000000000000002E-4</v>
      </c>
      <c r="Y1268" s="81">
        <f>W1268*X1268</f>
        <v>0</v>
      </c>
    </row>
    <row r="1269" spans="1:25" x14ac:dyDescent="0.25">
      <c r="A1269" s="13" t="s">
        <v>11</v>
      </c>
      <c r="B1269" s="14">
        <v>34628</v>
      </c>
      <c r="C1269" s="14" t="s">
        <v>98</v>
      </c>
      <c r="D1269" s="14" t="s">
        <v>30</v>
      </c>
      <c r="E1269" s="14"/>
      <c r="F1269" s="14"/>
      <c r="G1269" s="14">
        <v>2018</v>
      </c>
      <c r="H1269" s="10">
        <v>0</v>
      </c>
      <c r="I1269" s="10">
        <v>0</v>
      </c>
      <c r="J1269" s="20">
        <f t="shared" si="76"/>
        <v>0</v>
      </c>
      <c r="K1269" s="10">
        <v>0</v>
      </c>
      <c r="L1269" s="20">
        <f t="shared" si="77"/>
        <v>0</v>
      </c>
      <c r="M1269" s="10">
        <f t="shared" si="78"/>
        <v>0</v>
      </c>
      <c r="N1269" s="20">
        <f t="shared" si="79"/>
        <v>0</v>
      </c>
      <c r="O1269" s="29">
        <v>653047.13</v>
      </c>
      <c r="P1269" s="29">
        <v>0</v>
      </c>
      <c r="Q1269" s="79">
        <f>IF($O1269=0,0,P1269/$O1269)*100</f>
        <v>0</v>
      </c>
      <c r="R1269" s="29">
        <v>0</v>
      </c>
      <c r="S1269" s="79">
        <f>IF($O1269=0,0,R1269/$O1269)*100</f>
        <v>0</v>
      </c>
      <c r="T1269" s="29">
        <f>P1269+R1269</f>
        <v>0</v>
      </c>
      <c r="U1269" s="79">
        <f>IF($O1269=0,0,T1269/$O1269)*100</f>
        <v>0</v>
      </c>
      <c r="V1269" s="80">
        <f>IFERROR(VLOOKUP($B1269,'Depr Rate % NS'!$A:$B,2,FALSE),0)</f>
        <v>0</v>
      </c>
      <c r="W1269" s="81">
        <f>IFERROR(VLOOKUP($B1269,'Depr Rate % NS'!D:E,2,FALSE),0)</f>
        <v>0</v>
      </c>
      <c r="X1269" s="82">
        <f>IFERROR(VLOOKUP($B1269,'Depr Rate % NS'!$L:$O,4,FALSE),0)</f>
        <v>4.0000000000000002E-4</v>
      </c>
      <c r="Y1269" s="81">
        <f>W1269*X1269</f>
        <v>0</v>
      </c>
    </row>
    <row r="1270" spans="1:25" x14ac:dyDescent="0.25">
      <c r="A1270" s="13" t="s">
        <v>11</v>
      </c>
      <c r="B1270" s="14">
        <v>34628</v>
      </c>
      <c r="C1270" s="14" t="s">
        <v>98</v>
      </c>
      <c r="D1270" s="14" t="s">
        <v>30</v>
      </c>
      <c r="E1270" s="14"/>
      <c r="F1270" s="14"/>
      <c r="G1270" s="14">
        <v>2019</v>
      </c>
      <c r="H1270" s="10">
        <v>0</v>
      </c>
      <c r="I1270" s="10">
        <v>0</v>
      </c>
      <c r="J1270" s="20">
        <f t="shared" si="76"/>
        <v>0</v>
      </c>
      <c r="K1270" s="10">
        <v>0</v>
      </c>
      <c r="L1270" s="20">
        <f t="shared" si="77"/>
        <v>0</v>
      </c>
      <c r="M1270" s="10">
        <f t="shared" si="78"/>
        <v>0</v>
      </c>
      <c r="N1270" s="20">
        <f t="shared" si="79"/>
        <v>0</v>
      </c>
      <c r="O1270" s="29">
        <v>653047.13</v>
      </c>
      <c r="P1270" s="29">
        <v>0</v>
      </c>
      <c r="Q1270" s="79">
        <f>IF($O1270=0,0,P1270/$O1270)*100</f>
        <v>0</v>
      </c>
      <c r="R1270" s="29">
        <v>0</v>
      </c>
      <c r="S1270" s="79">
        <f>IF($O1270=0,0,R1270/$O1270)*100</f>
        <v>0</v>
      </c>
      <c r="T1270" s="29">
        <f>P1270+R1270</f>
        <v>0</v>
      </c>
      <c r="U1270" s="79">
        <f>IF($O1270=0,0,T1270/$O1270)*100</f>
        <v>0</v>
      </c>
      <c r="V1270" s="80">
        <f>IFERROR(VLOOKUP($B1270,'Depr Rate % NS'!$A:$B,2,FALSE),0)</f>
        <v>0</v>
      </c>
      <c r="W1270" s="81">
        <f>IFERROR(VLOOKUP($B1270,'Depr Rate % NS'!D:E,2,FALSE),0)</f>
        <v>0</v>
      </c>
      <c r="X1270" s="82">
        <f>IFERROR(VLOOKUP($B1270,'Depr Rate % NS'!$L:$O,4,FALSE),0)</f>
        <v>4.0000000000000002E-4</v>
      </c>
      <c r="Y1270" s="81">
        <f>W1270*X1270</f>
        <v>0</v>
      </c>
    </row>
    <row r="1271" spans="1:25" x14ac:dyDescent="0.25">
      <c r="A1271" s="13" t="s">
        <v>11</v>
      </c>
      <c r="B1271" s="14">
        <v>34630</v>
      </c>
      <c r="C1271" s="14" t="s">
        <v>98</v>
      </c>
      <c r="D1271" s="14" t="s">
        <v>31</v>
      </c>
      <c r="E1271" s="14" t="s">
        <v>142</v>
      </c>
      <c r="F1271" s="14" t="s">
        <v>117</v>
      </c>
      <c r="G1271" s="14">
        <v>2011</v>
      </c>
      <c r="H1271" s="10">
        <v>43179.649999999994</v>
      </c>
      <c r="I1271" s="10">
        <v>0</v>
      </c>
      <c r="J1271" s="20">
        <f t="shared" si="76"/>
        <v>0</v>
      </c>
      <c r="K1271" s="10">
        <v>0</v>
      </c>
      <c r="L1271" s="20">
        <f t="shared" si="77"/>
        <v>0</v>
      </c>
      <c r="M1271" s="10">
        <f t="shared" si="78"/>
        <v>0</v>
      </c>
      <c r="N1271" s="20">
        <f t="shared" si="79"/>
        <v>0</v>
      </c>
      <c r="O1271" s="10"/>
      <c r="P1271" s="10"/>
      <c r="Q1271" s="20"/>
      <c r="R1271" s="10"/>
      <c r="S1271" s="20"/>
      <c r="T1271" s="10"/>
      <c r="U1271" s="20"/>
      <c r="V1271" s="20"/>
      <c r="W1271" s="43"/>
      <c r="X1271" s="40"/>
      <c r="Y1271" s="43"/>
    </row>
    <row r="1272" spans="1:25" x14ac:dyDescent="0.25">
      <c r="A1272" s="13" t="s">
        <v>11</v>
      </c>
      <c r="B1272" s="14">
        <v>34630</v>
      </c>
      <c r="C1272" s="14" t="s">
        <v>98</v>
      </c>
      <c r="D1272" s="14" t="s">
        <v>31</v>
      </c>
      <c r="E1272" s="14" t="s">
        <v>142</v>
      </c>
      <c r="F1272" s="14" t="s">
        <v>117</v>
      </c>
      <c r="G1272" s="14">
        <v>2012</v>
      </c>
      <c r="H1272" s="10">
        <v>58255.420000000006</v>
      </c>
      <c r="I1272" s="10">
        <v>0</v>
      </c>
      <c r="J1272" s="20">
        <f t="shared" si="76"/>
        <v>0</v>
      </c>
      <c r="K1272" s="10">
        <v>6500</v>
      </c>
      <c r="L1272" s="20">
        <f t="shared" si="77"/>
        <v>11.157760084812708</v>
      </c>
      <c r="M1272" s="10">
        <f t="shared" si="78"/>
        <v>6500</v>
      </c>
      <c r="N1272" s="20">
        <f t="shared" si="79"/>
        <v>11.157760084812708</v>
      </c>
      <c r="O1272" s="10"/>
      <c r="P1272" s="10"/>
      <c r="Q1272" s="20"/>
      <c r="R1272" s="10"/>
      <c r="S1272" s="20"/>
      <c r="T1272" s="10"/>
      <c r="U1272" s="20"/>
      <c r="V1272" s="20"/>
      <c r="W1272" s="43"/>
      <c r="X1272" s="40"/>
      <c r="Y1272" s="43"/>
    </row>
    <row r="1273" spans="1:25" x14ac:dyDescent="0.25">
      <c r="A1273" s="13" t="s">
        <v>11</v>
      </c>
      <c r="B1273" s="14">
        <v>34630</v>
      </c>
      <c r="C1273" s="14" t="s">
        <v>98</v>
      </c>
      <c r="D1273" s="14" t="s">
        <v>31</v>
      </c>
      <c r="E1273" s="14" t="s">
        <v>142</v>
      </c>
      <c r="F1273" s="14" t="s">
        <v>117</v>
      </c>
      <c r="G1273" s="14">
        <v>2013</v>
      </c>
      <c r="H1273" s="10">
        <v>25942.59</v>
      </c>
      <c r="I1273" s="10">
        <v>-1231.5</v>
      </c>
      <c r="J1273" s="20">
        <f t="shared" si="76"/>
        <v>-4.7470202474001244</v>
      </c>
      <c r="K1273" s="10">
        <v>0</v>
      </c>
      <c r="L1273" s="20">
        <f t="shared" si="77"/>
        <v>0</v>
      </c>
      <c r="M1273" s="10">
        <f t="shared" si="78"/>
        <v>-1231.5</v>
      </c>
      <c r="N1273" s="20">
        <f t="shared" si="79"/>
        <v>-4.7470202474001244</v>
      </c>
      <c r="O1273" s="10"/>
      <c r="P1273" s="10"/>
      <c r="Q1273" s="20"/>
      <c r="R1273" s="10"/>
      <c r="S1273" s="20"/>
      <c r="T1273" s="10"/>
      <c r="U1273" s="20"/>
      <c r="V1273" s="20"/>
      <c r="W1273" s="43"/>
      <c r="X1273" s="40"/>
      <c r="Y1273" s="43"/>
    </row>
    <row r="1274" spans="1:25" x14ac:dyDescent="0.25">
      <c r="A1274" s="13" t="s">
        <v>11</v>
      </c>
      <c r="B1274" s="14">
        <v>34630</v>
      </c>
      <c r="C1274" s="14" t="s">
        <v>98</v>
      </c>
      <c r="D1274" s="14" t="s">
        <v>31</v>
      </c>
      <c r="E1274" s="14" t="s">
        <v>142</v>
      </c>
      <c r="F1274" s="14" t="s">
        <v>117</v>
      </c>
      <c r="G1274" s="14">
        <v>2014</v>
      </c>
      <c r="H1274" s="10">
        <v>1367472.16</v>
      </c>
      <c r="I1274" s="10">
        <v>0</v>
      </c>
      <c r="J1274" s="20">
        <f t="shared" si="76"/>
        <v>0</v>
      </c>
      <c r="K1274" s="10">
        <v>0</v>
      </c>
      <c r="L1274" s="20">
        <f t="shared" si="77"/>
        <v>0</v>
      </c>
      <c r="M1274" s="10">
        <f t="shared" si="78"/>
        <v>0</v>
      </c>
      <c r="N1274" s="20">
        <f t="shared" si="79"/>
        <v>0</v>
      </c>
      <c r="O1274" s="10"/>
      <c r="P1274" s="10"/>
      <c r="Q1274" s="20"/>
      <c r="R1274" s="10"/>
      <c r="S1274" s="20"/>
      <c r="T1274" s="10"/>
      <c r="U1274" s="20"/>
      <c r="V1274" s="20"/>
      <c r="W1274" s="43"/>
      <c r="X1274" s="40"/>
      <c r="Y1274" s="43"/>
    </row>
    <row r="1275" spans="1:25" x14ac:dyDescent="0.25">
      <c r="A1275" s="13" t="s">
        <v>11</v>
      </c>
      <c r="B1275" s="14">
        <v>34630</v>
      </c>
      <c r="C1275" s="14" t="s">
        <v>98</v>
      </c>
      <c r="D1275" s="14" t="s">
        <v>31</v>
      </c>
      <c r="E1275" s="14" t="s">
        <v>142</v>
      </c>
      <c r="F1275" s="14" t="s">
        <v>117</v>
      </c>
      <c r="G1275" s="14">
        <v>2015</v>
      </c>
      <c r="H1275" s="10">
        <v>468353.99</v>
      </c>
      <c r="I1275" s="10">
        <v>0</v>
      </c>
      <c r="J1275" s="20">
        <f t="shared" si="76"/>
        <v>0</v>
      </c>
      <c r="K1275" s="10">
        <v>0</v>
      </c>
      <c r="L1275" s="20">
        <f t="shared" si="77"/>
        <v>0</v>
      </c>
      <c r="M1275" s="10">
        <f t="shared" si="78"/>
        <v>0</v>
      </c>
      <c r="N1275" s="20">
        <f t="shared" si="79"/>
        <v>0</v>
      </c>
      <c r="O1275" s="29">
        <v>1963203.8099999998</v>
      </c>
      <c r="P1275" s="29">
        <v>-1231.5</v>
      </c>
      <c r="Q1275" s="79">
        <f>IF($O1275=0,0,P1275/$O1275)*100</f>
        <v>-6.2729095864988163E-2</v>
      </c>
      <c r="R1275" s="29">
        <v>6500</v>
      </c>
      <c r="S1275" s="79">
        <f>IF($O1275=0,0,R1275/$O1275)*100</f>
        <v>0.33109145198735124</v>
      </c>
      <c r="T1275" s="29">
        <f>P1275+R1275</f>
        <v>5268.5</v>
      </c>
      <c r="U1275" s="79">
        <f>IF($O1275=0,0,T1275/$O1275)*100</f>
        <v>0.26836235612236309</v>
      </c>
      <c r="V1275" s="80">
        <f>IFERROR(VLOOKUP($B1275,'Depr Rate % NS'!$A:$B,2,FALSE),0)</f>
        <v>-6</v>
      </c>
      <c r="W1275" s="81">
        <f>IFERROR(VLOOKUP($B1275,'Depr Rate % NS'!D:E,2,FALSE),0)</f>
        <v>10878706.539999999</v>
      </c>
      <c r="X1275" s="82">
        <f>IFERROR(VLOOKUP($B1275,'Depr Rate % NS'!$L:$O,4,FALSE),0)</f>
        <v>1.4E-3</v>
      </c>
      <c r="Y1275" s="81">
        <f>W1275*X1275</f>
        <v>15230.189155999999</v>
      </c>
    </row>
    <row r="1276" spans="1:25" x14ac:dyDescent="0.25">
      <c r="A1276" s="13" t="s">
        <v>11</v>
      </c>
      <c r="B1276" s="14">
        <v>34630</v>
      </c>
      <c r="C1276" s="14" t="s">
        <v>98</v>
      </c>
      <c r="D1276" s="14" t="s">
        <v>31</v>
      </c>
      <c r="E1276" s="14" t="s">
        <v>142</v>
      </c>
      <c r="F1276" s="14" t="s">
        <v>117</v>
      </c>
      <c r="G1276" s="14">
        <v>2016</v>
      </c>
      <c r="H1276" s="10">
        <v>55020.65</v>
      </c>
      <c r="I1276" s="10">
        <v>-54081.66</v>
      </c>
      <c r="J1276" s="20">
        <f t="shared" si="76"/>
        <v>-98.29338621045008</v>
      </c>
      <c r="K1276" s="10">
        <v>0</v>
      </c>
      <c r="L1276" s="20">
        <f t="shared" si="77"/>
        <v>0</v>
      </c>
      <c r="M1276" s="10">
        <f t="shared" si="78"/>
        <v>-54081.66</v>
      </c>
      <c r="N1276" s="20">
        <f t="shared" si="79"/>
        <v>-98.29338621045008</v>
      </c>
      <c r="O1276" s="29">
        <v>1975044.8099999998</v>
      </c>
      <c r="P1276" s="29">
        <v>-55313.16</v>
      </c>
      <c r="Q1276" s="79">
        <f>IF($O1276=0,0,P1276/$O1276)*100</f>
        <v>-2.8006027873362536</v>
      </c>
      <c r="R1276" s="29">
        <v>6500</v>
      </c>
      <c r="S1276" s="79">
        <f>IF($O1276=0,0,R1276/$O1276)*100</f>
        <v>0.32910645708337122</v>
      </c>
      <c r="T1276" s="29">
        <f>P1276+R1276</f>
        <v>-48813.16</v>
      </c>
      <c r="U1276" s="79">
        <f>IF($O1276=0,0,T1276/$O1276)*100</f>
        <v>-2.4714963302528821</v>
      </c>
      <c r="V1276" s="80">
        <f>IFERROR(VLOOKUP($B1276,'Depr Rate % NS'!$A:$B,2,FALSE),0)</f>
        <v>-6</v>
      </c>
      <c r="W1276" s="81">
        <f>IFERROR(VLOOKUP($B1276,'Depr Rate % NS'!D:E,2,FALSE),0)</f>
        <v>10878706.539999999</v>
      </c>
      <c r="X1276" s="82">
        <f>IFERROR(VLOOKUP($B1276,'Depr Rate % NS'!$L:$O,4,FALSE),0)</f>
        <v>1.4E-3</v>
      </c>
      <c r="Y1276" s="81">
        <f>W1276*X1276</f>
        <v>15230.189155999999</v>
      </c>
    </row>
    <row r="1277" spans="1:25" x14ac:dyDescent="0.25">
      <c r="A1277" s="13" t="s">
        <v>11</v>
      </c>
      <c r="B1277" s="14">
        <v>34630</v>
      </c>
      <c r="C1277" s="14" t="s">
        <v>98</v>
      </c>
      <c r="D1277" s="14" t="s">
        <v>31</v>
      </c>
      <c r="E1277" s="14" t="s">
        <v>142</v>
      </c>
      <c r="F1277" s="14" t="s">
        <v>117</v>
      </c>
      <c r="G1277" s="14">
        <v>2017</v>
      </c>
      <c r="H1277" s="10">
        <v>136789.74</v>
      </c>
      <c r="I1277" s="10">
        <v>-19379.95</v>
      </c>
      <c r="J1277" s="20">
        <f t="shared" si="76"/>
        <v>-14.167692693911111</v>
      </c>
      <c r="K1277" s="10">
        <v>0</v>
      </c>
      <c r="L1277" s="20">
        <f t="shared" si="77"/>
        <v>0</v>
      </c>
      <c r="M1277" s="10">
        <f t="shared" si="78"/>
        <v>-19379.95</v>
      </c>
      <c r="N1277" s="20">
        <f t="shared" si="79"/>
        <v>-14.167692693911111</v>
      </c>
      <c r="O1277" s="29">
        <v>2053579.1300000001</v>
      </c>
      <c r="P1277" s="29">
        <v>-74693.11</v>
      </c>
      <c r="Q1277" s="79">
        <f>IF($O1277=0,0,P1277/$O1277)*100</f>
        <v>-3.6372160638387476</v>
      </c>
      <c r="R1277" s="29">
        <v>0</v>
      </c>
      <c r="S1277" s="79">
        <f>IF($O1277=0,0,R1277/$O1277)*100</f>
        <v>0</v>
      </c>
      <c r="T1277" s="29">
        <f>P1277+R1277</f>
        <v>-74693.11</v>
      </c>
      <c r="U1277" s="79">
        <f>IF($O1277=0,0,T1277/$O1277)*100</f>
        <v>-3.6372160638387476</v>
      </c>
      <c r="V1277" s="80">
        <f>IFERROR(VLOOKUP($B1277,'Depr Rate % NS'!$A:$B,2,FALSE),0)</f>
        <v>-6</v>
      </c>
      <c r="W1277" s="81">
        <f>IFERROR(VLOOKUP($B1277,'Depr Rate % NS'!D:E,2,FALSE),0)</f>
        <v>10878706.539999999</v>
      </c>
      <c r="X1277" s="82">
        <f>IFERROR(VLOOKUP($B1277,'Depr Rate % NS'!$L:$O,4,FALSE),0)</f>
        <v>1.4E-3</v>
      </c>
      <c r="Y1277" s="81">
        <f>W1277*X1277</f>
        <v>15230.189155999999</v>
      </c>
    </row>
    <row r="1278" spans="1:25" x14ac:dyDescent="0.25">
      <c r="A1278" s="13" t="s">
        <v>11</v>
      </c>
      <c r="B1278" s="14">
        <v>34630</v>
      </c>
      <c r="C1278" s="14" t="s">
        <v>98</v>
      </c>
      <c r="D1278" s="14" t="s">
        <v>31</v>
      </c>
      <c r="E1278" s="14" t="s">
        <v>142</v>
      </c>
      <c r="F1278" s="14" t="s">
        <v>117</v>
      </c>
      <c r="G1278" s="14">
        <v>2018</v>
      </c>
      <c r="H1278" s="10">
        <v>51000</v>
      </c>
      <c r="I1278" s="10">
        <v>-16774.98</v>
      </c>
      <c r="J1278" s="20">
        <f t="shared" si="76"/>
        <v>-32.892117647058825</v>
      </c>
      <c r="K1278" s="10">
        <v>0</v>
      </c>
      <c r="L1278" s="20">
        <f t="shared" si="77"/>
        <v>0</v>
      </c>
      <c r="M1278" s="10">
        <f t="shared" si="78"/>
        <v>-16774.98</v>
      </c>
      <c r="N1278" s="20">
        <f t="shared" si="79"/>
        <v>-32.892117647058825</v>
      </c>
      <c r="O1278" s="29">
        <v>2078636.54</v>
      </c>
      <c r="P1278" s="29">
        <v>-90236.59</v>
      </c>
      <c r="Q1278" s="79">
        <f>IF($O1278=0,0,P1278/$O1278)*100</f>
        <v>-4.3411432573007689</v>
      </c>
      <c r="R1278" s="29">
        <v>0</v>
      </c>
      <c r="S1278" s="79">
        <f>IF($O1278=0,0,R1278/$O1278)*100</f>
        <v>0</v>
      </c>
      <c r="T1278" s="29">
        <f>P1278+R1278</f>
        <v>-90236.59</v>
      </c>
      <c r="U1278" s="79">
        <f>IF($O1278=0,0,T1278/$O1278)*100</f>
        <v>-4.3411432573007689</v>
      </c>
      <c r="V1278" s="80">
        <f>IFERROR(VLOOKUP($B1278,'Depr Rate % NS'!$A:$B,2,FALSE),0)</f>
        <v>-6</v>
      </c>
      <c r="W1278" s="81">
        <f>IFERROR(VLOOKUP($B1278,'Depr Rate % NS'!D:E,2,FALSE),0)</f>
        <v>10878706.539999999</v>
      </c>
      <c r="X1278" s="82">
        <f>IFERROR(VLOOKUP($B1278,'Depr Rate % NS'!$L:$O,4,FALSE),0)</f>
        <v>1.4E-3</v>
      </c>
      <c r="Y1278" s="81">
        <f>W1278*X1278</f>
        <v>15230.189155999999</v>
      </c>
    </row>
    <row r="1279" spans="1:25" x14ac:dyDescent="0.25">
      <c r="A1279" s="13" t="s">
        <v>11</v>
      </c>
      <c r="B1279" s="14">
        <v>34630</v>
      </c>
      <c r="C1279" s="14" t="s">
        <v>98</v>
      </c>
      <c r="D1279" s="14" t="s">
        <v>31</v>
      </c>
      <c r="E1279" s="14" t="s">
        <v>142</v>
      </c>
      <c r="F1279" s="14" t="s">
        <v>117</v>
      </c>
      <c r="G1279" s="14">
        <v>2019</v>
      </c>
      <c r="H1279" s="10">
        <v>14754.08</v>
      </c>
      <c r="I1279" s="10">
        <v>-2143.66</v>
      </c>
      <c r="J1279" s="20">
        <f t="shared" si="76"/>
        <v>-14.529269191979438</v>
      </c>
      <c r="K1279" s="10">
        <v>0</v>
      </c>
      <c r="L1279" s="20">
        <f t="shared" si="77"/>
        <v>0</v>
      </c>
      <c r="M1279" s="10">
        <f t="shared" si="78"/>
        <v>-2143.66</v>
      </c>
      <c r="N1279" s="20">
        <f t="shared" si="79"/>
        <v>-14.529269191979438</v>
      </c>
      <c r="O1279" s="29">
        <v>725918.46</v>
      </c>
      <c r="P1279" s="29">
        <v>-92380.25</v>
      </c>
      <c r="Q1279" s="79">
        <f>IF($O1279=0,0,P1279/$O1279)*100</f>
        <v>-12.725981648131665</v>
      </c>
      <c r="R1279" s="29">
        <v>0</v>
      </c>
      <c r="S1279" s="79">
        <f>IF($O1279=0,0,R1279/$O1279)*100</f>
        <v>0</v>
      </c>
      <c r="T1279" s="29">
        <f>P1279+R1279</f>
        <v>-92380.25</v>
      </c>
      <c r="U1279" s="79">
        <f>IF($O1279=0,0,T1279/$O1279)*100</f>
        <v>-12.725981648131665</v>
      </c>
      <c r="V1279" s="80">
        <f>IFERROR(VLOOKUP($B1279,'Depr Rate % NS'!$A:$B,2,FALSE),0)</f>
        <v>-6</v>
      </c>
      <c r="W1279" s="81">
        <f>IFERROR(VLOOKUP($B1279,'Depr Rate % NS'!D:E,2,FALSE),0)</f>
        <v>10878706.539999999</v>
      </c>
      <c r="X1279" s="82">
        <f>IFERROR(VLOOKUP($B1279,'Depr Rate % NS'!$L:$O,4,FALSE),0)</f>
        <v>1.4E-3</v>
      </c>
      <c r="Y1279" s="81">
        <f>W1279*X1279</f>
        <v>15230.189155999999</v>
      </c>
    </row>
    <row r="1280" spans="1:25" x14ac:dyDescent="0.25">
      <c r="A1280" s="13" t="s">
        <v>11</v>
      </c>
      <c r="B1280" s="14">
        <v>34631</v>
      </c>
      <c r="C1280" s="14" t="s">
        <v>98</v>
      </c>
      <c r="D1280" s="14" t="s">
        <v>32</v>
      </c>
      <c r="E1280" s="14" t="s">
        <v>142</v>
      </c>
      <c r="F1280" s="14" t="s">
        <v>118</v>
      </c>
      <c r="G1280" s="14">
        <v>2011</v>
      </c>
      <c r="H1280" s="10">
        <v>0</v>
      </c>
      <c r="I1280" s="10">
        <v>0</v>
      </c>
      <c r="J1280" s="20">
        <f t="shared" si="76"/>
        <v>0</v>
      </c>
      <c r="K1280" s="10">
        <v>0</v>
      </c>
      <c r="L1280" s="20">
        <f t="shared" si="77"/>
        <v>0</v>
      </c>
      <c r="M1280" s="10">
        <f t="shared" si="78"/>
        <v>0</v>
      </c>
      <c r="N1280" s="20">
        <f t="shared" si="79"/>
        <v>0</v>
      </c>
      <c r="O1280" s="10"/>
      <c r="P1280" s="10"/>
      <c r="Q1280" s="20"/>
      <c r="R1280" s="10"/>
      <c r="S1280" s="20"/>
      <c r="T1280" s="10"/>
      <c r="U1280" s="20"/>
      <c r="V1280" s="20"/>
      <c r="W1280" s="43"/>
      <c r="X1280" s="40"/>
      <c r="Y1280" s="43"/>
    </row>
    <row r="1281" spans="1:25" x14ac:dyDescent="0.25">
      <c r="A1281" s="13" t="s">
        <v>11</v>
      </c>
      <c r="B1281" s="14">
        <v>34631</v>
      </c>
      <c r="C1281" s="14" t="s">
        <v>98</v>
      </c>
      <c r="D1281" s="14" t="s">
        <v>32</v>
      </c>
      <c r="E1281" s="14" t="s">
        <v>142</v>
      </c>
      <c r="F1281" s="14" t="s">
        <v>118</v>
      </c>
      <c r="G1281" s="14">
        <v>2012</v>
      </c>
      <c r="H1281" s="10">
        <v>0</v>
      </c>
      <c r="I1281" s="10">
        <v>0</v>
      </c>
      <c r="J1281" s="20">
        <f t="shared" si="76"/>
        <v>0</v>
      </c>
      <c r="K1281" s="10">
        <v>0</v>
      </c>
      <c r="L1281" s="20">
        <f t="shared" si="77"/>
        <v>0</v>
      </c>
      <c r="M1281" s="10">
        <f t="shared" si="78"/>
        <v>0</v>
      </c>
      <c r="N1281" s="20">
        <f t="shared" si="79"/>
        <v>0</v>
      </c>
      <c r="O1281" s="10"/>
      <c r="P1281" s="10"/>
      <c r="Q1281" s="20"/>
      <c r="R1281" s="10"/>
      <c r="S1281" s="20"/>
      <c r="T1281" s="10"/>
      <c r="U1281" s="20"/>
      <c r="V1281" s="20"/>
      <c r="W1281" s="43"/>
      <c r="X1281" s="40"/>
      <c r="Y1281" s="43"/>
    </row>
    <row r="1282" spans="1:25" x14ac:dyDescent="0.25">
      <c r="A1282" s="13" t="s">
        <v>11</v>
      </c>
      <c r="B1282" s="14">
        <v>34631</v>
      </c>
      <c r="C1282" s="14" t="s">
        <v>98</v>
      </c>
      <c r="D1282" s="14" t="s">
        <v>32</v>
      </c>
      <c r="E1282" s="14" t="s">
        <v>142</v>
      </c>
      <c r="F1282" s="14" t="s">
        <v>118</v>
      </c>
      <c r="G1282" s="14">
        <v>2013</v>
      </c>
      <c r="H1282" s="10">
        <v>2559.71</v>
      </c>
      <c r="I1282" s="10">
        <v>0</v>
      </c>
      <c r="J1282" s="20">
        <f t="shared" ref="J1282:J1345" si="80">IF($H1282=0,0,I1282/$H1282)*100</f>
        <v>0</v>
      </c>
      <c r="K1282" s="10">
        <v>0</v>
      </c>
      <c r="L1282" s="20">
        <f t="shared" ref="L1282:L1345" si="81">IF($H1282=0,0,K1282/$H1282)*100</f>
        <v>0</v>
      </c>
      <c r="M1282" s="10">
        <f t="shared" ref="M1282:M1345" si="82">I1282+K1282</f>
        <v>0</v>
      </c>
      <c r="N1282" s="20">
        <f t="shared" ref="N1282:N1345" si="83">IF($H1282=0,0,M1282/$H1282)*100</f>
        <v>0</v>
      </c>
      <c r="O1282" s="10"/>
      <c r="P1282" s="10"/>
      <c r="Q1282" s="20"/>
      <c r="R1282" s="10"/>
      <c r="S1282" s="20"/>
      <c r="T1282" s="10"/>
      <c r="U1282" s="20"/>
      <c r="V1282" s="20"/>
      <c r="W1282" s="43"/>
      <c r="X1282" s="40"/>
      <c r="Y1282" s="43"/>
    </row>
    <row r="1283" spans="1:25" x14ac:dyDescent="0.25">
      <c r="A1283" s="13" t="s">
        <v>11</v>
      </c>
      <c r="B1283" s="14">
        <v>34631</v>
      </c>
      <c r="C1283" s="14" t="s">
        <v>98</v>
      </c>
      <c r="D1283" s="14" t="s">
        <v>32</v>
      </c>
      <c r="E1283" s="14" t="s">
        <v>142</v>
      </c>
      <c r="F1283" s="14" t="s">
        <v>118</v>
      </c>
      <c r="G1283" s="14">
        <v>2014</v>
      </c>
      <c r="H1283" s="10">
        <v>4780.7299999999996</v>
      </c>
      <c r="I1283" s="10">
        <v>0</v>
      </c>
      <c r="J1283" s="20">
        <f t="shared" si="80"/>
        <v>0</v>
      </c>
      <c r="K1283" s="10">
        <v>0</v>
      </c>
      <c r="L1283" s="20">
        <f t="shared" si="81"/>
        <v>0</v>
      </c>
      <c r="M1283" s="10">
        <f t="shared" si="82"/>
        <v>0</v>
      </c>
      <c r="N1283" s="20">
        <f t="shared" si="83"/>
        <v>0</v>
      </c>
      <c r="O1283" s="10"/>
      <c r="P1283" s="10"/>
      <c r="Q1283" s="20"/>
      <c r="R1283" s="10"/>
      <c r="S1283" s="20"/>
      <c r="T1283" s="10"/>
      <c r="U1283" s="20"/>
      <c r="V1283" s="20"/>
      <c r="W1283" s="43"/>
      <c r="X1283" s="40"/>
      <c r="Y1283" s="43"/>
    </row>
    <row r="1284" spans="1:25" x14ac:dyDescent="0.25">
      <c r="A1284" s="13" t="s">
        <v>11</v>
      </c>
      <c r="B1284" s="14">
        <v>34631</v>
      </c>
      <c r="C1284" s="14" t="s">
        <v>98</v>
      </c>
      <c r="D1284" s="14" t="s">
        <v>32</v>
      </c>
      <c r="E1284" s="14" t="s">
        <v>142</v>
      </c>
      <c r="F1284" s="14" t="s">
        <v>118</v>
      </c>
      <c r="G1284" s="14">
        <v>2015</v>
      </c>
      <c r="H1284" s="10">
        <v>97655.76</v>
      </c>
      <c r="I1284" s="10">
        <v>0</v>
      </c>
      <c r="J1284" s="20">
        <f t="shared" si="80"/>
        <v>0</v>
      </c>
      <c r="K1284" s="10">
        <v>0</v>
      </c>
      <c r="L1284" s="20">
        <f t="shared" si="81"/>
        <v>0</v>
      </c>
      <c r="M1284" s="10">
        <f t="shared" si="82"/>
        <v>0</v>
      </c>
      <c r="N1284" s="20">
        <f t="shared" si="83"/>
        <v>0</v>
      </c>
      <c r="O1284" s="29">
        <v>104996.2</v>
      </c>
      <c r="P1284" s="29">
        <v>0</v>
      </c>
      <c r="Q1284" s="79">
        <f>IF($O1284=0,0,P1284/$O1284)*100</f>
        <v>0</v>
      </c>
      <c r="R1284" s="29">
        <v>0</v>
      </c>
      <c r="S1284" s="79">
        <f>IF($O1284=0,0,R1284/$O1284)*100</f>
        <v>0</v>
      </c>
      <c r="T1284" s="29">
        <f>P1284+R1284</f>
        <v>0</v>
      </c>
      <c r="U1284" s="79">
        <f>IF($O1284=0,0,T1284/$O1284)*100</f>
        <v>0</v>
      </c>
      <c r="V1284" s="80">
        <f>IFERROR(VLOOKUP($B1284,'Depr Rate % NS'!$A:$B,2,FALSE),0)</f>
        <v>-3</v>
      </c>
      <c r="W1284" s="81">
        <f>IFERROR(VLOOKUP($B1284,'Depr Rate % NS'!D:E,2,FALSE),0)</f>
        <v>1152705.94</v>
      </c>
      <c r="X1284" s="82">
        <f>IFERROR(VLOOKUP($B1284,'Depr Rate % NS'!$L:$O,4,FALSE),0)</f>
        <v>5.9999999999999995E-4</v>
      </c>
      <c r="Y1284" s="81">
        <f>W1284*X1284</f>
        <v>691.62356399999987</v>
      </c>
    </row>
    <row r="1285" spans="1:25" x14ac:dyDescent="0.25">
      <c r="A1285" s="13" t="s">
        <v>11</v>
      </c>
      <c r="B1285" s="14">
        <v>34631</v>
      </c>
      <c r="C1285" s="14" t="s">
        <v>98</v>
      </c>
      <c r="D1285" s="14" t="s">
        <v>32</v>
      </c>
      <c r="E1285" s="14" t="s">
        <v>142</v>
      </c>
      <c r="F1285" s="14" t="s">
        <v>118</v>
      </c>
      <c r="G1285" s="14">
        <v>2016</v>
      </c>
      <c r="H1285" s="10">
        <v>0</v>
      </c>
      <c r="I1285" s="10">
        <v>0</v>
      </c>
      <c r="J1285" s="20">
        <f t="shared" si="80"/>
        <v>0</v>
      </c>
      <c r="K1285" s="10">
        <v>0</v>
      </c>
      <c r="L1285" s="20">
        <f t="shared" si="81"/>
        <v>0</v>
      </c>
      <c r="M1285" s="10">
        <f t="shared" si="82"/>
        <v>0</v>
      </c>
      <c r="N1285" s="20">
        <f t="shared" si="83"/>
        <v>0</v>
      </c>
      <c r="O1285" s="29">
        <v>104996.2</v>
      </c>
      <c r="P1285" s="29">
        <v>0</v>
      </c>
      <c r="Q1285" s="79">
        <f>IF($O1285=0,0,P1285/$O1285)*100</f>
        <v>0</v>
      </c>
      <c r="R1285" s="29">
        <v>0</v>
      </c>
      <c r="S1285" s="79">
        <f>IF($O1285=0,0,R1285/$O1285)*100</f>
        <v>0</v>
      </c>
      <c r="T1285" s="29">
        <f>P1285+R1285</f>
        <v>0</v>
      </c>
      <c r="U1285" s="79">
        <f>IF($O1285=0,0,T1285/$O1285)*100</f>
        <v>0</v>
      </c>
      <c r="V1285" s="80">
        <f>IFERROR(VLOOKUP($B1285,'Depr Rate % NS'!$A:$B,2,FALSE),0)</f>
        <v>-3</v>
      </c>
      <c r="W1285" s="81">
        <f>IFERROR(VLOOKUP($B1285,'Depr Rate % NS'!D:E,2,FALSE),0)</f>
        <v>1152705.94</v>
      </c>
      <c r="X1285" s="82">
        <f>IFERROR(VLOOKUP($B1285,'Depr Rate % NS'!$L:$O,4,FALSE),0)</f>
        <v>5.9999999999999995E-4</v>
      </c>
      <c r="Y1285" s="81">
        <f>W1285*X1285</f>
        <v>691.62356399999987</v>
      </c>
    </row>
    <row r="1286" spans="1:25" x14ac:dyDescent="0.25">
      <c r="A1286" s="13" t="s">
        <v>11</v>
      </c>
      <c r="B1286" s="14">
        <v>34631</v>
      </c>
      <c r="C1286" s="14" t="s">
        <v>98</v>
      </c>
      <c r="D1286" s="14" t="s">
        <v>32</v>
      </c>
      <c r="E1286" s="14" t="s">
        <v>142</v>
      </c>
      <c r="F1286" s="14" t="s">
        <v>118</v>
      </c>
      <c r="G1286" s="14">
        <v>2017</v>
      </c>
      <c r="H1286" s="10">
        <v>0</v>
      </c>
      <c r="I1286" s="10">
        <v>0</v>
      </c>
      <c r="J1286" s="20">
        <f t="shared" si="80"/>
        <v>0</v>
      </c>
      <c r="K1286" s="10">
        <v>0</v>
      </c>
      <c r="L1286" s="20">
        <f t="shared" si="81"/>
        <v>0</v>
      </c>
      <c r="M1286" s="10">
        <f t="shared" si="82"/>
        <v>0</v>
      </c>
      <c r="N1286" s="20">
        <f t="shared" si="83"/>
        <v>0</v>
      </c>
      <c r="O1286" s="29">
        <v>104996.2</v>
      </c>
      <c r="P1286" s="29">
        <v>0</v>
      </c>
      <c r="Q1286" s="79">
        <f>IF($O1286=0,0,P1286/$O1286)*100</f>
        <v>0</v>
      </c>
      <c r="R1286" s="29">
        <v>0</v>
      </c>
      <c r="S1286" s="79">
        <f>IF($O1286=0,0,R1286/$O1286)*100</f>
        <v>0</v>
      </c>
      <c r="T1286" s="29">
        <f>P1286+R1286</f>
        <v>0</v>
      </c>
      <c r="U1286" s="79">
        <f>IF($O1286=0,0,T1286/$O1286)*100</f>
        <v>0</v>
      </c>
      <c r="V1286" s="80">
        <f>IFERROR(VLOOKUP($B1286,'Depr Rate % NS'!$A:$B,2,FALSE),0)</f>
        <v>-3</v>
      </c>
      <c r="W1286" s="81">
        <f>IFERROR(VLOOKUP($B1286,'Depr Rate % NS'!D:E,2,FALSE),0)</f>
        <v>1152705.94</v>
      </c>
      <c r="X1286" s="82">
        <f>IFERROR(VLOOKUP($B1286,'Depr Rate % NS'!$L:$O,4,FALSE),0)</f>
        <v>5.9999999999999995E-4</v>
      </c>
      <c r="Y1286" s="81">
        <f>W1286*X1286</f>
        <v>691.62356399999987</v>
      </c>
    </row>
    <row r="1287" spans="1:25" x14ac:dyDescent="0.25">
      <c r="A1287" s="13" t="s">
        <v>11</v>
      </c>
      <c r="B1287" s="14">
        <v>34631</v>
      </c>
      <c r="C1287" s="14" t="s">
        <v>98</v>
      </c>
      <c r="D1287" s="14" t="s">
        <v>32</v>
      </c>
      <c r="E1287" s="14" t="s">
        <v>142</v>
      </c>
      <c r="F1287" s="14" t="s">
        <v>118</v>
      </c>
      <c r="G1287" s="14">
        <v>2018</v>
      </c>
      <c r="H1287" s="10">
        <v>0</v>
      </c>
      <c r="I1287" s="10">
        <v>0</v>
      </c>
      <c r="J1287" s="20">
        <f t="shared" si="80"/>
        <v>0</v>
      </c>
      <c r="K1287" s="10">
        <v>0</v>
      </c>
      <c r="L1287" s="20">
        <f t="shared" si="81"/>
        <v>0</v>
      </c>
      <c r="M1287" s="10">
        <f t="shared" si="82"/>
        <v>0</v>
      </c>
      <c r="N1287" s="20">
        <f t="shared" si="83"/>
        <v>0</v>
      </c>
      <c r="O1287" s="29">
        <v>102436.48999999999</v>
      </c>
      <c r="P1287" s="29">
        <v>0</v>
      </c>
      <c r="Q1287" s="79">
        <f>IF($O1287=0,0,P1287/$O1287)*100</f>
        <v>0</v>
      </c>
      <c r="R1287" s="29">
        <v>0</v>
      </c>
      <c r="S1287" s="79">
        <f>IF($O1287=0,0,R1287/$O1287)*100</f>
        <v>0</v>
      </c>
      <c r="T1287" s="29">
        <f>P1287+R1287</f>
        <v>0</v>
      </c>
      <c r="U1287" s="79">
        <f>IF($O1287=0,0,T1287/$O1287)*100</f>
        <v>0</v>
      </c>
      <c r="V1287" s="80">
        <f>IFERROR(VLOOKUP($B1287,'Depr Rate % NS'!$A:$B,2,FALSE),0)</f>
        <v>-3</v>
      </c>
      <c r="W1287" s="81">
        <f>IFERROR(VLOOKUP($B1287,'Depr Rate % NS'!D:E,2,FALSE),0)</f>
        <v>1152705.94</v>
      </c>
      <c r="X1287" s="82">
        <f>IFERROR(VLOOKUP($B1287,'Depr Rate % NS'!$L:$O,4,FALSE),0)</f>
        <v>5.9999999999999995E-4</v>
      </c>
      <c r="Y1287" s="81">
        <f>W1287*X1287</f>
        <v>691.62356399999987</v>
      </c>
    </row>
    <row r="1288" spans="1:25" x14ac:dyDescent="0.25">
      <c r="A1288" s="13" t="s">
        <v>11</v>
      </c>
      <c r="B1288" s="14">
        <v>34631</v>
      </c>
      <c r="C1288" s="14" t="s">
        <v>98</v>
      </c>
      <c r="D1288" s="14" t="s">
        <v>32</v>
      </c>
      <c r="E1288" s="14" t="s">
        <v>142</v>
      </c>
      <c r="F1288" s="14" t="s">
        <v>118</v>
      </c>
      <c r="G1288" s="14">
        <v>2019</v>
      </c>
      <c r="H1288" s="10">
        <v>0</v>
      </c>
      <c r="I1288" s="10">
        <v>0</v>
      </c>
      <c r="J1288" s="20">
        <f t="shared" si="80"/>
        <v>0</v>
      </c>
      <c r="K1288" s="10">
        <v>0</v>
      </c>
      <c r="L1288" s="20">
        <f t="shared" si="81"/>
        <v>0</v>
      </c>
      <c r="M1288" s="10">
        <f t="shared" si="82"/>
        <v>0</v>
      </c>
      <c r="N1288" s="20">
        <f t="shared" si="83"/>
        <v>0</v>
      </c>
      <c r="O1288" s="29">
        <v>97655.76</v>
      </c>
      <c r="P1288" s="29">
        <v>0</v>
      </c>
      <c r="Q1288" s="79">
        <f>IF($O1288=0,0,P1288/$O1288)*100</f>
        <v>0</v>
      </c>
      <c r="R1288" s="29">
        <v>0</v>
      </c>
      <c r="S1288" s="79">
        <f>IF($O1288=0,0,R1288/$O1288)*100</f>
        <v>0</v>
      </c>
      <c r="T1288" s="29">
        <f>P1288+R1288</f>
        <v>0</v>
      </c>
      <c r="U1288" s="79">
        <f>IF($O1288=0,0,T1288/$O1288)*100</f>
        <v>0</v>
      </c>
      <c r="V1288" s="80">
        <f>IFERROR(VLOOKUP($B1288,'Depr Rate % NS'!$A:$B,2,FALSE),0)</f>
        <v>-3</v>
      </c>
      <c r="W1288" s="81">
        <f>IFERROR(VLOOKUP($B1288,'Depr Rate % NS'!D:E,2,FALSE),0)</f>
        <v>1152705.94</v>
      </c>
      <c r="X1288" s="82">
        <f>IFERROR(VLOOKUP($B1288,'Depr Rate % NS'!$L:$O,4,FALSE),0)</f>
        <v>5.9999999999999995E-4</v>
      </c>
      <c r="Y1288" s="81">
        <f>W1288*X1288</f>
        <v>691.62356399999987</v>
      </c>
    </row>
    <row r="1289" spans="1:25" x14ac:dyDescent="0.25">
      <c r="A1289" s="13" t="s">
        <v>11</v>
      </c>
      <c r="B1289" s="14">
        <v>34632</v>
      </c>
      <c r="C1289" s="14" t="s">
        <v>98</v>
      </c>
      <c r="D1289" s="14" t="s">
        <v>33</v>
      </c>
      <c r="E1289" s="14" t="s">
        <v>142</v>
      </c>
      <c r="F1289" s="14" t="s">
        <v>119</v>
      </c>
      <c r="G1289" s="14">
        <v>2011</v>
      </c>
      <c r="H1289" s="10">
        <v>5119.3999999999996</v>
      </c>
      <c r="I1289" s="10">
        <v>0</v>
      </c>
      <c r="J1289" s="20">
        <f t="shared" si="80"/>
        <v>0</v>
      </c>
      <c r="K1289" s="10">
        <v>0</v>
      </c>
      <c r="L1289" s="20">
        <f t="shared" si="81"/>
        <v>0</v>
      </c>
      <c r="M1289" s="10">
        <f t="shared" si="82"/>
        <v>0</v>
      </c>
      <c r="N1289" s="20">
        <f t="shared" si="83"/>
        <v>0</v>
      </c>
      <c r="O1289" s="10"/>
      <c r="P1289" s="10"/>
      <c r="Q1289" s="20"/>
      <c r="R1289" s="10"/>
      <c r="S1289" s="20"/>
      <c r="T1289" s="10"/>
      <c r="U1289" s="20"/>
      <c r="V1289" s="20"/>
      <c r="W1289" s="43"/>
      <c r="X1289" s="40"/>
      <c r="Y1289" s="43"/>
    </row>
    <row r="1290" spans="1:25" x14ac:dyDescent="0.25">
      <c r="A1290" s="13" t="s">
        <v>11</v>
      </c>
      <c r="B1290" s="14">
        <v>34632</v>
      </c>
      <c r="C1290" s="14" t="s">
        <v>98</v>
      </c>
      <c r="D1290" s="14" t="s">
        <v>33</v>
      </c>
      <c r="E1290" s="14" t="s">
        <v>142</v>
      </c>
      <c r="F1290" s="14" t="s">
        <v>119</v>
      </c>
      <c r="G1290" s="14">
        <v>2012</v>
      </c>
      <c r="H1290" s="10">
        <v>0</v>
      </c>
      <c r="I1290" s="10">
        <v>0</v>
      </c>
      <c r="J1290" s="20">
        <f t="shared" si="80"/>
        <v>0</v>
      </c>
      <c r="K1290" s="10">
        <v>0</v>
      </c>
      <c r="L1290" s="20">
        <f t="shared" si="81"/>
        <v>0</v>
      </c>
      <c r="M1290" s="10">
        <f t="shared" si="82"/>
        <v>0</v>
      </c>
      <c r="N1290" s="20">
        <f t="shared" si="83"/>
        <v>0</v>
      </c>
      <c r="O1290" s="10"/>
      <c r="P1290" s="10"/>
      <c r="Q1290" s="20"/>
      <c r="R1290" s="10"/>
      <c r="S1290" s="20"/>
      <c r="T1290" s="10"/>
      <c r="U1290" s="20"/>
      <c r="V1290" s="20"/>
      <c r="W1290" s="43"/>
      <c r="X1290" s="40"/>
      <c r="Y1290" s="43"/>
    </row>
    <row r="1291" spans="1:25" x14ac:dyDescent="0.25">
      <c r="A1291" s="13" t="s">
        <v>11</v>
      </c>
      <c r="B1291" s="14">
        <v>34632</v>
      </c>
      <c r="C1291" s="14" t="s">
        <v>98</v>
      </c>
      <c r="D1291" s="14" t="s">
        <v>33</v>
      </c>
      <c r="E1291" s="14" t="s">
        <v>142</v>
      </c>
      <c r="F1291" s="14" t="s">
        <v>119</v>
      </c>
      <c r="G1291" s="14">
        <v>2013</v>
      </c>
      <c r="H1291" s="10">
        <v>0</v>
      </c>
      <c r="I1291" s="10">
        <v>0</v>
      </c>
      <c r="J1291" s="20">
        <f t="shared" si="80"/>
        <v>0</v>
      </c>
      <c r="K1291" s="10">
        <v>0</v>
      </c>
      <c r="L1291" s="20">
        <f t="shared" si="81"/>
        <v>0</v>
      </c>
      <c r="M1291" s="10">
        <f t="shared" si="82"/>
        <v>0</v>
      </c>
      <c r="N1291" s="20">
        <f t="shared" si="83"/>
        <v>0</v>
      </c>
      <c r="O1291" s="10"/>
      <c r="P1291" s="10"/>
      <c r="Q1291" s="20"/>
      <c r="R1291" s="10"/>
      <c r="S1291" s="20"/>
      <c r="T1291" s="10"/>
      <c r="U1291" s="20"/>
      <c r="V1291" s="20"/>
      <c r="W1291" s="43"/>
      <c r="X1291" s="40"/>
      <c r="Y1291" s="43"/>
    </row>
    <row r="1292" spans="1:25" x14ac:dyDescent="0.25">
      <c r="A1292" s="13" t="s">
        <v>11</v>
      </c>
      <c r="B1292" s="14">
        <v>34632</v>
      </c>
      <c r="C1292" s="14" t="s">
        <v>98</v>
      </c>
      <c r="D1292" s="14" t="s">
        <v>33</v>
      </c>
      <c r="E1292" s="14" t="s">
        <v>142</v>
      </c>
      <c r="F1292" s="14" t="s">
        <v>119</v>
      </c>
      <c r="G1292" s="14">
        <v>2014</v>
      </c>
      <c r="H1292" s="10">
        <v>23089.78</v>
      </c>
      <c r="I1292" s="10">
        <v>0</v>
      </c>
      <c r="J1292" s="20">
        <f t="shared" si="80"/>
        <v>0</v>
      </c>
      <c r="K1292" s="10">
        <v>0</v>
      </c>
      <c r="L1292" s="20">
        <f t="shared" si="81"/>
        <v>0</v>
      </c>
      <c r="M1292" s="10">
        <f t="shared" si="82"/>
        <v>0</v>
      </c>
      <c r="N1292" s="20">
        <f t="shared" si="83"/>
        <v>0</v>
      </c>
      <c r="O1292" s="10"/>
      <c r="P1292" s="10"/>
      <c r="Q1292" s="20"/>
      <c r="R1292" s="10"/>
      <c r="S1292" s="20"/>
      <c r="T1292" s="10"/>
      <c r="U1292" s="20"/>
      <c r="V1292" s="20"/>
      <c r="W1292" s="43"/>
      <c r="X1292" s="40"/>
      <c r="Y1292" s="43"/>
    </row>
    <row r="1293" spans="1:25" x14ac:dyDescent="0.25">
      <c r="A1293" s="13" t="s">
        <v>11</v>
      </c>
      <c r="B1293" s="14">
        <v>34632</v>
      </c>
      <c r="C1293" s="14" t="s">
        <v>98</v>
      </c>
      <c r="D1293" s="14" t="s">
        <v>33</v>
      </c>
      <c r="E1293" s="14" t="s">
        <v>142</v>
      </c>
      <c r="F1293" s="14" t="s">
        <v>119</v>
      </c>
      <c r="G1293" s="14">
        <v>2015</v>
      </c>
      <c r="H1293" s="10">
        <v>48924.74</v>
      </c>
      <c r="I1293" s="10">
        <v>0</v>
      </c>
      <c r="J1293" s="20">
        <f t="shared" si="80"/>
        <v>0</v>
      </c>
      <c r="K1293" s="10">
        <v>0</v>
      </c>
      <c r="L1293" s="20">
        <f t="shared" si="81"/>
        <v>0</v>
      </c>
      <c r="M1293" s="10">
        <f t="shared" si="82"/>
        <v>0</v>
      </c>
      <c r="N1293" s="20">
        <f t="shared" si="83"/>
        <v>0</v>
      </c>
      <c r="O1293" s="29">
        <v>77133.919999999984</v>
      </c>
      <c r="P1293" s="29">
        <v>0</v>
      </c>
      <c r="Q1293" s="79">
        <f>IF($O1293=0,0,P1293/$O1293)*100</f>
        <v>0</v>
      </c>
      <c r="R1293" s="29">
        <v>0</v>
      </c>
      <c r="S1293" s="79">
        <f>IF($O1293=0,0,R1293/$O1293)*100</f>
        <v>0</v>
      </c>
      <c r="T1293" s="29">
        <f>P1293+R1293</f>
        <v>0</v>
      </c>
      <c r="U1293" s="79">
        <f>IF($O1293=0,0,T1293/$O1293)*100</f>
        <v>0</v>
      </c>
      <c r="V1293" s="80">
        <f>IFERROR(VLOOKUP($B1293,'Depr Rate % NS'!$A:$B,2,FALSE),0)</f>
        <v>-2</v>
      </c>
      <c r="W1293" s="81">
        <f>IFERROR(VLOOKUP($B1293,'Depr Rate % NS'!D:E,2,FALSE),0)</f>
        <v>1455592.35</v>
      </c>
      <c r="X1293" s="82">
        <f>IFERROR(VLOOKUP($B1293,'Depr Rate % NS'!$L:$O,4,FALSE),0)</f>
        <v>5.0000000000000001E-4</v>
      </c>
      <c r="Y1293" s="81">
        <f>W1293*X1293</f>
        <v>727.79617500000006</v>
      </c>
    </row>
    <row r="1294" spans="1:25" x14ac:dyDescent="0.25">
      <c r="A1294" s="13" t="s">
        <v>11</v>
      </c>
      <c r="B1294" s="14">
        <v>34632</v>
      </c>
      <c r="C1294" s="14" t="s">
        <v>98</v>
      </c>
      <c r="D1294" s="14" t="s">
        <v>33</v>
      </c>
      <c r="E1294" s="14" t="s">
        <v>142</v>
      </c>
      <c r="F1294" s="14" t="s">
        <v>119</v>
      </c>
      <c r="G1294" s="14">
        <v>2016</v>
      </c>
      <c r="H1294" s="10">
        <v>0</v>
      </c>
      <c r="I1294" s="10">
        <v>0</v>
      </c>
      <c r="J1294" s="20">
        <f t="shared" si="80"/>
        <v>0</v>
      </c>
      <c r="K1294" s="10">
        <v>0</v>
      </c>
      <c r="L1294" s="20">
        <f t="shared" si="81"/>
        <v>0</v>
      </c>
      <c r="M1294" s="10">
        <f t="shared" si="82"/>
        <v>0</v>
      </c>
      <c r="N1294" s="20">
        <f t="shared" si="83"/>
        <v>0</v>
      </c>
      <c r="O1294" s="29">
        <v>72014.51999999999</v>
      </c>
      <c r="P1294" s="29">
        <v>0</v>
      </c>
      <c r="Q1294" s="79">
        <f>IF($O1294=0,0,P1294/$O1294)*100</f>
        <v>0</v>
      </c>
      <c r="R1294" s="29">
        <v>0</v>
      </c>
      <c r="S1294" s="79">
        <f>IF($O1294=0,0,R1294/$O1294)*100</f>
        <v>0</v>
      </c>
      <c r="T1294" s="29">
        <f>P1294+R1294</f>
        <v>0</v>
      </c>
      <c r="U1294" s="79">
        <f>IF($O1294=0,0,T1294/$O1294)*100</f>
        <v>0</v>
      </c>
      <c r="V1294" s="80">
        <f>IFERROR(VLOOKUP($B1294,'Depr Rate % NS'!$A:$B,2,FALSE),0)</f>
        <v>-2</v>
      </c>
      <c r="W1294" s="81">
        <f>IFERROR(VLOOKUP($B1294,'Depr Rate % NS'!D:E,2,FALSE),0)</f>
        <v>1455592.35</v>
      </c>
      <c r="X1294" s="82">
        <f>IFERROR(VLOOKUP($B1294,'Depr Rate % NS'!$L:$O,4,FALSE),0)</f>
        <v>5.0000000000000001E-4</v>
      </c>
      <c r="Y1294" s="81">
        <f>W1294*X1294</f>
        <v>727.79617500000006</v>
      </c>
    </row>
    <row r="1295" spans="1:25" x14ac:dyDescent="0.25">
      <c r="A1295" s="13" t="s">
        <v>11</v>
      </c>
      <c r="B1295" s="14">
        <v>34632</v>
      </c>
      <c r="C1295" s="14" t="s">
        <v>98</v>
      </c>
      <c r="D1295" s="14" t="s">
        <v>33</v>
      </c>
      <c r="E1295" s="14" t="s">
        <v>142</v>
      </c>
      <c r="F1295" s="14" t="s">
        <v>119</v>
      </c>
      <c r="G1295" s="14">
        <v>2017</v>
      </c>
      <c r="H1295" s="10">
        <v>0</v>
      </c>
      <c r="I1295" s="10">
        <v>0</v>
      </c>
      <c r="J1295" s="20">
        <f t="shared" si="80"/>
        <v>0</v>
      </c>
      <c r="K1295" s="10">
        <v>0</v>
      </c>
      <c r="L1295" s="20">
        <f t="shared" si="81"/>
        <v>0</v>
      </c>
      <c r="M1295" s="10">
        <f t="shared" si="82"/>
        <v>0</v>
      </c>
      <c r="N1295" s="20">
        <f t="shared" si="83"/>
        <v>0</v>
      </c>
      <c r="O1295" s="29">
        <v>72014.51999999999</v>
      </c>
      <c r="P1295" s="29">
        <v>0</v>
      </c>
      <c r="Q1295" s="79">
        <f>IF($O1295=0,0,P1295/$O1295)*100</f>
        <v>0</v>
      </c>
      <c r="R1295" s="29">
        <v>0</v>
      </c>
      <c r="S1295" s="79">
        <f>IF($O1295=0,0,R1295/$O1295)*100</f>
        <v>0</v>
      </c>
      <c r="T1295" s="29">
        <f>P1295+R1295</f>
        <v>0</v>
      </c>
      <c r="U1295" s="79">
        <f>IF($O1295=0,0,T1295/$O1295)*100</f>
        <v>0</v>
      </c>
      <c r="V1295" s="80">
        <f>IFERROR(VLOOKUP($B1295,'Depr Rate % NS'!$A:$B,2,FALSE),0)</f>
        <v>-2</v>
      </c>
      <c r="W1295" s="81">
        <f>IFERROR(VLOOKUP($B1295,'Depr Rate % NS'!D:E,2,FALSE),0)</f>
        <v>1455592.35</v>
      </c>
      <c r="X1295" s="82">
        <f>IFERROR(VLOOKUP($B1295,'Depr Rate % NS'!$L:$O,4,FALSE),0)</f>
        <v>5.0000000000000001E-4</v>
      </c>
      <c r="Y1295" s="81">
        <f>W1295*X1295</f>
        <v>727.79617500000006</v>
      </c>
    </row>
    <row r="1296" spans="1:25" x14ac:dyDescent="0.25">
      <c r="A1296" s="13" t="s">
        <v>11</v>
      </c>
      <c r="B1296" s="14">
        <v>34632</v>
      </c>
      <c r="C1296" s="14" t="s">
        <v>98</v>
      </c>
      <c r="D1296" s="14" t="s">
        <v>33</v>
      </c>
      <c r="E1296" s="14" t="s">
        <v>142</v>
      </c>
      <c r="F1296" s="14" t="s">
        <v>119</v>
      </c>
      <c r="G1296" s="14">
        <v>2018</v>
      </c>
      <c r="H1296" s="10">
        <v>2967</v>
      </c>
      <c r="I1296" s="10">
        <v>-29.92</v>
      </c>
      <c r="J1296" s="20">
        <f t="shared" si="80"/>
        <v>-1.0084260195483654</v>
      </c>
      <c r="K1296" s="10">
        <v>0</v>
      </c>
      <c r="L1296" s="20">
        <f t="shared" si="81"/>
        <v>0</v>
      </c>
      <c r="M1296" s="10">
        <f t="shared" si="82"/>
        <v>-29.92</v>
      </c>
      <c r="N1296" s="20">
        <f t="shared" si="83"/>
        <v>-1.0084260195483654</v>
      </c>
      <c r="O1296" s="29">
        <v>74981.51999999999</v>
      </c>
      <c r="P1296" s="29">
        <v>-29.92</v>
      </c>
      <c r="Q1296" s="79">
        <f>IF($O1296=0,0,P1296/$O1296)*100</f>
        <v>-3.9903165473305968E-2</v>
      </c>
      <c r="R1296" s="29">
        <v>0</v>
      </c>
      <c r="S1296" s="79">
        <f>IF($O1296=0,0,R1296/$O1296)*100</f>
        <v>0</v>
      </c>
      <c r="T1296" s="29">
        <f>P1296+R1296</f>
        <v>-29.92</v>
      </c>
      <c r="U1296" s="79">
        <f>IF($O1296=0,0,T1296/$O1296)*100</f>
        <v>-3.9903165473305968E-2</v>
      </c>
      <c r="V1296" s="80">
        <f>IFERROR(VLOOKUP($B1296,'Depr Rate % NS'!$A:$B,2,FALSE),0)</f>
        <v>-2</v>
      </c>
      <c r="W1296" s="81">
        <f>IFERROR(VLOOKUP($B1296,'Depr Rate % NS'!D:E,2,FALSE),0)</f>
        <v>1455592.35</v>
      </c>
      <c r="X1296" s="82">
        <f>IFERROR(VLOOKUP($B1296,'Depr Rate % NS'!$L:$O,4,FALSE),0)</f>
        <v>5.0000000000000001E-4</v>
      </c>
      <c r="Y1296" s="81">
        <f>W1296*X1296</f>
        <v>727.79617500000006</v>
      </c>
    </row>
    <row r="1297" spans="1:25" x14ac:dyDescent="0.25">
      <c r="A1297" s="13" t="s">
        <v>11</v>
      </c>
      <c r="B1297" s="14">
        <v>34632</v>
      </c>
      <c r="C1297" s="14" t="s">
        <v>98</v>
      </c>
      <c r="D1297" s="14" t="s">
        <v>33</v>
      </c>
      <c r="E1297" s="14" t="s">
        <v>142</v>
      </c>
      <c r="F1297" s="14" t="s">
        <v>119</v>
      </c>
      <c r="G1297" s="14">
        <v>2019</v>
      </c>
      <c r="H1297" s="10">
        <v>0</v>
      </c>
      <c r="I1297" s="10">
        <v>0</v>
      </c>
      <c r="J1297" s="20">
        <f t="shared" si="80"/>
        <v>0</v>
      </c>
      <c r="K1297" s="10">
        <v>0</v>
      </c>
      <c r="L1297" s="20">
        <f t="shared" si="81"/>
        <v>0</v>
      </c>
      <c r="M1297" s="10">
        <f t="shared" si="82"/>
        <v>0</v>
      </c>
      <c r="N1297" s="20">
        <f t="shared" si="83"/>
        <v>0</v>
      </c>
      <c r="O1297" s="29">
        <v>51891.74</v>
      </c>
      <c r="P1297" s="29">
        <v>-29.92</v>
      </c>
      <c r="Q1297" s="79">
        <f>IF($O1297=0,0,P1297/$O1297)*100</f>
        <v>-5.7658502104573871E-2</v>
      </c>
      <c r="R1297" s="29">
        <v>0</v>
      </c>
      <c r="S1297" s="79">
        <f>IF($O1297=0,0,R1297/$O1297)*100</f>
        <v>0</v>
      </c>
      <c r="T1297" s="29">
        <f>P1297+R1297</f>
        <v>-29.92</v>
      </c>
      <c r="U1297" s="79">
        <f>IF($O1297=0,0,T1297/$O1297)*100</f>
        <v>-5.7658502104573871E-2</v>
      </c>
      <c r="V1297" s="80">
        <f>IFERROR(VLOOKUP($B1297,'Depr Rate % NS'!$A:$B,2,FALSE),0)</f>
        <v>-2</v>
      </c>
      <c r="W1297" s="81">
        <f>IFERROR(VLOOKUP($B1297,'Depr Rate % NS'!D:E,2,FALSE),0)</f>
        <v>1455592.35</v>
      </c>
      <c r="X1297" s="82">
        <f>IFERROR(VLOOKUP($B1297,'Depr Rate % NS'!$L:$O,4,FALSE),0)</f>
        <v>5.0000000000000001E-4</v>
      </c>
      <c r="Y1297" s="81">
        <f>W1297*X1297</f>
        <v>727.79617500000006</v>
      </c>
    </row>
    <row r="1298" spans="1:25" x14ac:dyDescent="0.25">
      <c r="A1298" s="13" t="s">
        <v>11</v>
      </c>
      <c r="B1298" s="14">
        <v>34633</v>
      </c>
      <c r="C1298" s="14" t="s">
        <v>98</v>
      </c>
      <c r="D1298" s="14" t="s">
        <v>34</v>
      </c>
      <c r="E1298" s="14" t="s">
        <v>142</v>
      </c>
      <c r="F1298" s="27" t="s">
        <v>120</v>
      </c>
      <c r="G1298" s="14">
        <v>2011</v>
      </c>
      <c r="H1298" s="10">
        <v>0</v>
      </c>
      <c r="I1298" s="10">
        <v>0</v>
      </c>
      <c r="J1298" s="20">
        <f t="shared" si="80"/>
        <v>0</v>
      </c>
      <c r="K1298" s="10">
        <v>0</v>
      </c>
      <c r="L1298" s="20">
        <f t="shared" si="81"/>
        <v>0</v>
      </c>
      <c r="M1298" s="10">
        <f t="shared" si="82"/>
        <v>0</v>
      </c>
      <c r="N1298" s="20">
        <f t="shared" si="83"/>
        <v>0</v>
      </c>
      <c r="O1298" s="10"/>
      <c r="P1298" s="10"/>
      <c r="Q1298" s="20"/>
      <c r="R1298" s="10"/>
      <c r="S1298" s="20"/>
      <c r="T1298" s="10"/>
      <c r="U1298" s="20"/>
      <c r="V1298" s="20"/>
      <c r="W1298" s="43"/>
      <c r="X1298" s="40"/>
      <c r="Y1298" s="43"/>
    </row>
    <row r="1299" spans="1:25" x14ac:dyDescent="0.25">
      <c r="A1299" s="13" t="s">
        <v>11</v>
      </c>
      <c r="B1299" s="14">
        <v>34633</v>
      </c>
      <c r="C1299" s="14" t="s">
        <v>98</v>
      </c>
      <c r="D1299" s="14" t="s">
        <v>34</v>
      </c>
      <c r="E1299" s="14" t="s">
        <v>142</v>
      </c>
      <c r="F1299" s="27" t="s">
        <v>120</v>
      </c>
      <c r="G1299" s="14">
        <v>2012</v>
      </c>
      <c r="H1299" s="10">
        <v>0</v>
      </c>
      <c r="I1299" s="10">
        <v>0</v>
      </c>
      <c r="J1299" s="20">
        <f t="shared" si="80"/>
        <v>0</v>
      </c>
      <c r="K1299" s="10">
        <v>0</v>
      </c>
      <c r="L1299" s="20">
        <f t="shared" si="81"/>
        <v>0</v>
      </c>
      <c r="M1299" s="10">
        <f t="shared" si="82"/>
        <v>0</v>
      </c>
      <c r="N1299" s="20">
        <f t="shared" si="83"/>
        <v>0</v>
      </c>
      <c r="O1299" s="10"/>
      <c r="P1299" s="10"/>
      <c r="Q1299" s="20"/>
      <c r="R1299" s="10"/>
      <c r="S1299" s="20"/>
      <c r="T1299" s="10"/>
      <c r="U1299" s="20"/>
      <c r="V1299" s="20"/>
      <c r="W1299" s="43"/>
      <c r="X1299" s="40"/>
      <c r="Y1299" s="43"/>
    </row>
    <row r="1300" spans="1:25" x14ac:dyDescent="0.25">
      <c r="A1300" s="13" t="s">
        <v>11</v>
      </c>
      <c r="B1300" s="14">
        <v>34633</v>
      </c>
      <c r="C1300" s="14" t="s">
        <v>98</v>
      </c>
      <c r="D1300" s="14" t="s">
        <v>34</v>
      </c>
      <c r="E1300" s="14" t="s">
        <v>142</v>
      </c>
      <c r="F1300" s="27" t="s">
        <v>120</v>
      </c>
      <c r="G1300" s="14">
        <v>2013</v>
      </c>
      <c r="H1300" s="10">
        <v>0</v>
      </c>
      <c r="I1300" s="10">
        <v>0</v>
      </c>
      <c r="J1300" s="20">
        <f t="shared" si="80"/>
        <v>0</v>
      </c>
      <c r="K1300" s="10">
        <v>0</v>
      </c>
      <c r="L1300" s="20">
        <f t="shared" si="81"/>
        <v>0</v>
      </c>
      <c r="M1300" s="10">
        <f t="shared" si="82"/>
        <v>0</v>
      </c>
      <c r="N1300" s="20">
        <f t="shared" si="83"/>
        <v>0</v>
      </c>
      <c r="O1300" s="10"/>
      <c r="P1300" s="10"/>
      <c r="Q1300" s="20"/>
      <c r="R1300" s="10"/>
      <c r="S1300" s="20"/>
      <c r="T1300" s="10"/>
      <c r="U1300" s="20"/>
      <c r="V1300" s="20"/>
      <c r="W1300" s="43"/>
      <c r="X1300" s="40"/>
      <c r="Y1300" s="43"/>
    </row>
    <row r="1301" spans="1:25" x14ac:dyDescent="0.25">
      <c r="A1301" s="13" t="s">
        <v>11</v>
      </c>
      <c r="B1301" s="14">
        <v>34633</v>
      </c>
      <c r="C1301" s="14" t="s">
        <v>98</v>
      </c>
      <c r="D1301" s="14" t="s">
        <v>34</v>
      </c>
      <c r="E1301" s="14" t="s">
        <v>142</v>
      </c>
      <c r="F1301" s="27" t="s">
        <v>120</v>
      </c>
      <c r="G1301" s="14">
        <v>2014</v>
      </c>
      <c r="H1301" s="10">
        <v>0</v>
      </c>
      <c r="I1301" s="10">
        <v>0</v>
      </c>
      <c r="J1301" s="20">
        <f t="shared" si="80"/>
        <v>0</v>
      </c>
      <c r="K1301" s="10">
        <v>0</v>
      </c>
      <c r="L1301" s="20">
        <f t="shared" si="81"/>
        <v>0</v>
      </c>
      <c r="M1301" s="10">
        <f t="shared" si="82"/>
        <v>0</v>
      </c>
      <c r="N1301" s="20">
        <f t="shared" si="83"/>
        <v>0</v>
      </c>
      <c r="O1301" s="10"/>
      <c r="P1301" s="10"/>
      <c r="Q1301" s="20"/>
      <c r="R1301" s="10"/>
      <c r="S1301" s="20"/>
      <c r="T1301" s="10"/>
      <c r="U1301" s="20"/>
      <c r="V1301" s="20"/>
      <c r="W1301" s="43"/>
      <c r="X1301" s="40"/>
      <c r="Y1301" s="43"/>
    </row>
    <row r="1302" spans="1:25" x14ac:dyDescent="0.25">
      <c r="A1302" s="13" t="s">
        <v>11</v>
      </c>
      <c r="B1302" s="14">
        <v>34633</v>
      </c>
      <c r="C1302" s="14" t="s">
        <v>98</v>
      </c>
      <c r="D1302" s="14" t="s">
        <v>34</v>
      </c>
      <c r="E1302" s="14" t="s">
        <v>142</v>
      </c>
      <c r="F1302" s="27" t="s">
        <v>120</v>
      </c>
      <c r="G1302" s="14">
        <v>2015</v>
      </c>
      <c r="H1302" s="10">
        <v>0</v>
      </c>
      <c r="I1302" s="10">
        <v>0</v>
      </c>
      <c r="J1302" s="20">
        <f t="shared" si="80"/>
        <v>0</v>
      </c>
      <c r="K1302" s="10">
        <v>0</v>
      </c>
      <c r="L1302" s="20">
        <f t="shared" si="81"/>
        <v>0</v>
      </c>
      <c r="M1302" s="10">
        <f t="shared" si="82"/>
        <v>0</v>
      </c>
      <c r="N1302" s="20">
        <f t="shared" si="83"/>
        <v>0</v>
      </c>
      <c r="O1302" s="29">
        <v>0</v>
      </c>
      <c r="P1302" s="29">
        <v>0</v>
      </c>
      <c r="Q1302" s="79">
        <f>IF($O1302=0,0,P1302/$O1302)*100</f>
        <v>0</v>
      </c>
      <c r="R1302" s="29">
        <v>0</v>
      </c>
      <c r="S1302" s="79">
        <f>IF($O1302=0,0,R1302/$O1302)*100</f>
        <v>0</v>
      </c>
      <c r="T1302" s="29">
        <f>P1302+R1302</f>
        <v>0</v>
      </c>
      <c r="U1302" s="79">
        <f>IF($O1302=0,0,T1302/$O1302)*100</f>
        <v>0</v>
      </c>
      <c r="V1302" s="80">
        <f>IFERROR(VLOOKUP($B1302,'Depr Rate % NS'!$A:$B,2,FALSE),0)</f>
        <v>0</v>
      </c>
      <c r="W1302" s="81">
        <f>IFERROR(VLOOKUP($B1302,'Depr Rate % NS'!D:E,2,FALSE),0)</f>
        <v>904.61</v>
      </c>
      <c r="X1302" s="82">
        <f>IFERROR(VLOOKUP($B1302,'Depr Rate % NS'!$L:$O,4,FALSE),0)</f>
        <v>3.7000000000000002E-3</v>
      </c>
      <c r="Y1302" s="81">
        <f>W1302*X1302</f>
        <v>3.3470570000000004</v>
      </c>
    </row>
    <row r="1303" spans="1:25" x14ac:dyDescent="0.25">
      <c r="A1303" s="13" t="s">
        <v>11</v>
      </c>
      <c r="B1303" s="14">
        <v>34633</v>
      </c>
      <c r="C1303" s="14" t="s">
        <v>98</v>
      </c>
      <c r="D1303" s="14" t="s">
        <v>34</v>
      </c>
      <c r="E1303" s="14" t="s">
        <v>142</v>
      </c>
      <c r="F1303" s="27" t="s">
        <v>120</v>
      </c>
      <c r="G1303" s="14">
        <v>2016</v>
      </c>
      <c r="H1303" s="10">
        <v>0</v>
      </c>
      <c r="I1303" s="10">
        <v>0</v>
      </c>
      <c r="J1303" s="20">
        <f t="shared" si="80"/>
        <v>0</v>
      </c>
      <c r="K1303" s="10">
        <v>0</v>
      </c>
      <c r="L1303" s="20">
        <f t="shared" si="81"/>
        <v>0</v>
      </c>
      <c r="M1303" s="10">
        <f t="shared" si="82"/>
        <v>0</v>
      </c>
      <c r="N1303" s="20">
        <f t="shared" si="83"/>
        <v>0</v>
      </c>
      <c r="O1303" s="29">
        <v>0</v>
      </c>
      <c r="P1303" s="29">
        <v>0</v>
      </c>
      <c r="Q1303" s="79">
        <f>IF($O1303=0,0,P1303/$O1303)*100</f>
        <v>0</v>
      </c>
      <c r="R1303" s="29">
        <v>0</v>
      </c>
      <c r="S1303" s="79">
        <f>IF($O1303=0,0,R1303/$O1303)*100</f>
        <v>0</v>
      </c>
      <c r="T1303" s="29">
        <f>P1303+R1303</f>
        <v>0</v>
      </c>
      <c r="U1303" s="79">
        <f>IF($O1303=0,0,T1303/$O1303)*100</f>
        <v>0</v>
      </c>
      <c r="V1303" s="80">
        <f>IFERROR(VLOOKUP($B1303,'Depr Rate % NS'!$A:$B,2,FALSE),0)</f>
        <v>0</v>
      </c>
      <c r="W1303" s="81">
        <f>IFERROR(VLOOKUP($B1303,'Depr Rate % NS'!D:E,2,FALSE),0)</f>
        <v>904.61</v>
      </c>
      <c r="X1303" s="82">
        <f>IFERROR(VLOOKUP($B1303,'Depr Rate % NS'!$L:$O,4,FALSE),0)</f>
        <v>3.7000000000000002E-3</v>
      </c>
      <c r="Y1303" s="81">
        <f>W1303*X1303</f>
        <v>3.3470570000000004</v>
      </c>
    </row>
    <row r="1304" spans="1:25" x14ac:dyDescent="0.25">
      <c r="A1304" s="13" t="s">
        <v>11</v>
      </c>
      <c r="B1304" s="14">
        <v>34633</v>
      </c>
      <c r="C1304" s="14" t="s">
        <v>98</v>
      </c>
      <c r="D1304" s="14" t="s">
        <v>34</v>
      </c>
      <c r="E1304" s="14" t="s">
        <v>142</v>
      </c>
      <c r="F1304" s="27" t="s">
        <v>120</v>
      </c>
      <c r="G1304" s="14">
        <v>2017</v>
      </c>
      <c r="H1304" s="10">
        <v>0</v>
      </c>
      <c r="I1304" s="10">
        <v>0</v>
      </c>
      <c r="J1304" s="20">
        <f t="shared" si="80"/>
        <v>0</v>
      </c>
      <c r="K1304" s="10">
        <v>0</v>
      </c>
      <c r="L1304" s="20">
        <f t="shared" si="81"/>
        <v>0</v>
      </c>
      <c r="M1304" s="10">
        <f t="shared" si="82"/>
        <v>0</v>
      </c>
      <c r="N1304" s="20">
        <f t="shared" si="83"/>
        <v>0</v>
      </c>
      <c r="O1304" s="29">
        <v>0</v>
      </c>
      <c r="P1304" s="29">
        <v>0</v>
      </c>
      <c r="Q1304" s="79">
        <f>IF($O1304=0,0,P1304/$O1304)*100</f>
        <v>0</v>
      </c>
      <c r="R1304" s="29">
        <v>0</v>
      </c>
      <c r="S1304" s="79">
        <f>IF($O1304=0,0,R1304/$O1304)*100</f>
        <v>0</v>
      </c>
      <c r="T1304" s="29">
        <f>P1304+R1304</f>
        <v>0</v>
      </c>
      <c r="U1304" s="79">
        <f>IF($O1304=0,0,T1304/$O1304)*100</f>
        <v>0</v>
      </c>
      <c r="V1304" s="80">
        <f>IFERROR(VLOOKUP($B1304,'Depr Rate % NS'!$A:$B,2,FALSE),0)</f>
        <v>0</v>
      </c>
      <c r="W1304" s="81">
        <f>IFERROR(VLOOKUP($B1304,'Depr Rate % NS'!D:E,2,FALSE),0)</f>
        <v>904.61</v>
      </c>
      <c r="X1304" s="82">
        <f>IFERROR(VLOOKUP($B1304,'Depr Rate % NS'!$L:$O,4,FALSE),0)</f>
        <v>3.7000000000000002E-3</v>
      </c>
      <c r="Y1304" s="81">
        <f>W1304*X1304</f>
        <v>3.3470570000000004</v>
      </c>
    </row>
    <row r="1305" spans="1:25" x14ac:dyDescent="0.25">
      <c r="A1305" s="13" t="s">
        <v>11</v>
      </c>
      <c r="B1305" s="14">
        <v>34633</v>
      </c>
      <c r="C1305" s="14" t="s">
        <v>98</v>
      </c>
      <c r="D1305" s="14" t="s">
        <v>34</v>
      </c>
      <c r="E1305" s="14" t="s">
        <v>142</v>
      </c>
      <c r="F1305" s="27" t="s">
        <v>120</v>
      </c>
      <c r="G1305" s="14">
        <v>2018</v>
      </c>
      <c r="H1305" s="10">
        <v>0</v>
      </c>
      <c r="I1305" s="10">
        <v>0</v>
      </c>
      <c r="J1305" s="20">
        <f t="shared" si="80"/>
        <v>0</v>
      </c>
      <c r="K1305" s="10">
        <v>0</v>
      </c>
      <c r="L1305" s="20">
        <f t="shared" si="81"/>
        <v>0</v>
      </c>
      <c r="M1305" s="10">
        <f t="shared" si="82"/>
        <v>0</v>
      </c>
      <c r="N1305" s="20">
        <f t="shared" si="83"/>
        <v>0</v>
      </c>
      <c r="O1305" s="29">
        <v>0</v>
      </c>
      <c r="P1305" s="29">
        <v>0</v>
      </c>
      <c r="Q1305" s="79">
        <f>IF($O1305=0,0,P1305/$O1305)*100</f>
        <v>0</v>
      </c>
      <c r="R1305" s="29">
        <v>0</v>
      </c>
      <c r="S1305" s="79">
        <f>IF($O1305=0,0,R1305/$O1305)*100</f>
        <v>0</v>
      </c>
      <c r="T1305" s="29">
        <f>P1305+R1305</f>
        <v>0</v>
      </c>
      <c r="U1305" s="79">
        <f>IF($O1305=0,0,T1305/$O1305)*100</f>
        <v>0</v>
      </c>
      <c r="V1305" s="80">
        <f>IFERROR(VLOOKUP($B1305,'Depr Rate % NS'!$A:$B,2,FALSE),0)</f>
        <v>0</v>
      </c>
      <c r="W1305" s="81">
        <f>IFERROR(VLOOKUP($B1305,'Depr Rate % NS'!D:E,2,FALSE),0)</f>
        <v>904.61</v>
      </c>
      <c r="X1305" s="82">
        <f>IFERROR(VLOOKUP($B1305,'Depr Rate % NS'!$L:$O,4,FALSE),0)</f>
        <v>3.7000000000000002E-3</v>
      </c>
      <c r="Y1305" s="81">
        <f>W1305*X1305</f>
        <v>3.3470570000000004</v>
      </c>
    </row>
    <row r="1306" spans="1:25" x14ac:dyDescent="0.25">
      <c r="A1306" s="13" t="s">
        <v>11</v>
      </c>
      <c r="B1306" s="14">
        <v>34633</v>
      </c>
      <c r="C1306" s="14" t="s">
        <v>98</v>
      </c>
      <c r="D1306" s="14" t="s">
        <v>34</v>
      </c>
      <c r="E1306" s="14" t="s">
        <v>142</v>
      </c>
      <c r="F1306" s="27" t="s">
        <v>120</v>
      </c>
      <c r="G1306" s="14">
        <v>2019</v>
      </c>
      <c r="H1306" s="10">
        <v>0</v>
      </c>
      <c r="I1306" s="10">
        <v>0</v>
      </c>
      <c r="J1306" s="20">
        <f t="shared" si="80"/>
        <v>0</v>
      </c>
      <c r="K1306" s="10">
        <v>0</v>
      </c>
      <c r="L1306" s="20">
        <f t="shared" si="81"/>
        <v>0</v>
      </c>
      <c r="M1306" s="10">
        <f t="shared" si="82"/>
        <v>0</v>
      </c>
      <c r="N1306" s="20">
        <f t="shared" si="83"/>
        <v>0</v>
      </c>
      <c r="O1306" s="29">
        <v>0</v>
      </c>
      <c r="P1306" s="29">
        <v>0</v>
      </c>
      <c r="Q1306" s="79">
        <f>IF($O1306=0,0,P1306/$O1306)*100</f>
        <v>0</v>
      </c>
      <c r="R1306" s="29">
        <v>0</v>
      </c>
      <c r="S1306" s="79">
        <f>IF($O1306=0,0,R1306/$O1306)*100</f>
        <v>0</v>
      </c>
      <c r="T1306" s="29">
        <f>P1306+R1306</f>
        <v>0</v>
      </c>
      <c r="U1306" s="79">
        <f>IF($O1306=0,0,T1306/$O1306)*100</f>
        <v>0</v>
      </c>
      <c r="V1306" s="80">
        <f>IFERROR(VLOOKUP($B1306,'Depr Rate % NS'!$A:$B,2,FALSE),0)</f>
        <v>0</v>
      </c>
      <c r="W1306" s="81">
        <f>IFERROR(VLOOKUP($B1306,'Depr Rate % NS'!D:E,2,FALSE),0)</f>
        <v>904.61</v>
      </c>
      <c r="X1306" s="82">
        <f>IFERROR(VLOOKUP($B1306,'Depr Rate % NS'!$L:$O,4,FALSE),0)</f>
        <v>3.7000000000000002E-3</v>
      </c>
      <c r="Y1306" s="81">
        <f>W1306*X1306</f>
        <v>3.3470570000000004</v>
      </c>
    </row>
    <row r="1307" spans="1:25" x14ac:dyDescent="0.25">
      <c r="A1307" s="13" t="s">
        <v>11</v>
      </c>
      <c r="B1307" s="14">
        <v>34634</v>
      </c>
      <c r="C1307" s="14" t="s">
        <v>98</v>
      </c>
      <c r="D1307" s="14" t="s">
        <v>35</v>
      </c>
      <c r="E1307" s="14" t="s">
        <v>142</v>
      </c>
      <c r="F1307" s="27" t="s">
        <v>121</v>
      </c>
      <c r="G1307" s="14">
        <v>2011</v>
      </c>
      <c r="H1307" s="10">
        <v>0</v>
      </c>
      <c r="I1307" s="10">
        <v>0</v>
      </c>
      <c r="J1307" s="20">
        <f t="shared" si="80"/>
        <v>0</v>
      </c>
      <c r="K1307" s="10">
        <v>0</v>
      </c>
      <c r="L1307" s="20">
        <f t="shared" si="81"/>
        <v>0</v>
      </c>
      <c r="M1307" s="10">
        <f t="shared" si="82"/>
        <v>0</v>
      </c>
      <c r="N1307" s="20">
        <f t="shared" si="83"/>
        <v>0</v>
      </c>
      <c r="O1307" s="10"/>
      <c r="P1307" s="10"/>
      <c r="Q1307" s="20"/>
      <c r="R1307" s="10"/>
      <c r="S1307" s="20"/>
      <c r="T1307" s="10"/>
      <c r="U1307" s="20"/>
      <c r="V1307" s="20"/>
      <c r="W1307" s="43"/>
      <c r="X1307" s="40"/>
      <c r="Y1307" s="43"/>
    </row>
    <row r="1308" spans="1:25" x14ac:dyDescent="0.25">
      <c r="A1308" s="13" t="s">
        <v>11</v>
      </c>
      <c r="B1308" s="14">
        <v>34634</v>
      </c>
      <c r="C1308" s="14" t="s">
        <v>98</v>
      </c>
      <c r="D1308" s="14" t="s">
        <v>35</v>
      </c>
      <c r="E1308" s="14" t="s">
        <v>142</v>
      </c>
      <c r="F1308" s="27" t="s">
        <v>121</v>
      </c>
      <c r="G1308" s="14">
        <v>2012</v>
      </c>
      <c r="H1308" s="10">
        <v>0</v>
      </c>
      <c r="I1308" s="10">
        <v>0</v>
      </c>
      <c r="J1308" s="20">
        <f t="shared" si="80"/>
        <v>0</v>
      </c>
      <c r="K1308" s="10">
        <v>0</v>
      </c>
      <c r="L1308" s="20">
        <f t="shared" si="81"/>
        <v>0</v>
      </c>
      <c r="M1308" s="10">
        <f t="shared" si="82"/>
        <v>0</v>
      </c>
      <c r="N1308" s="20">
        <f t="shared" si="83"/>
        <v>0</v>
      </c>
      <c r="O1308" s="10"/>
      <c r="P1308" s="10"/>
      <c r="Q1308" s="20"/>
      <c r="R1308" s="10"/>
      <c r="S1308" s="20"/>
      <c r="T1308" s="10"/>
      <c r="U1308" s="20"/>
      <c r="V1308" s="20"/>
      <c r="W1308" s="43"/>
      <c r="X1308" s="40"/>
      <c r="Y1308" s="43"/>
    </row>
    <row r="1309" spans="1:25" x14ac:dyDescent="0.25">
      <c r="A1309" s="13" t="s">
        <v>11</v>
      </c>
      <c r="B1309" s="14">
        <v>34634</v>
      </c>
      <c r="C1309" s="14" t="s">
        <v>98</v>
      </c>
      <c r="D1309" s="14" t="s">
        <v>35</v>
      </c>
      <c r="E1309" s="14" t="s">
        <v>142</v>
      </c>
      <c r="F1309" s="27" t="s">
        <v>121</v>
      </c>
      <c r="G1309" s="14">
        <v>2013</v>
      </c>
      <c r="H1309" s="10">
        <v>0</v>
      </c>
      <c r="I1309" s="10">
        <v>0</v>
      </c>
      <c r="J1309" s="20">
        <f t="shared" si="80"/>
        <v>0</v>
      </c>
      <c r="K1309" s="10">
        <v>0</v>
      </c>
      <c r="L1309" s="20">
        <f t="shared" si="81"/>
        <v>0</v>
      </c>
      <c r="M1309" s="10">
        <f t="shared" si="82"/>
        <v>0</v>
      </c>
      <c r="N1309" s="20">
        <f t="shared" si="83"/>
        <v>0</v>
      </c>
      <c r="O1309" s="10"/>
      <c r="P1309" s="10"/>
      <c r="Q1309" s="20"/>
      <c r="R1309" s="10"/>
      <c r="S1309" s="20"/>
      <c r="T1309" s="10"/>
      <c r="U1309" s="20"/>
      <c r="V1309" s="20"/>
      <c r="W1309" s="43"/>
      <c r="X1309" s="40"/>
      <c r="Y1309" s="43"/>
    </row>
    <row r="1310" spans="1:25" x14ac:dyDescent="0.25">
      <c r="A1310" s="13" t="s">
        <v>11</v>
      </c>
      <c r="B1310" s="14">
        <v>34634</v>
      </c>
      <c r="C1310" s="14" t="s">
        <v>98</v>
      </c>
      <c r="D1310" s="14" t="s">
        <v>35</v>
      </c>
      <c r="E1310" s="14" t="s">
        <v>142</v>
      </c>
      <c r="F1310" s="27" t="s">
        <v>121</v>
      </c>
      <c r="G1310" s="14">
        <v>2014</v>
      </c>
      <c r="H1310" s="10">
        <v>0</v>
      </c>
      <c r="I1310" s="10">
        <v>0</v>
      </c>
      <c r="J1310" s="20">
        <f t="shared" si="80"/>
        <v>0</v>
      </c>
      <c r="K1310" s="10">
        <v>0</v>
      </c>
      <c r="L1310" s="20">
        <f t="shared" si="81"/>
        <v>0</v>
      </c>
      <c r="M1310" s="10">
        <f t="shared" si="82"/>
        <v>0</v>
      </c>
      <c r="N1310" s="20">
        <f t="shared" si="83"/>
        <v>0</v>
      </c>
      <c r="O1310" s="10"/>
      <c r="P1310" s="10"/>
      <c r="Q1310" s="20"/>
      <c r="R1310" s="10"/>
      <c r="S1310" s="20"/>
      <c r="T1310" s="10"/>
      <c r="U1310" s="20"/>
      <c r="V1310" s="20"/>
      <c r="W1310" s="43"/>
      <c r="X1310" s="40"/>
      <c r="Y1310" s="43"/>
    </row>
    <row r="1311" spans="1:25" x14ac:dyDescent="0.25">
      <c r="A1311" s="13" t="s">
        <v>11</v>
      </c>
      <c r="B1311" s="14">
        <v>34634</v>
      </c>
      <c r="C1311" s="14" t="s">
        <v>98</v>
      </c>
      <c r="D1311" s="14" t="s">
        <v>35</v>
      </c>
      <c r="E1311" s="14" t="s">
        <v>142</v>
      </c>
      <c r="F1311" s="27" t="s">
        <v>121</v>
      </c>
      <c r="G1311" s="14">
        <v>2015</v>
      </c>
      <c r="H1311" s="10">
        <v>0</v>
      </c>
      <c r="I1311" s="10">
        <v>0</v>
      </c>
      <c r="J1311" s="20">
        <f t="shared" si="80"/>
        <v>0</v>
      </c>
      <c r="K1311" s="10">
        <v>0</v>
      </c>
      <c r="L1311" s="20">
        <f t="shared" si="81"/>
        <v>0</v>
      </c>
      <c r="M1311" s="10">
        <f t="shared" si="82"/>
        <v>0</v>
      </c>
      <c r="N1311" s="20">
        <f t="shared" si="83"/>
        <v>0</v>
      </c>
      <c r="O1311" s="29">
        <v>0</v>
      </c>
      <c r="P1311" s="29">
        <v>0</v>
      </c>
      <c r="Q1311" s="79">
        <f>IF($O1311=0,0,P1311/$O1311)*100</f>
        <v>0</v>
      </c>
      <c r="R1311" s="29">
        <v>0</v>
      </c>
      <c r="S1311" s="79">
        <f>IF($O1311=0,0,R1311/$O1311)*100</f>
        <v>0</v>
      </c>
      <c r="T1311" s="29">
        <f>P1311+R1311</f>
        <v>0</v>
      </c>
      <c r="U1311" s="79">
        <f>IF($O1311=0,0,T1311/$O1311)*100</f>
        <v>0</v>
      </c>
      <c r="V1311" s="80">
        <f>IFERROR(VLOOKUP($B1311,'Depr Rate % NS'!$A:$B,2,FALSE),0)</f>
        <v>0</v>
      </c>
      <c r="W1311" s="81">
        <f>IFERROR(VLOOKUP($B1311,'Depr Rate % NS'!D:E,2,FALSE),0)</f>
        <v>904.61</v>
      </c>
      <c r="X1311" s="82">
        <f>IFERROR(VLOOKUP($B1311,'Depr Rate % NS'!$L:$O,4,FALSE),0)</f>
        <v>3.7000000000000002E-3</v>
      </c>
      <c r="Y1311" s="81">
        <f>W1311*X1311</f>
        <v>3.3470570000000004</v>
      </c>
    </row>
    <row r="1312" spans="1:25" x14ac:dyDescent="0.25">
      <c r="A1312" s="13" t="s">
        <v>11</v>
      </c>
      <c r="B1312" s="14">
        <v>34634</v>
      </c>
      <c r="C1312" s="14" t="s">
        <v>98</v>
      </c>
      <c r="D1312" s="14" t="s">
        <v>35</v>
      </c>
      <c r="E1312" s="14" t="s">
        <v>142</v>
      </c>
      <c r="F1312" s="27" t="s">
        <v>121</v>
      </c>
      <c r="G1312" s="14">
        <v>2016</v>
      </c>
      <c r="H1312" s="10">
        <v>0</v>
      </c>
      <c r="I1312" s="10">
        <v>0</v>
      </c>
      <c r="J1312" s="20">
        <f t="shared" si="80"/>
        <v>0</v>
      </c>
      <c r="K1312" s="10">
        <v>0</v>
      </c>
      <c r="L1312" s="20">
        <f t="shared" si="81"/>
        <v>0</v>
      </c>
      <c r="M1312" s="10">
        <f t="shared" si="82"/>
        <v>0</v>
      </c>
      <c r="N1312" s="20">
        <f t="shared" si="83"/>
        <v>0</v>
      </c>
      <c r="O1312" s="29">
        <v>0</v>
      </c>
      <c r="P1312" s="29">
        <v>0</v>
      </c>
      <c r="Q1312" s="79">
        <f>IF($O1312=0,0,P1312/$O1312)*100</f>
        <v>0</v>
      </c>
      <c r="R1312" s="29">
        <v>0</v>
      </c>
      <c r="S1312" s="79">
        <f>IF($O1312=0,0,R1312/$O1312)*100</f>
        <v>0</v>
      </c>
      <c r="T1312" s="29">
        <f>P1312+R1312</f>
        <v>0</v>
      </c>
      <c r="U1312" s="79">
        <f>IF($O1312=0,0,T1312/$O1312)*100</f>
        <v>0</v>
      </c>
      <c r="V1312" s="80">
        <f>IFERROR(VLOOKUP($B1312,'Depr Rate % NS'!$A:$B,2,FALSE),0)</f>
        <v>0</v>
      </c>
      <c r="W1312" s="81">
        <f>IFERROR(VLOOKUP($B1312,'Depr Rate % NS'!D:E,2,FALSE),0)</f>
        <v>904.61</v>
      </c>
      <c r="X1312" s="82">
        <f>IFERROR(VLOOKUP($B1312,'Depr Rate % NS'!$L:$O,4,FALSE),0)</f>
        <v>3.7000000000000002E-3</v>
      </c>
      <c r="Y1312" s="81">
        <f>W1312*X1312</f>
        <v>3.3470570000000004</v>
      </c>
    </row>
    <row r="1313" spans="1:25" x14ac:dyDescent="0.25">
      <c r="A1313" s="13" t="s">
        <v>11</v>
      </c>
      <c r="B1313" s="14">
        <v>34634</v>
      </c>
      <c r="C1313" s="14" t="s">
        <v>98</v>
      </c>
      <c r="D1313" s="14" t="s">
        <v>35</v>
      </c>
      <c r="E1313" s="14" t="s">
        <v>142</v>
      </c>
      <c r="F1313" s="27" t="s">
        <v>121</v>
      </c>
      <c r="G1313" s="14">
        <v>2017</v>
      </c>
      <c r="H1313" s="10">
        <v>0</v>
      </c>
      <c r="I1313" s="10">
        <v>0</v>
      </c>
      <c r="J1313" s="20">
        <f t="shared" si="80"/>
        <v>0</v>
      </c>
      <c r="K1313" s="10">
        <v>0</v>
      </c>
      <c r="L1313" s="20">
        <f t="shared" si="81"/>
        <v>0</v>
      </c>
      <c r="M1313" s="10">
        <f t="shared" si="82"/>
        <v>0</v>
      </c>
      <c r="N1313" s="20">
        <f t="shared" si="83"/>
        <v>0</v>
      </c>
      <c r="O1313" s="29">
        <v>0</v>
      </c>
      <c r="P1313" s="29">
        <v>0</v>
      </c>
      <c r="Q1313" s="79">
        <f>IF($O1313=0,0,P1313/$O1313)*100</f>
        <v>0</v>
      </c>
      <c r="R1313" s="29">
        <v>0</v>
      </c>
      <c r="S1313" s="79">
        <f>IF($O1313=0,0,R1313/$O1313)*100</f>
        <v>0</v>
      </c>
      <c r="T1313" s="29">
        <f>P1313+R1313</f>
        <v>0</v>
      </c>
      <c r="U1313" s="79">
        <f>IF($O1313=0,0,T1313/$O1313)*100</f>
        <v>0</v>
      </c>
      <c r="V1313" s="80">
        <f>IFERROR(VLOOKUP($B1313,'Depr Rate % NS'!$A:$B,2,FALSE),0)</f>
        <v>0</v>
      </c>
      <c r="W1313" s="81">
        <f>IFERROR(VLOOKUP($B1313,'Depr Rate % NS'!D:E,2,FALSE),0)</f>
        <v>904.61</v>
      </c>
      <c r="X1313" s="82">
        <f>IFERROR(VLOOKUP($B1313,'Depr Rate % NS'!$L:$O,4,FALSE),0)</f>
        <v>3.7000000000000002E-3</v>
      </c>
      <c r="Y1313" s="81">
        <f>W1313*X1313</f>
        <v>3.3470570000000004</v>
      </c>
    </row>
    <row r="1314" spans="1:25" x14ac:dyDescent="0.25">
      <c r="A1314" s="13" t="s">
        <v>11</v>
      </c>
      <c r="B1314" s="14">
        <v>34634</v>
      </c>
      <c r="C1314" s="14" t="s">
        <v>98</v>
      </c>
      <c r="D1314" s="14" t="s">
        <v>35</v>
      </c>
      <c r="E1314" s="14" t="s">
        <v>142</v>
      </c>
      <c r="F1314" s="27" t="s">
        <v>121</v>
      </c>
      <c r="G1314" s="14">
        <v>2018</v>
      </c>
      <c r="H1314" s="10">
        <v>0</v>
      </c>
      <c r="I1314" s="10">
        <v>0</v>
      </c>
      <c r="J1314" s="20">
        <f t="shared" si="80"/>
        <v>0</v>
      </c>
      <c r="K1314" s="10">
        <v>0</v>
      </c>
      <c r="L1314" s="20">
        <f t="shared" si="81"/>
        <v>0</v>
      </c>
      <c r="M1314" s="10">
        <f t="shared" si="82"/>
        <v>0</v>
      </c>
      <c r="N1314" s="20">
        <f t="shared" si="83"/>
        <v>0</v>
      </c>
      <c r="O1314" s="29">
        <v>0</v>
      </c>
      <c r="P1314" s="29">
        <v>0</v>
      </c>
      <c r="Q1314" s="79">
        <f>IF($O1314=0,0,P1314/$O1314)*100</f>
        <v>0</v>
      </c>
      <c r="R1314" s="29">
        <v>0</v>
      </c>
      <c r="S1314" s="79">
        <f>IF($O1314=0,0,R1314/$O1314)*100</f>
        <v>0</v>
      </c>
      <c r="T1314" s="29">
        <f>P1314+R1314</f>
        <v>0</v>
      </c>
      <c r="U1314" s="79">
        <f>IF($O1314=0,0,T1314/$O1314)*100</f>
        <v>0</v>
      </c>
      <c r="V1314" s="80">
        <f>IFERROR(VLOOKUP($B1314,'Depr Rate % NS'!$A:$B,2,FALSE),0)</f>
        <v>0</v>
      </c>
      <c r="W1314" s="81">
        <f>IFERROR(VLOOKUP($B1314,'Depr Rate % NS'!D:E,2,FALSE),0)</f>
        <v>904.61</v>
      </c>
      <c r="X1314" s="82">
        <f>IFERROR(VLOOKUP($B1314,'Depr Rate % NS'!$L:$O,4,FALSE),0)</f>
        <v>3.7000000000000002E-3</v>
      </c>
      <c r="Y1314" s="81">
        <f>W1314*X1314</f>
        <v>3.3470570000000004</v>
      </c>
    </row>
    <row r="1315" spans="1:25" x14ac:dyDescent="0.25">
      <c r="A1315" s="13" t="s">
        <v>11</v>
      </c>
      <c r="B1315" s="14">
        <v>34634</v>
      </c>
      <c r="C1315" s="14" t="s">
        <v>98</v>
      </c>
      <c r="D1315" s="14" t="s">
        <v>35</v>
      </c>
      <c r="E1315" s="14" t="s">
        <v>142</v>
      </c>
      <c r="F1315" s="27" t="s">
        <v>121</v>
      </c>
      <c r="G1315" s="14">
        <v>2019</v>
      </c>
      <c r="H1315" s="10">
        <v>0</v>
      </c>
      <c r="I1315" s="10">
        <v>0</v>
      </c>
      <c r="J1315" s="20">
        <f t="shared" si="80"/>
        <v>0</v>
      </c>
      <c r="K1315" s="10">
        <v>0</v>
      </c>
      <c r="L1315" s="20">
        <f t="shared" si="81"/>
        <v>0</v>
      </c>
      <c r="M1315" s="10">
        <f t="shared" si="82"/>
        <v>0</v>
      </c>
      <c r="N1315" s="20">
        <f t="shared" si="83"/>
        <v>0</v>
      </c>
      <c r="O1315" s="29">
        <v>0</v>
      </c>
      <c r="P1315" s="29">
        <v>0</v>
      </c>
      <c r="Q1315" s="79">
        <f>IF($O1315=0,0,P1315/$O1315)*100</f>
        <v>0</v>
      </c>
      <c r="R1315" s="29">
        <v>0</v>
      </c>
      <c r="S1315" s="79">
        <f>IF($O1315=0,0,R1315/$O1315)*100</f>
        <v>0</v>
      </c>
      <c r="T1315" s="29">
        <f>P1315+R1315</f>
        <v>0</v>
      </c>
      <c r="U1315" s="79">
        <f>IF($O1315=0,0,T1315/$O1315)*100</f>
        <v>0</v>
      </c>
      <c r="V1315" s="80">
        <f>IFERROR(VLOOKUP($B1315,'Depr Rate % NS'!$A:$B,2,FALSE),0)</f>
        <v>0</v>
      </c>
      <c r="W1315" s="81">
        <f>IFERROR(VLOOKUP($B1315,'Depr Rate % NS'!D:E,2,FALSE),0)</f>
        <v>904.61</v>
      </c>
      <c r="X1315" s="82">
        <f>IFERROR(VLOOKUP($B1315,'Depr Rate % NS'!$L:$O,4,FALSE),0)</f>
        <v>3.7000000000000002E-3</v>
      </c>
      <c r="Y1315" s="81">
        <f>W1315*X1315</f>
        <v>3.3470570000000004</v>
      </c>
    </row>
    <row r="1316" spans="1:25" x14ac:dyDescent="0.25">
      <c r="A1316" s="13" t="s">
        <v>11</v>
      </c>
      <c r="B1316" s="14">
        <v>34635</v>
      </c>
      <c r="C1316" s="14" t="s">
        <v>98</v>
      </c>
      <c r="D1316" s="14" t="s">
        <v>36</v>
      </c>
      <c r="E1316" s="14" t="s">
        <v>142</v>
      </c>
      <c r="F1316" s="27" t="s">
        <v>122</v>
      </c>
      <c r="G1316" s="14">
        <v>2011</v>
      </c>
      <c r="H1316" s="10">
        <v>0</v>
      </c>
      <c r="I1316" s="10">
        <v>0</v>
      </c>
      <c r="J1316" s="20">
        <f t="shared" si="80"/>
        <v>0</v>
      </c>
      <c r="K1316" s="10">
        <v>0</v>
      </c>
      <c r="L1316" s="20">
        <f t="shared" si="81"/>
        <v>0</v>
      </c>
      <c r="M1316" s="10">
        <f t="shared" si="82"/>
        <v>0</v>
      </c>
      <c r="N1316" s="20">
        <f t="shared" si="83"/>
        <v>0</v>
      </c>
      <c r="O1316" s="10"/>
      <c r="P1316" s="10"/>
      <c r="Q1316" s="20"/>
      <c r="R1316" s="10"/>
      <c r="S1316" s="20"/>
      <c r="T1316" s="10"/>
      <c r="U1316" s="20"/>
      <c r="V1316" s="20"/>
      <c r="W1316" s="43"/>
      <c r="X1316" s="40"/>
      <c r="Y1316" s="43"/>
    </row>
    <row r="1317" spans="1:25" x14ac:dyDescent="0.25">
      <c r="A1317" s="13" t="s">
        <v>11</v>
      </c>
      <c r="B1317" s="14">
        <v>34635</v>
      </c>
      <c r="C1317" s="14" t="s">
        <v>98</v>
      </c>
      <c r="D1317" s="14" t="s">
        <v>36</v>
      </c>
      <c r="E1317" s="14" t="s">
        <v>142</v>
      </c>
      <c r="F1317" s="27" t="s">
        <v>122</v>
      </c>
      <c r="G1317" s="14">
        <v>2012</v>
      </c>
      <c r="H1317" s="10">
        <v>0</v>
      </c>
      <c r="I1317" s="10">
        <v>0</v>
      </c>
      <c r="J1317" s="20">
        <f t="shared" si="80"/>
        <v>0</v>
      </c>
      <c r="K1317" s="10">
        <v>0</v>
      </c>
      <c r="L1317" s="20">
        <f t="shared" si="81"/>
        <v>0</v>
      </c>
      <c r="M1317" s="10">
        <f t="shared" si="82"/>
        <v>0</v>
      </c>
      <c r="N1317" s="20">
        <f t="shared" si="83"/>
        <v>0</v>
      </c>
      <c r="O1317" s="10"/>
      <c r="P1317" s="10"/>
      <c r="Q1317" s="20"/>
      <c r="R1317" s="10"/>
      <c r="S1317" s="20"/>
      <c r="T1317" s="10"/>
      <c r="U1317" s="20"/>
      <c r="V1317" s="20"/>
      <c r="W1317" s="43"/>
      <c r="X1317" s="40"/>
      <c r="Y1317" s="43"/>
    </row>
    <row r="1318" spans="1:25" x14ac:dyDescent="0.25">
      <c r="A1318" s="13" t="s">
        <v>11</v>
      </c>
      <c r="B1318" s="14">
        <v>34635</v>
      </c>
      <c r="C1318" s="14" t="s">
        <v>98</v>
      </c>
      <c r="D1318" s="14" t="s">
        <v>36</v>
      </c>
      <c r="E1318" s="14" t="s">
        <v>142</v>
      </c>
      <c r="F1318" s="27" t="s">
        <v>122</v>
      </c>
      <c r="G1318" s="14">
        <v>2013</v>
      </c>
      <c r="H1318" s="10">
        <v>0</v>
      </c>
      <c r="I1318" s="10">
        <v>0</v>
      </c>
      <c r="J1318" s="20">
        <f t="shared" si="80"/>
        <v>0</v>
      </c>
      <c r="K1318" s="10">
        <v>0</v>
      </c>
      <c r="L1318" s="20">
        <f t="shared" si="81"/>
        <v>0</v>
      </c>
      <c r="M1318" s="10">
        <f t="shared" si="82"/>
        <v>0</v>
      </c>
      <c r="N1318" s="20">
        <f t="shared" si="83"/>
        <v>0</v>
      </c>
      <c r="O1318" s="10"/>
      <c r="P1318" s="10"/>
      <c r="Q1318" s="20"/>
      <c r="R1318" s="10"/>
      <c r="S1318" s="20"/>
      <c r="T1318" s="10"/>
      <c r="U1318" s="20"/>
      <c r="V1318" s="20"/>
      <c r="W1318" s="43"/>
      <c r="X1318" s="40"/>
      <c r="Y1318" s="43"/>
    </row>
    <row r="1319" spans="1:25" x14ac:dyDescent="0.25">
      <c r="A1319" s="13" t="s">
        <v>11</v>
      </c>
      <c r="B1319" s="14">
        <v>34635</v>
      </c>
      <c r="C1319" s="14" t="s">
        <v>98</v>
      </c>
      <c r="D1319" s="14" t="s">
        <v>36</v>
      </c>
      <c r="E1319" s="14" t="s">
        <v>142</v>
      </c>
      <c r="F1319" s="27" t="s">
        <v>122</v>
      </c>
      <c r="G1319" s="14">
        <v>2014</v>
      </c>
      <c r="H1319" s="10">
        <v>0</v>
      </c>
      <c r="I1319" s="10">
        <v>0</v>
      </c>
      <c r="J1319" s="20">
        <f t="shared" si="80"/>
        <v>0</v>
      </c>
      <c r="K1319" s="10">
        <v>0</v>
      </c>
      <c r="L1319" s="20">
        <f t="shared" si="81"/>
        <v>0</v>
      </c>
      <c r="M1319" s="10">
        <f t="shared" si="82"/>
        <v>0</v>
      </c>
      <c r="N1319" s="20">
        <f t="shared" si="83"/>
        <v>0</v>
      </c>
      <c r="O1319" s="10"/>
      <c r="P1319" s="10"/>
      <c r="Q1319" s="20"/>
      <c r="R1319" s="10"/>
      <c r="S1319" s="20"/>
      <c r="T1319" s="10"/>
      <c r="U1319" s="20"/>
      <c r="V1319" s="20"/>
      <c r="W1319" s="43"/>
      <c r="X1319" s="40"/>
      <c r="Y1319" s="43"/>
    </row>
    <row r="1320" spans="1:25" x14ac:dyDescent="0.25">
      <c r="A1320" s="13" t="s">
        <v>11</v>
      </c>
      <c r="B1320" s="14">
        <v>34635</v>
      </c>
      <c r="C1320" s="14" t="s">
        <v>98</v>
      </c>
      <c r="D1320" s="14" t="s">
        <v>36</v>
      </c>
      <c r="E1320" s="14" t="s">
        <v>142</v>
      </c>
      <c r="F1320" s="27" t="s">
        <v>122</v>
      </c>
      <c r="G1320" s="14">
        <v>2015</v>
      </c>
      <c r="H1320" s="10">
        <v>0</v>
      </c>
      <c r="I1320" s="10">
        <v>0</v>
      </c>
      <c r="J1320" s="20">
        <f t="shared" si="80"/>
        <v>0</v>
      </c>
      <c r="K1320" s="10">
        <v>0</v>
      </c>
      <c r="L1320" s="20">
        <f t="shared" si="81"/>
        <v>0</v>
      </c>
      <c r="M1320" s="10">
        <f t="shared" si="82"/>
        <v>0</v>
      </c>
      <c r="N1320" s="20">
        <f t="shared" si="83"/>
        <v>0</v>
      </c>
      <c r="O1320" s="29">
        <v>0</v>
      </c>
      <c r="P1320" s="29">
        <v>0</v>
      </c>
      <c r="Q1320" s="79">
        <f>IF($O1320=0,0,P1320/$O1320)*100</f>
        <v>0</v>
      </c>
      <c r="R1320" s="29">
        <v>0</v>
      </c>
      <c r="S1320" s="79">
        <f>IF($O1320=0,0,R1320/$O1320)*100</f>
        <v>0</v>
      </c>
      <c r="T1320" s="29">
        <f>P1320+R1320</f>
        <v>0</v>
      </c>
      <c r="U1320" s="79">
        <f>IF($O1320=0,0,T1320/$O1320)*100</f>
        <v>0</v>
      </c>
      <c r="V1320" s="80">
        <f>IFERROR(VLOOKUP($B1320,'Depr Rate % NS'!$A:$B,2,FALSE),0)</f>
        <v>0</v>
      </c>
      <c r="W1320" s="81">
        <f>IFERROR(VLOOKUP($B1320,'Depr Rate % NS'!D:E,2,FALSE),0)</f>
        <v>0</v>
      </c>
      <c r="X1320" s="82">
        <f>IFERROR(VLOOKUP($B1320,'Depr Rate % NS'!$L:$O,4,FALSE),0)</f>
        <v>3.7000000000000002E-3</v>
      </c>
      <c r="Y1320" s="81">
        <f>W1320*X1320</f>
        <v>0</v>
      </c>
    </row>
    <row r="1321" spans="1:25" x14ac:dyDescent="0.25">
      <c r="A1321" s="13" t="s">
        <v>11</v>
      </c>
      <c r="B1321" s="14">
        <v>34635</v>
      </c>
      <c r="C1321" s="14" t="s">
        <v>98</v>
      </c>
      <c r="D1321" s="14" t="s">
        <v>36</v>
      </c>
      <c r="E1321" s="14" t="s">
        <v>142</v>
      </c>
      <c r="F1321" s="27" t="s">
        <v>122</v>
      </c>
      <c r="G1321" s="14">
        <v>2016</v>
      </c>
      <c r="H1321" s="10">
        <v>0</v>
      </c>
      <c r="I1321" s="10">
        <v>0</v>
      </c>
      <c r="J1321" s="20">
        <f t="shared" si="80"/>
        <v>0</v>
      </c>
      <c r="K1321" s="10">
        <v>0</v>
      </c>
      <c r="L1321" s="20">
        <f t="shared" si="81"/>
        <v>0</v>
      </c>
      <c r="M1321" s="10">
        <f t="shared" si="82"/>
        <v>0</v>
      </c>
      <c r="N1321" s="20">
        <f t="shared" si="83"/>
        <v>0</v>
      </c>
      <c r="O1321" s="29">
        <v>0</v>
      </c>
      <c r="P1321" s="29">
        <v>0</v>
      </c>
      <c r="Q1321" s="79">
        <f>IF($O1321=0,0,P1321/$O1321)*100</f>
        <v>0</v>
      </c>
      <c r="R1321" s="29">
        <v>0</v>
      </c>
      <c r="S1321" s="79">
        <f>IF($O1321=0,0,R1321/$O1321)*100</f>
        <v>0</v>
      </c>
      <c r="T1321" s="29">
        <f>P1321+R1321</f>
        <v>0</v>
      </c>
      <c r="U1321" s="79">
        <f>IF($O1321=0,0,T1321/$O1321)*100</f>
        <v>0</v>
      </c>
      <c r="V1321" s="80">
        <f>IFERROR(VLOOKUP($B1321,'Depr Rate % NS'!$A:$B,2,FALSE),0)</f>
        <v>0</v>
      </c>
      <c r="W1321" s="81">
        <f>IFERROR(VLOOKUP($B1321,'Depr Rate % NS'!D:E,2,FALSE),0)</f>
        <v>0</v>
      </c>
      <c r="X1321" s="82">
        <f>IFERROR(VLOOKUP($B1321,'Depr Rate % NS'!$L:$O,4,FALSE),0)</f>
        <v>3.7000000000000002E-3</v>
      </c>
      <c r="Y1321" s="81">
        <f>W1321*X1321</f>
        <v>0</v>
      </c>
    </row>
    <row r="1322" spans="1:25" x14ac:dyDescent="0.25">
      <c r="A1322" s="13" t="s">
        <v>11</v>
      </c>
      <c r="B1322" s="14">
        <v>34635</v>
      </c>
      <c r="C1322" s="14" t="s">
        <v>98</v>
      </c>
      <c r="D1322" s="14" t="s">
        <v>36</v>
      </c>
      <c r="E1322" s="14" t="s">
        <v>142</v>
      </c>
      <c r="F1322" s="27" t="s">
        <v>122</v>
      </c>
      <c r="G1322" s="14">
        <v>2017</v>
      </c>
      <c r="H1322" s="10">
        <v>0</v>
      </c>
      <c r="I1322" s="10">
        <v>0</v>
      </c>
      <c r="J1322" s="20">
        <f t="shared" si="80"/>
        <v>0</v>
      </c>
      <c r="K1322" s="10">
        <v>0</v>
      </c>
      <c r="L1322" s="20">
        <f t="shared" si="81"/>
        <v>0</v>
      </c>
      <c r="M1322" s="10">
        <f t="shared" si="82"/>
        <v>0</v>
      </c>
      <c r="N1322" s="20">
        <f t="shared" si="83"/>
        <v>0</v>
      </c>
      <c r="O1322" s="29">
        <v>0</v>
      </c>
      <c r="P1322" s="29">
        <v>0</v>
      </c>
      <c r="Q1322" s="79">
        <f>IF($O1322=0,0,P1322/$O1322)*100</f>
        <v>0</v>
      </c>
      <c r="R1322" s="29">
        <v>0</v>
      </c>
      <c r="S1322" s="79">
        <f>IF($O1322=0,0,R1322/$O1322)*100</f>
        <v>0</v>
      </c>
      <c r="T1322" s="29">
        <f>P1322+R1322</f>
        <v>0</v>
      </c>
      <c r="U1322" s="79">
        <f>IF($O1322=0,0,T1322/$O1322)*100</f>
        <v>0</v>
      </c>
      <c r="V1322" s="80">
        <f>IFERROR(VLOOKUP($B1322,'Depr Rate % NS'!$A:$B,2,FALSE),0)</f>
        <v>0</v>
      </c>
      <c r="W1322" s="81">
        <f>IFERROR(VLOOKUP($B1322,'Depr Rate % NS'!D:E,2,FALSE),0)</f>
        <v>0</v>
      </c>
      <c r="X1322" s="82">
        <f>IFERROR(VLOOKUP($B1322,'Depr Rate % NS'!$L:$O,4,FALSE),0)</f>
        <v>3.7000000000000002E-3</v>
      </c>
      <c r="Y1322" s="81">
        <f>W1322*X1322</f>
        <v>0</v>
      </c>
    </row>
    <row r="1323" spans="1:25" x14ac:dyDescent="0.25">
      <c r="A1323" s="13" t="s">
        <v>11</v>
      </c>
      <c r="B1323" s="14">
        <v>34635</v>
      </c>
      <c r="C1323" s="14" t="s">
        <v>98</v>
      </c>
      <c r="D1323" s="14" t="s">
        <v>36</v>
      </c>
      <c r="E1323" s="14" t="s">
        <v>142</v>
      </c>
      <c r="F1323" s="27" t="s">
        <v>122</v>
      </c>
      <c r="G1323" s="14">
        <v>2018</v>
      </c>
      <c r="H1323" s="10">
        <v>0</v>
      </c>
      <c r="I1323" s="10">
        <v>0</v>
      </c>
      <c r="J1323" s="20">
        <f t="shared" si="80"/>
        <v>0</v>
      </c>
      <c r="K1323" s="10">
        <v>0</v>
      </c>
      <c r="L1323" s="20">
        <f t="shared" si="81"/>
        <v>0</v>
      </c>
      <c r="M1323" s="10">
        <f t="shared" si="82"/>
        <v>0</v>
      </c>
      <c r="N1323" s="20">
        <f t="shared" si="83"/>
        <v>0</v>
      </c>
      <c r="O1323" s="29">
        <v>0</v>
      </c>
      <c r="P1323" s="29">
        <v>0</v>
      </c>
      <c r="Q1323" s="79">
        <f>IF($O1323=0,0,P1323/$O1323)*100</f>
        <v>0</v>
      </c>
      <c r="R1323" s="29">
        <v>0</v>
      </c>
      <c r="S1323" s="79">
        <f>IF($O1323=0,0,R1323/$O1323)*100</f>
        <v>0</v>
      </c>
      <c r="T1323" s="29">
        <f>P1323+R1323</f>
        <v>0</v>
      </c>
      <c r="U1323" s="79">
        <f>IF($O1323=0,0,T1323/$O1323)*100</f>
        <v>0</v>
      </c>
      <c r="V1323" s="80">
        <f>IFERROR(VLOOKUP($B1323,'Depr Rate % NS'!$A:$B,2,FALSE),0)</f>
        <v>0</v>
      </c>
      <c r="W1323" s="81">
        <f>IFERROR(VLOOKUP($B1323,'Depr Rate % NS'!D:E,2,FALSE),0)</f>
        <v>0</v>
      </c>
      <c r="X1323" s="82">
        <f>IFERROR(VLOOKUP($B1323,'Depr Rate % NS'!$L:$O,4,FALSE),0)</f>
        <v>3.7000000000000002E-3</v>
      </c>
      <c r="Y1323" s="81">
        <f>W1323*X1323</f>
        <v>0</v>
      </c>
    </row>
    <row r="1324" spans="1:25" x14ac:dyDescent="0.25">
      <c r="A1324" s="24" t="s">
        <v>11</v>
      </c>
      <c r="B1324" s="14">
        <v>34635</v>
      </c>
      <c r="C1324" s="14" t="s">
        <v>98</v>
      </c>
      <c r="D1324" s="14" t="s">
        <v>36</v>
      </c>
      <c r="E1324" s="14" t="s">
        <v>142</v>
      </c>
      <c r="F1324" s="27" t="s">
        <v>122</v>
      </c>
      <c r="G1324" s="14">
        <v>2019</v>
      </c>
      <c r="H1324" s="10">
        <v>0</v>
      </c>
      <c r="I1324" s="10">
        <v>0</v>
      </c>
      <c r="J1324" s="20">
        <f t="shared" si="80"/>
        <v>0</v>
      </c>
      <c r="K1324" s="10">
        <v>0</v>
      </c>
      <c r="L1324" s="20">
        <f t="shared" si="81"/>
        <v>0</v>
      </c>
      <c r="M1324" s="10">
        <f t="shared" si="82"/>
        <v>0</v>
      </c>
      <c r="N1324" s="20">
        <f t="shared" si="83"/>
        <v>0</v>
      </c>
      <c r="O1324" s="29">
        <v>0</v>
      </c>
      <c r="P1324" s="29">
        <v>0</v>
      </c>
      <c r="Q1324" s="79">
        <f>IF($O1324=0,0,P1324/$O1324)*100</f>
        <v>0</v>
      </c>
      <c r="R1324" s="29">
        <v>0</v>
      </c>
      <c r="S1324" s="79">
        <f>IF($O1324=0,0,R1324/$O1324)*100</f>
        <v>0</v>
      </c>
      <c r="T1324" s="29">
        <f>P1324+R1324</f>
        <v>0</v>
      </c>
      <c r="U1324" s="79">
        <f>IF($O1324=0,0,T1324/$O1324)*100</f>
        <v>0</v>
      </c>
      <c r="V1324" s="80">
        <f>IFERROR(VLOOKUP($B1324,'Depr Rate % NS'!$A:$B,2,FALSE),0)</f>
        <v>0</v>
      </c>
      <c r="W1324" s="81">
        <f>IFERROR(VLOOKUP($B1324,'Depr Rate % NS'!D:E,2,FALSE),0)</f>
        <v>0</v>
      </c>
      <c r="X1324" s="82">
        <f>IFERROR(VLOOKUP($B1324,'Depr Rate % NS'!$L:$O,4,FALSE),0)</f>
        <v>3.7000000000000002E-3</v>
      </c>
      <c r="Y1324" s="81">
        <f>W1324*X1324</f>
        <v>0</v>
      </c>
    </row>
    <row r="1325" spans="1:25" x14ac:dyDescent="0.25">
      <c r="A1325" s="13" t="s">
        <v>11</v>
      </c>
      <c r="B1325" s="14">
        <v>34636</v>
      </c>
      <c r="C1325" s="14" t="s">
        <v>98</v>
      </c>
      <c r="D1325" s="14" t="s">
        <v>37</v>
      </c>
      <c r="E1325" s="14" t="s">
        <v>142</v>
      </c>
      <c r="F1325" s="27" t="s">
        <v>123</v>
      </c>
      <c r="G1325" s="14">
        <v>2011</v>
      </c>
      <c r="H1325" s="10">
        <v>0</v>
      </c>
      <c r="I1325" s="10">
        <v>0</v>
      </c>
      <c r="J1325" s="20">
        <f t="shared" si="80"/>
        <v>0</v>
      </c>
      <c r="K1325" s="10">
        <v>0</v>
      </c>
      <c r="L1325" s="20">
        <f t="shared" si="81"/>
        <v>0</v>
      </c>
      <c r="M1325" s="10">
        <f t="shared" si="82"/>
        <v>0</v>
      </c>
      <c r="N1325" s="20">
        <f t="shared" si="83"/>
        <v>0</v>
      </c>
      <c r="O1325" s="10"/>
      <c r="P1325" s="10"/>
      <c r="Q1325" s="20"/>
      <c r="R1325" s="10"/>
      <c r="S1325" s="20"/>
      <c r="T1325" s="10"/>
      <c r="U1325" s="20"/>
      <c r="V1325" s="20"/>
      <c r="W1325" s="43"/>
      <c r="X1325" s="40"/>
      <c r="Y1325" s="43"/>
    </row>
    <row r="1326" spans="1:25" x14ac:dyDescent="0.25">
      <c r="A1326" s="13" t="s">
        <v>11</v>
      </c>
      <c r="B1326" s="14">
        <v>34636</v>
      </c>
      <c r="C1326" s="14" t="s">
        <v>98</v>
      </c>
      <c r="D1326" s="14" t="s">
        <v>37</v>
      </c>
      <c r="E1326" s="14" t="s">
        <v>142</v>
      </c>
      <c r="F1326" s="27" t="s">
        <v>123</v>
      </c>
      <c r="G1326" s="14">
        <v>2012</v>
      </c>
      <c r="H1326" s="10">
        <v>0</v>
      </c>
      <c r="I1326" s="10">
        <v>0</v>
      </c>
      <c r="J1326" s="20">
        <f t="shared" si="80"/>
        <v>0</v>
      </c>
      <c r="K1326" s="10">
        <v>0</v>
      </c>
      <c r="L1326" s="20">
        <f t="shared" si="81"/>
        <v>0</v>
      </c>
      <c r="M1326" s="10">
        <f t="shared" si="82"/>
        <v>0</v>
      </c>
      <c r="N1326" s="20">
        <f t="shared" si="83"/>
        <v>0</v>
      </c>
      <c r="O1326" s="10"/>
      <c r="P1326" s="10"/>
      <c r="Q1326" s="20"/>
      <c r="R1326" s="10"/>
      <c r="S1326" s="20"/>
      <c r="T1326" s="10"/>
      <c r="U1326" s="20"/>
      <c r="V1326" s="20"/>
      <c r="W1326" s="43"/>
      <c r="X1326" s="40"/>
      <c r="Y1326" s="43"/>
    </row>
    <row r="1327" spans="1:25" x14ac:dyDescent="0.25">
      <c r="A1327" s="13" t="s">
        <v>11</v>
      </c>
      <c r="B1327" s="14">
        <v>34636</v>
      </c>
      <c r="C1327" s="14" t="s">
        <v>98</v>
      </c>
      <c r="D1327" s="14" t="s">
        <v>37</v>
      </c>
      <c r="E1327" s="14" t="s">
        <v>142</v>
      </c>
      <c r="F1327" s="27" t="s">
        <v>123</v>
      </c>
      <c r="G1327" s="14">
        <v>2013</v>
      </c>
      <c r="H1327" s="10">
        <v>0</v>
      </c>
      <c r="I1327" s="10">
        <v>0</v>
      </c>
      <c r="J1327" s="20">
        <f t="shared" si="80"/>
        <v>0</v>
      </c>
      <c r="K1327" s="10">
        <v>0</v>
      </c>
      <c r="L1327" s="20">
        <f t="shared" si="81"/>
        <v>0</v>
      </c>
      <c r="M1327" s="10">
        <f t="shared" si="82"/>
        <v>0</v>
      </c>
      <c r="N1327" s="20">
        <f t="shared" si="83"/>
        <v>0</v>
      </c>
      <c r="O1327" s="10"/>
      <c r="P1327" s="10"/>
      <c r="Q1327" s="20"/>
      <c r="R1327" s="10"/>
      <c r="S1327" s="20"/>
      <c r="T1327" s="10"/>
      <c r="U1327" s="20"/>
      <c r="V1327" s="20"/>
      <c r="W1327" s="43"/>
      <c r="X1327" s="40"/>
      <c r="Y1327" s="43"/>
    </row>
    <row r="1328" spans="1:25" x14ac:dyDescent="0.25">
      <c r="A1328" s="13" t="s">
        <v>11</v>
      </c>
      <c r="B1328" s="14">
        <v>34636</v>
      </c>
      <c r="C1328" s="14" t="s">
        <v>98</v>
      </c>
      <c r="D1328" s="14" t="s">
        <v>37</v>
      </c>
      <c r="E1328" s="14" t="s">
        <v>142</v>
      </c>
      <c r="F1328" s="27" t="s">
        <v>123</v>
      </c>
      <c r="G1328" s="14">
        <v>2014</v>
      </c>
      <c r="H1328" s="10">
        <v>0</v>
      </c>
      <c r="I1328" s="10">
        <v>0</v>
      </c>
      <c r="J1328" s="20">
        <f t="shared" si="80"/>
        <v>0</v>
      </c>
      <c r="K1328" s="10">
        <v>0</v>
      </c>
      <c r="L1328" s="20">
        <f t="shared" si="81"/>
        <v>0</v>
      </c>
      <c r="M1328" s="10">
        <f t="shared" si="82"/>
        <v>0</v>
      </c>
      <c r="N1328" s="20">
        <f t="shared" si="83"/>
        <v>0</v>
      </c>
      <c r="O1328" s="10"/>
      <c r="P1328" s="10"/>
      <c r="Q1328" s="20"/>
      <c r="R1328" s="10"/>
      <c r="S1328" s="20"/>
      <c r="T1328" s="10"/>
      <c r="U1328" s="20"/>
      <c r="V1328" s="20"/>
      <c r="W1328" s="43"/>
      <c r="X1328" s="40"/>
      <c r="Y1328" s="43"/>
    </row>
    <row r="1329" spans="1:25" x14ac:dyDescent="0.25">
      <c r="A1329" s="13" t="s">
        <v>11</v>
      </c>
      <c r="B1329" s="14">
        <v>34636</v>
      </c>
      <c r="C1329" s="14" t="s">
        <v>98</v>
      </c>
      <c r="D1329" s="14" t="s">
        <v>37</v>
      </c>
      <c r="E1329" s="14" t="s">
        <v>142</v>
      </c>
      <c r="F1329" s="27" t="s">
        <v>123</v>
      </c>
      <c r="G1329" s="14">
        <v>2015</v>
      </c>
      <c r="H1329" s="10">
        <v>0</v>
      </c>
      <c r="I1329" s="10">
        <v>0</v>
      </c>
      <c r="J1329" s="20">
        <f t="shared" si="80"/>
        <v>0</v>
      </c>
      <c r="K1329" s="10">
        <v>0</v>
      </c>
      <c r="L1329" s="20">
        <f t="shared" si="81"/>
        <v>0</v>
      </c>
      <c r="M1329" s="10">
        <f t="shared" si="82"/>
        <v>0</v>
      </c>
      <c r="N1329" s="20">
        <f t="shared" si="83"/>
        <v>0</v>
      </c>
      <c r="O1329" s="29">
        <v>0</v>
      </c>
      <c r="P1329" s="29">
        <v>0</v>
      </c>
      <c r="Q1329" s="79">
        <f>IF($O1329=0,0,P1329/$O1329)*100</f>
        <v>0</v>
      </c>
      <c r="R1329" s="29">
        <v>0</v>
      </c>
      <c r="S1329" s="79">
        <f>IF($O1329=0,0,R1329/$O1329)*100</f>
        <v>0</v>
      </c>
      <c r="T1329" s="29">
        <f>P1329+R1329</f>
        <v>0</v>
      </c>
      <c r="U1329" s="79">
        <f>IF($O1329=0,0,T1329/$O1329)*100</f>
        <v>0</v>
      </c>
      <c r="V1329" s="80">
        <f>IFERROR(VLOOKUP($B1329,'Depr Rate % NS'!$A:$B,2,FALSE),0)</f>
        <v>0</v>
      </c>
      <c r="W1329" s="81">
        <f>IFERROR(VLOOKUP($B1329,'Depr Rate % NS'!D:E,2,FALSE),0)</f>
        <v>11736.48</v>
      </c>
      <c r="X1329" s="82">
        <f>IFERROR(VLOOKUP($B1329,'Depr Rate % NS'!$L:$O,4,FALSE),0)</f>
        <v>3.7000000000000002E-3</v>
      </c>
      <c r="Y1329" s="81">
        <f>W1329*X1329</f>
        <v>43.424976000000001</v>
      </c>
    </row>
    <row r="1330" spans="1:25" x14ac:dyDescent="0.25">
      <c r="A1330" s="13" t="s">
        <v>11</v>
      </c>
      <c r="B1330" s="14">
        <v>34636</v>
      </c>
      <c r="C1330" s="14" t="s">
        <v>98</v>
      </c>
      <c r="D1330" s="14" t="s">
        <v>37</v>
      </c>
      <c r="E1330" s="14" t="s">
        <v>142</v>
      </c>
      <c r="F1330" s="27" t="s">
        <v>123</v>
      </c>
      <c r="G1330" s="14">
        <v>2016</v>
      </c>
      <c r="H1330" s="10">
        <v>0</v>
      </c>
      <c r="I1330" s="10">
        <v>0</v>
      </c>
      <c r="J1330" s="20">
        <f t="shared" si="80"/>
        <v>0</v>
      </c>
      <c r="K1330" s="10">
        <v>0</v>
      </c>
      <c r="L1330" s="20">
        <f t="shared" si="81"/>
        <v>0</v>
      </c>
      <c r="M1330" s="10">
        <f t="shared" si="82"/>
        <v>0</v>
      </c>
      <c r="N1330" s="20">
        <f t="shared" si="83"/>
        <v>0</v>
      </c>
      <c r="O1330" s="29">
        <v>0</v>
      </c>
      <c r="P1330" s="29">
        <v>0</v>
      </c>
      <c r="Q1330" s="79">
        <f>IF($O1330=0,0,P1330/$O1330)*100</f>
        <v>0</v>
      </c>
      <c r="R1330" s="29">
        <v>0</v>
      </c>
      <c r="S1330" s="79">
        <f>IF($O1330=0,0,R1330/$O1330)*100</f>
        <v>0</v>
      </c>
      <c r="T1330" s="29">
        <f>P1330+R1330</f>
        <v>0</v>
      </c>
      <c r="U1330" s="79">
        <f>IF($O1330=0,0,T1330/$O1330)*100</f>
        <v>0</v>
      </c>
      <c r="V1330" s="80">
        <f>IFERROR(VLOOKUP($B1330,'Depr Rate % NS'!$A:$B,2,FALSE),0)</f>
        <v>0</v>
      </c>
      <c r="W1330" s="81">
        <f>IFERROR(VLOOKUP($B1330,'Depr Rate % NS'!D:E,2,FALSE),0)</f>
        <v>11736.48</v>
      </c>
      <c r="X1330" s="82">
        <f>IFERROR(VLOOKUP($B1330,'Depr Rate % NS'!$L:$O,4,FALSE),0)</f>
        <v>3.7000000000000002E-3</v>
      </c>
      <c r="Y1330" s="81">
        <f>W1330*X1330</f>
        <v>43.424976000000001</v>
      </c>
    </row>
    <row r="1331" spans="1:25" x14ac:dyDescent="0.25">
      <c r="A1331" s="13" t="s">
        <v>11</v>
      </c>
      <c r="B1331" s="14">
        <v>34636</v>
      </c>
      <c r="C1331" s="14" t="s">
        <v>98</v>
      </c>
      <c r="D1331" s="14" t="s">
        <v>37</v>
      </c>
      <c r="E1331" s="14" t="s">
        <v>142</v>
      </c>
      <c r="F1331" s="27" t="s">
        <v>123</v>
      </c>
      <c r="G1331" s="14">
        <v>2017</v>
      </c>
      <c r="H1331" s="10">
        <v>0</v>
      </c>
      <c r="I1331" s="10">
        <v>0</v>
      </c>
      <c r="J1331" s="20">
        <f t="shared" si="80"/>
        <v>0</v>
      </c>
      <c r="K1331" s="10">
        <v>0</v>
      </c>
      <c r="L1331" s="20">
        <f t="shared" si="81"/>
        <v>0</v>
      </c>
      <c r="M1331" s="10">
        <f t="shared" si="82"/>
        <v>0</v>
      </c>
      <c r="N1331" s="20">
        <f t="shared" si="83"/>
        <v>0</v>
      </c>
      <c r="O1331" s="29">
        <v>0</v>
      </c>
      <c r="P1331" s="29">
        <v>0</v>
      </c>
      <c r="Q1331" s="79">
        <f>IF($O1331=0,0,P1331/$O1331)*100</f>
        <v>0</v>
      </c>
      <c r="R1331" s="29">
        <v>0</v>
      </c>
      <c r="S1331" s="79">
        <f>IF($O1331=0,0,R1331/$O1331)*100</f>
        <v>0</v>
      </c>
      <c r="T1331" s="29">
        <f>P1331+R1331</f>
        <v>0</v>
      </c>
      <c r="U1331" s="79">
        <f>IF($O1331=0,0,T1331/$O1331)*100</f>
        <v>0</v>
      </c>
      <c r="V1331" s="80">
        <f>IFERROR(VLOOKUP($B1331,'Depr Rate % NS'!$A:$B,2,FALSE),0)</f>
        <v>0</v>
      </c>
      <c r="W1331" s="81">
        <f>IFERROR(VLOOKUP($B1331,'Depr Rate % NS'!D:E,2,FALSE),0)</f>
        <v>11736.48</v>
      </c>
      <c r="X1331" s="82">
        <f>IFERROR(VLOOKUP($B1331,'Depr Rate % NS'!$L:$O,4,FALSE),0)</f>
        <v>3.7000000000000002E-3</v>
      </c>
      <c r="Y1331" s="81">
        <f>W1331*X1331</f>
        <v>43.424976000000001</v>
      </c>
    </row>
    <row r="1332" spans="1:25" x14ac:dyDescent="0.25">
      <c r="A1332" s="13" t="s">
        <v>11</v>
      </c>
      <c r="B1332" s="14">
        <v>34636</v>
      </c>
      <c r="C1332" s="14" t="s">
        <v>98</v>
      </c>
      <c r="D1332" s="14" t="s">
        <v>37</v>
      </c>
      <c r="E1332" s="14" t="s">
        <v>142</v>
      </c>
      <c r="F1332" s="27" t="s">
        <v>123</v>
      </c>
      <c r="G1332" s="14">
        <v>2018</v>
      </c>
      <c r="H1332" s="10">
        <v>0</v>
      </c>
      <c r="I1332" s="10">
        <v>0</v>
      </c>
      <c r="J1332" s="20">
        <f t="shared" si="80"/>
        <v>0</v>
      </c>
      <c r="K1332" s="10">
        <v>0</v>
      </c>
      <c r="L1332" s="20">
        <f t="shared" si="81"/>
        <v>0</v>
      </c>
      <c r="M1332" s="10">
        <f t="shared" si="82"/>
        <v>0</v>
      </c>
      <c r="N1332" s="20">
        <f t="shared" si="83"/>
        <v>0</v>
      </c>
      <c r="O1332" s="29">
        <v>0</v>
      </c>
      <c r="P1332" s="29">
        <v>0</v>
      </c>
      <c r="Q1332" s="79">
        <f>IF($O1332=0,0,P1332/$O1332)*100</f>
        <v>0</v>
      </c>
      <c r="R1332" s="29">
        <v>0</v>
      </c>
      <c r="S1332" s="79">
        <f>IF($O1332=0,0,R1332/$O1332)*100</f>
        <v>0</v>
      </c>
      <c r="T1332" s="29">
        <f>P1332+R1332</f>
        <v>0</v>
      </c>
      <c r="U1332" s="79">
        <f>IF($O1332=0,0,T1332/$O1332)*100</f>
        <v>0</v>
      </c>
      <c r="V1332" s="80">
        <f>IFERROR(VLOOKUP($B1332,'Depr Rate % NS'!$A:$B,2,FALSE),0)</f>
        <v>0</v>
      </c>
      <c r="W1332" s="81">
        <f>IFERROR(VLOOKUP($B1332,'Depr Rate % NS'!D:E,2,FALSE),0)</f>
        <v>11736.48</v>
      </c>
      <c r="X1332" s="82">
        <f>IFERROR(VLOOKUP($B1332,'Depr Rate % NS'!$L:$O,4,FALSE),0)</f>
        <v>3.7000000000000002E-3</v>
      </c>
      <c r="Y1332" s="81">
        <f>W1332*X1332</f>
        <v>43.424976000000001</v>
      </c>
    </row>
    <row r="1333" spans="1:25" x14ac:dyDescent="0.25">
      <c r="A1333" s="13" t="s">
        <v>11</v>
      </c>
      <c r="B1333" s="14">
        <v>34636</v>
      </c>
      <c r="C1333" s="14" t="s">
        <v>98</v>
      </c>
      <c r="D1333" s="14" t="s">
        <v>37</v>
      </c>
      <c r="E1333" s="14" t="s">
        <v>142</v>
      </c>
      <c r="F1333" s="27" t="s">
        <v>123</v>
      </c>
      <c r="G1333" s="14">
        <v>2019</v>
      </c>
      <c r="H1333" s="10">
        <v>0</v>
      </c>
      <c r="I1333" s="10">
        <v>0</v>
      </c>
      <c r="J1333" s="20">
        <f t="shared" si="80"/>
        <v>0</v>
      </c>
      <c r="K1333" s="10">
        <v>0</v>
      </c>
      <c r="L1333" s="20">
        <f t="shared" si="81"/>
        <v>0</v>
      </c>
      <c r="M1333" s="10">
        <f t="shared" si="82"/>
        <v>0</v>
      </c>
      <c r="N1333" s="20">
        <f t="shared" si="83"/>
        <v>0</v>
      </c>
      <c r="O1333" s="29">
        <v>0</v>
      </c>
      <c r="P1333" s="29">
        <v>0</v>
      </c>
      <c r="Q1333" s="79">
        <f>IF($O1333=0,0,P1333/$O1333)*100</f>
        <v>0</v>
      </c>
      <c r="R1333" s="29">
        <v>0</v>
      </c>
      <c r="S1333" s="79">
        <f>IF($O1333=0,0,R1333/$O1333)*100</f>
        <v>0</v>
      </c>
      <c r="T1333" s="29">
        <f>P1333+R1333</f>
        <v>0</v>
      </c>
      <c r="U1333" s="79">
        <f>IF($O1333=0,0,T1333/$O1333)*100</f>
        <v>0</v>
      </c>
      <c r="V1333" s="80">
        <f>IFERROR(VLOOKUP($B1333,'Depr Rate % NS'!$A:$B,2,FALSE),0)</f>
        <v>0</v>
      </c>
      <c r="W1333" s="81">
        <f>IFERROR(VLOOKUP($B1333,'Depr Rate % NS'!D:E,2,FALSE),0)</f>
        <v>11736.48</v>
      </c>
      <c r="X1333" s="82">
        <f>IFERROR(VLOOKUP($B1333,'Depr Rate % NS'!$L:$O,4,FALSE),0)</f>
        <v>3.7000000000000002E-3</v>
      </c>
      <c r="Y1333" s="81">
        <f>W1333*X1333</f>
        <v>43.424976000000001</v>
      </c>
    </row>
    <row r="1334" spans="1:25" x14ac:dyDescent="0.25">
      <c r="A1334" s="13" t="s">
        <v>11</v>
      </c>
      <c r="B1334" s="14">
        <v>34637</v>
      </c>
      <c r="C1334" s="14" t="s">
        <v>98</v>
      </c>
      <c r="D1334" s="14" t="s">
        <v>38</v>
      </c>
      <c r="E1334" s="14"/>
      <c r="F1334" s="14"/>
      <c r="G1334" s="14">
        <v>2011</v>
      </c>
      <c r="H1334" s="10">
        <v>0</v>
      </c>
      <c r="I1334" s="10">
        <v>0</v>
      </c>
      <c r="J1334" s="20">
        <f t="shared" si="80"/>
        <v>0</v>
      </c>
      <c r="K1334" s="10">
        <v>0</v>
      </c>
      <c r="L1334" s="20">
        <f t="shared" si="81"/>
        <v>0</v>
      </c>
      <c r="M1334" s="10">
        <f t="shared" si="82"/>
        <v>0</v>
      </c>
      <c r="N1334" s="20">
        <f t="shared" si="83"/>
        <v>0</v>
      </c>
      <c r="O1334" s="10"/>
      <c r="P1334" s="10"/>
      <c r="Q1334" s="20"/>
      <c r="R1334" s="10"/>
      <c r="S1334" s="20"/>
      <c r="T1334" s="10"/>
      <c r="U1334" s="20"/>
      <c r="V1334" s="20"/>
      <c r="W1334" s="43"/>
      <c r="X1334" s="40"/>
      <c r="Y1334" s="43"/>
    </row>
    <row r="1335" spans="1:25" x14ac:dyDescent="0.25">
      <c r="A1335" s="13" t="s">
        <v>11</v>
      </c>
      <c r="B1335" s="14">
        <v>34637</v>
      </c>
      <c r="C1335" s="14" t="s">
        <v>98</v>
      </c>
      <c r="D1335" s="14" t="s">
        <v>38</v>
      </c>
      <c r="E1335" s="14"/>
      <c r="F1335" s="14"/>
      <c r="G1335" s="14">
        <v>2012</v>
      </c>
      <c r="H1335" s="10">
        <v>0</v>
      </c>
      <c r="I1335" s="10">
        <v>0</v>
      </c>
      <c r="J1335" s="20">
        <f t="shared" si="80"/>
        <v>0</v>
      </c>
      <c r="K1335" s="10">
        <v>0</v>
      </c>
      <c r="L1335" s="20">
        <f t="shared" si="81"/>
        <v>0</v>
      </c>
      <c r="M1335" s="10">
        <f t="shared" si="82"/>
        <v>0</v>
      </c>
      <c r="N1335" s="20">
        <f t="shared" si="83"/>
        <v>0</v>
      </c>
      <c r="O1335" s="10"/>
      <c r="P1335" s="10"/>
      <c r="Q1335" s="20"/>
      <c r="R1335" s="10"/>
      <c r="S1335" s="20"/>
      <c r="T1335" s="10"/>
      <c r="U1335" s="20"/>
      <c r="V1335" s="20"/>
      <c r="W1335" s="43"/>
      <c r="X1335" s="40"/>
      <c r="Y1335" s="43"/>
    </row>
    <row r="1336" spans="1:25" x14ac:dyDescent="0.25">
      <c r="A1336" s="13" t="s">
        <v>11</v>
      </c>
      <c r="B1336" s="14">
        <v>34637</v>
      </c>
      <c r="C1336" s="14" t="s">
        <v>98</v>
      </c>
      <c r="D1336" s="14" t="s">
        <v>38</v>
      </c>
      <c r="E1336" s="14"/>
      <c r="F1336" s="14"/>
      <c r="G1336" s="14">
        <v>2013</v>
      </c>
      <c r="H1336" s="10">
        <v>0</v>
      </c>
      <c r="I1336" s="10">
        <v>0</v>
      </c>
      <c r="J1336" s="20">
        <f t="shared" si="80"/>
        <v>0</v>
      </c>
      <c r="K1336" s="10">
        <v>0</v>
      </c>
      <c r="L1336" s="20">
        <f t="shared" si="81"/>
        <v>0</v>
      </c>
      <c r="M1336" s="10">
        <f t="shared" si="82"/>
        <v>0</v>
      </c>
      <c r="N1336" s="20">
        <f t="shared" si="83"/>
        <v>0</v>
      </c>
      <c r="O1336" s="10"/>
      <c r="P1336" s="10"/>
      <c r="Q1336" s="20"/>
      <c r="R1336" s="10"/>
      <c r="S1336" s="20"/>
      <c r="T1336" s="10"/>
      <c r="U1336" s="20"/>
      <c r="V1336" s="20"/>
      <c r="W1336" s="43"/>
      <c r="X1336" s="40"/>
      <c r="Y1336" s="43"/>
    </row>
    <row r="1337" spans="1:25" x14ac:dyDescent="0.25">
      <c r="A1337" s="13" t="s">
        <v>11</v>
      </c>
      <c r="B1337" s="14">
        <v>34637</v>
      </c>
      <c r="C1337" s="14" t="s">
        <v>98</v>
      </c>
      <c r="D1337" s="14" t="s">
        <v>38</v>
      </c>
      <c r="E1337" s="14"/>
      <c r="F1337" s="14"/>
      <c r="G1337" s="14">
        <v>2014</v>
      </c>
      <c r="H1337" s="10">
        <v>0</v>
      </c>
      <c r="I1337" s="10">
        <v>0</v>
      </c>
      <c r="J1337" s="20">
        <f t="shared" si="80"/>
        <v>0</v>
      </c>
      <c r="K1337" s="10">
        <v>0</v>
      </c>
      <c r="L1337" s="20">
        <f t="shared" si="81"/>
        <v>0</v>
      </c>
      <c r="M1337" s="10">
        <f t="shared" si="82"/>
        <v>0</v>
      </c>
      <c r="N1337" s="20">
        <f t="shared" si="83"/>
        <v>0</v>
      </c>
      <c r="O1337" s="10"/>
      <c r="P1337" s="10"/>
      <c r="Q1337" s="20"/>
      <c r="R1337" s="10"/>
      <c r="S1337" s="20"/>
      <c r="T1337" s="10"/>
      <c r="U1337" s="20"/>
      <c r="V1337" s="20"/>
      <c r="W1337" s="43"/>
      <c r="X1337" s="40"/>
      <c r="Y1337" s="43"/>
    </row>
    <row r="1338" spans="1:25" x14ac:dyDescent="0.25">
      <c r="A1338" s="13" t="s">
        <v>11</v>
      </c>
      <c r="B1338" s="14">
        <v>34637</v>
      </c>
      <c r="C1338" s="14" t="s">
        <v>98</v>
      </c>
      <c r="D1338" s="14" t="s">
        <v>38</v>
      </c>
      <c r="E1338" s="14"/>
      <c r="F1338" s="14"/>
      <c r="G1338" s="14">
        <v>2015</v>
      </c>
      <c r="H1338" s="10">
        <v>154779.01999999999</v>
      </c>
      <c r="I1338" s="10">
        <v>0</v>
      </c>
      <c r="J1338" s="20">
        <f t="shared" si="80"/>
        <v>0</v>
      </c>
      <c r="K1338" s="10">
        <v>0</v>
      </c>
      <c r="L1338" s="20">
        <f t="shared" si="81"/>
        <v>0</v>
      </c>
      <c r="M1338" s="10">
        <f t="shared" si="82"/>
        <v>0</v>
      </c>
      <c r="N1338" s="20">
        <f t="shared" si="83"/>
        <v>0</v>
      </c>
      <c r="O1338" s="29">
        <v>154779.01999999999</v>
      </c>
      <c r="P1338" s="29">
        <v>0</v>
      </c>
      <c r="Q1338" s="79">
        <f>IF($O1338=0,0,P1338/$O1338)*100</f>
        <v>0</v>
      </c>
      <c r="R1338" s="29">
        <v>0</v>
      </c>
      <c r="S1338" s="79">
        <f>IF($O1338=0,0,R1338/$O1338)*100</f>
        <v>0</v>
      </c>
      <c r="T1338" s="29">
        <f>P1338+R1338</f>
        <v>0</v>
      </c>
      <c r="U1338" s="79">
        <f>IF($O1338=0,0,T1338/$O1338)*100</f>
        <v>0</v>
      </c>
      <c r="V1338" s="80">
        <f>IFERROR(VLOOKUP($B1338,'Depr Rate % NS'!$A:$B,2,FALSE),0)</f>
        <v>0</v>
      </c>
      <c r="W1338" s="81">
        <f>IFERROR(VLOOKUP($B1338,'Depr Rate % NS'!D:E,2,FALSE),0)</f>
        <v>702614.98999999987</v>
      </c>
      <c r="X1338" s="82">
        <f>IFERROR(VLOOKUP($B1338,'Depr Rate % NS'!$L:$O,4,FALSE),0)</f>
        <v>0</v>
      </c>
      <c r="Y1338" s="81">
        <f>W1338*X1338</f>
        <v>0</v>
      </c>
    </row>
    <row r="1339" spans="1:25" x14ac:dyDescent="0.25">
      <c r="A1339" s="13" t="s">
        <v>11</v>
      </c>
      <c r="B1339" s="14">
        <v>34637</v>
      </c>
      <c r="C1339" s="14" t="s">
        <v>98</v>
      </c>
      <c r="D1339" s="14" t="s">
        <v>38</v>
      </c>
      <c r="E1339" s="14"/>
      <c r="F1339" s="14"/>
      <c r="G1339" s="14">
        <v>2016</v>
      </c>
      <c r="H1339" s="10">
        <v>26535.5</v>
      </c>
      <c r="I1339" s="10">
        <v>0</v>
      </c>
      <c r="J1339" s="20">
        <f t="shared" si="80"/>
        <v>0</v>
      </c>
      <c r="K1339" s="10">
        <v>0</v>
      </c>
      <c r="L1339" s="20">
        <f t="shared" si="81"/>
        <v>0</v>
      </c>
      <c r="M1339" s="10">
        <f t="shared" si="82"/>
        <v>0</v>
      </c>
      <c r="N1339" s="20">
        <f t="shared" si="83"/>
        <v>0</v>
      </c>
      <c r="O1339" s="29">
        <v>181314.52</v>
      </c>
      <c r="P1339" s="29">
        <v>0</v>
      </c>
      <c r="Q1339" s="79">
        <f>IF($O1339=0,0,P1339/$O1339)*100</f>
        <v>0</v>
      </c>
      <c r="R1339" s="29">
        <v>0</v>
      </c>
      <c r="S1339" s="79">
        <f>IF($O1339=0,0,R1339/$O1339)*100</f>
        <v>0</v>
      </c>
      <c r="T1339" s="29">
        <f>P1339+R1339</f>
        <v>0</v>
      </c>
      <c r="U1339" s="79">
        <f>IF($O1339=0,0,T1339/$O1339)*100</f>
        <v>0</v>
      </c>
      <c r="V1339" s="80">
        <f>IFERROR(VLOOKUP($B1339,'Depr Rate % NS'!$A:$B,2,FALSE),0)</f>
        <v>0</v>
      </c>
      <c r="W1339" s="81">
        <f>IFERROR(VLOOKUP($B1339,'Depr Rate % NS'!D:E,2,FALSE),0)</f>
        <v>702614.98999999987</v>
      </c>
      <c r="X1339" s="82">
        <f>IFERROR(VLOOKUP($B1339,'Depr Rate % NS'!$L:$O,4,FALSE),0)</f>
        <v>0</v>
      </c>
      <c r="Y1339" s="81">
        <f>W1339*X1339</f>
        <v>0</v>
      </c>
    </row>
    <row r="1340" spans="1:25" x14ac:dyDescent="0.25">
      <c r="A1340" s="13" t="s">
        <v>11</v>
      </c>
      <c r="B1340" s="14">
        <v>34637</v>
      </c>
      <c r="C1340" s="14" t="s">
        <v>98</v>
      </c>
      <c r="D1340" s="14" t="s">
        <v>38</v>
      </c>
      <c r="E1340" s="14"/>
      <c r="F1340" s="14"/>
      <c r="G1340" s="14">
        <v>2017</v>
      </c>
      <c r="H1340" s="10">
        <v>281725.33999999997</v>
      </c>
      <c r="I1340" s="10">
        <v>0</v>
      </c>
      <c r="J1340" s="20">
        <f t="shared" si="80"/>
        <v>0</v>
      </c>
      <c r="K1340" s="10">
        <v>0</v>
      </c>
      <c r="L1340" s="20">
        <f t="shared" si="81"/>
        <v>0</v>
      </c>
      <c r="M1340" s="10">
        <f t="shared" si="82"/>
        <v>0</v>
      </c>
      <c r="N1340" s="20">
        <f t="shared" si="83"/>
        <v>0</v>
      </c>
      <c r="O1340" s="29">
        <v>463039.86</v>
      </c>
      <c r="P1340" s="29">
        <v>0</v>
      </c>
      <c r="Q1340" s="79">
        <f>IF($O1340=0,0,P1340/$O1340)*100</f>
        <v>0</v>
      </c>
      <c r="R1340" s="29">
        <v>0</v>
      </c>
      <c r="S1340" s="79">
        <f>IF($O1340=0,0,R1340/$O1340)*100</f>
        <v>0</v>
      </c>
      <c r="T1340" s="29">
        <f>P1340+R1340</f>
        <v>0</v>
      </c>
      <c r="U1340" s="79">
        <f>IF($O1340=0,0,T1340/$O1340)*100</f>
        <v>0</v>
      </c>
      <c r="V1340" s="80">
        <f>IFERROR(VLOOKUP($B1340,'Depr Rate % NS'!$A:$B,2,FALSE),0)</f>
        <v>0</v>
      </c>
      <c r="W1340" s="81">
        <f>IFERROR(VLOOKUP($B1340,'Depr Rate % NS'!D:E,2,FALSE),0)</f>
        <v>702614.98999999987</v>
      </c>
      <c r="X1340" s="82">
        <f>IFERROR(VLOOKUP($B1340,'Depr Rate % NS'!$L:$O,4,FALSE),0)</f>
        <v>0</v>
      </c>
      <c r="Y1340" s="81">
        <f>W1340*X1340</f>
        <v>0</v>
      </c>
    </row>
    <row r="1341" spans="1:25" x14ac:dyDescent="0.25">
      <c r="A1341" s="13" t="s">
        <v>11</v>
      </c>
      <c r="B1341" s="14">
        <v>34637</v>
      </c>
      <c r="C1341" s="14" t="s">
        <v>98</v>
      </c>
      <c r="D1341" s="14" t="s">
        <v>38</v>
      </c>
      <c r="E1341" s="14"/>
      <c r="F1341" s="14"/>
      <c r="G1341" s="14">
        <v>2018</v>
      </c>
      <c r="H1341" s="10">
        <v>0</v>
      </c>
      <c r="I1341" s="10">
        <v>0</v>
      </c>
      <c r="J1341" s="20">
        <f t="shared" si="80"/>
        <v>0</v>
      </c>
      <c r="K1341" s="10">
        <v>0</v>
      </c>
      <c r="L1341" s="20">
        <f t="shared" si="81"/>
        <v>0</v>
      </c>
      <c r="M1341" s="10">
        <f t="shared" si="82"/>
        <v>0</v>
      </c>
      <c r="N1341" s="20">
        <f t="shared" si="83"/>
        <v>0</v>
      </c>
      <c r="O1341" s="29">
        <v>463039.86</v>
      </c>
      <c r="P1341" s="29">
        <v>0</v>
      </c>
      <c r="Q1341" s="79">
        <f>IF($O1341=0,0,P1341/$O1341)*100</f>
        <v>0</v>
      </c>
      <c r="R1341" s="29">
        <v>0</v>
      </c>
      <c r="S1341" s="79">
        <f>IF($O1341=0,0,R1341/$O1341)*100</f>
        <v>0</v>
      </c>
      <c r="T1341" s="29">
        <f>P1341+R1341</f>
        <v>0</v>
      </c>
      <c r="U1341" s="79">
        <f>IF($O1341=0,0,T1341/$O1341)*100</f>
        <v>0</v>
      </c>
      <c r="V1341" s="80">
        <f>IFERROR(VLOOKUP($B1341,'Depr Rate % NS'!$A:$B,2,FALSE),0)</f>
        <v>0</v>
      </c>
      <c r="W1341" s="81">
        <f>IFERROR(VLOOKUP($B1341,'Depr Rate % NS'!D:E,2,FALSE),0)</f>
        <v>702614.98999999987</v>
      </c>
      <c r="X1341" s="82">
        <f>IFERROR(VLOOKUP($B1341,'Depr Rate % NS'!$L:$O,4,FALSE),0)</f>
        <v>0</v>
      </c>
      <c r="Y1341" s="81">
        <f>W1341*X1341</f>
        <v>0</v>
      </c>
    </row>
    <row r="1342" spans="1:25" x14ac:dyDescent="0.25">
      <c r="A1342" s="13" t="s">
        <v>11</v>
      </c>
      <c r="B1342" s="14">
        <v>34637</v>
      </c>
      <c r="C1342" s="14" t="s">
        <v>98</v>
      </c>
      <c r="D1342" s="14" t="s">
        <v>38</v>
      </c>
      <c r="E1342" s="14"/>
      <c r="F1342" s="14"/>
      <c r="G1342" s="14">
        <v>2019</v>
      </c>
      <c r="H1342" s="10">
        <v>3814.44</v>
      </c>
      <c r="I1342" s="10">
        <v>0</v>
      </c>
      <c r="J1342" s="20">
        <f t="shared" si="80"/>
        <v>0</v>
      </c>
      <c r="K1342" s="10">
        <v>0</v>
      </c>
      <c r="L1342" s="20">
        <f t="shared" si="81"/>
        <v>0</v>
      </c>
      <c r="M1342" s="10">
        <f t="shared" si="82"/>
        <v>0</v>
      </c>
      <c r="N1342" s="20">
        <f t="shared" si="83"/>
        <v>0</v>
      </c>
      <c r="O1342" s="29">
        <v>466854.29999999993</v>
      </c>
      <c r="P1342" s="29">
        <v>0</v>
      </c>
      <c r="Q1342" s="79">
        <f>IF($O1342=0,0,P1342/$O1342)*100</f>
        <v>0</v>
      </c>
      <c r="R1342" s="29">
        <v>0</v>
      </c>
      <c r="S1342" s="79">
        <f>IF($O1342=0,0,R1342/$O1342)*100</f>
        <v>0</v>
      </c>
      <c r="T1342" s="29">
        <f>P1342+R1342</f>
        <v>0</v>
      </c>
      <c r="U1342" s="79">
        <f>IF($O1342=0,0,T1342/$O1342)*100</f>
        <v>0</v>
      </c>
      <c r="V1342" s="80">
        <f>IFERROR(VLOOKUP($B1342,'Depr Rate % NS'!$A:$B,2,FALSE),0)</f>
        <v>0</v>
      </c>
      <c r="W1342" s="81">
        <f>IFERROR(VLOOKUP($B1342,'Depr Rate % NS'!D:E,2,FALSE),0)</f>
        <v>702614.98999999987</v>
      </c>
      <c r="X1342" s="82">
        <f>IFERROR(VLOOKUP($B1342,'Depr Rate % NS'!$L:$O,4,FALSE),0)</f>
        <v>0</v>
      </c>
      <c r="Y1342" s="81">
        <f>W1342*X1342</f>
        <v>0</v>
      </c>
    </row>
    <row r="1343" spans="1:25" x14ac:dyDescent="0.25">
      <c r="A1343" s="13" t="s">
        <v>11</v>
      </c>
      <c r="B1343" s="14">
        <v>34641</v>
      </c>
      <c r="C1343" s="14" t="s">
        <v>98</v>
      </c>
      <c r="D1343" s="14" t="s">
        <v>40</v>
      </c>
      <c r="E1343" s="14"/>
      <c r="F1343" s="14"/>
      <c r="G1343" s="14">
        <v>2011</v>
      </c>
      <c r="H1343" s="10">
        <v>0</v>
      </c>
      <c r="I1343" s="10">
        <v>0</v>
      </c>
      <c r="J1343" s="20">
        <f t="shared" si="80"/>
        <v>0</v>
      </c>
      <c r="K1343" s="10">
        <v>0</v>
      </c>
      <c r="L1343" s="20">
        <f t="shared" si="81"/>
        <v>0</v>
      </c>
      <c r="M1343" s="10">
        <f t="shared" si="82"/>
        <v>0</v>
      </c>
      <c r="N1343" s="20">
        <f t="shared" si="83"/>
        <v>0</v>
      </c>
      <c r="O1343" s="10"/>
      <c r="P1343" s="10"/>
      <c r="Q1343" s="20"/>
      <c r="R1343" s="10"/>
      <c r="S1343" s="20"/>
      <c r="T1343" s="10"/>
      <c r="U1343" s="20"/>
      <c r="V1343" s="20"/>
      <c r="W1343" s="43"/>
      <c r="X1343" s="40"/>
      <c r="Y1343" s="43"/>
    </row>
    <row r="1344" spans="1:25" x14ac:dyDescent="0.25">
      <c r="A1344" s="13" t="s">
        <v>11</v>
      </c>
      <c r="B1344" s="14">
        <v>34641</v>
      </c>
      <c r="C1344" s="14" t="s">
        <v>98</v>
      </c>
      <c r="D1344" s="14" t="s">
        <v>40</v>
      </c>
      <c r="E1344" s="14"/>
      <c r="F1344" s="14"/>
      <c r="G1344" s="14">
        <v>2012</v>
      </c>
      <c r="H1344" s="10">
        <v>0</v>
      </c>
      <c r="I1344" s="10">
        <v>0</v>
      </c>
      <c r="J1344" s="20">
        <f t="shared" si="80"/>
        <v>0</v>
      </c>
      <c r="K1344" s="10">
        <v>0</v>
      </c>
      <c r="L1344" s="20">
        <f t="shared" si="81"/>
        <v>0</v>
      </c>
      <c r="M1344" s="10">
        <f t="shared" si="82"/>
        <v>0</v>
      </c>
      <c r="N1344" s="20">
        <f t="shared" si="83"/>
        <v>0</v>
      </c>
      <c r="O1344" s="10"/>
      <c r="P1344" s="10"/>
      <c r="Q1344" s="20"/>
      <c r="R1344" s="10"/>
      <c r="S1344" s="20"/>
      <c r="T1344" s="10"/>
      <c r="U1344" s="20"/>
      <c r="V1344" s="20"/>
      <c r="W1344" s="43"/>
      <c r="X1344" s="40"/>
      <c r="Y1344" s="43"/>
    </row>
    <row r="1345" spans="1:25" x14ac:dyDescent="0.25">
      <c r="A1345" s="13" t="s">
        <v>11</v>
      </c>
      <c r="B1345" s="14">
        <v>34641</v>
      </c>
      <c r="C1345" s="14" t="s">
        <v>98</v>
      </c>
      <c r="D1345" s="14" t="s">
        <v>40</v>
      </c>
      <c r="E1345" s="14"/>
      <c r="F1345" s="14"/>
      <c r="G1345" s="14">
        <v>2013</v>
      </c>
      <c r="H1345" s="10">
        <v>0</v>
      </c>
      <c r="I1345" s="10">
        <v>0</v>
      </c>
      <c r="J1345" s="20">
        <f t="shared" si="80"/>
        <v>0</v>
      </c>
      <c r="K1345" s="10">
        <v>0</v>
      </c>
      <c r="L1345" s="20">
        <f t="shared" si="81"/>
        <v>0</v>
      </c>
      <c r="M1345" s="10">
        <f t="shared" si="82"/>
        <v>0</v>
      </c>
      <c r="N1345" s="20">
        <f t="shared" si="83"/>
        <v>0</v>
      </c>
      <c r="O1345" s="10"/>
      <c r="P1345" s="10"/>
      <c r="Q1345" s="20"/>
      <c r="R1345" s="10"/>
      <c r="S1345" s="20"/>
      <c r="T1345" s="10"/>
      <c r="U1345" s="20"/>
      <c r="V1345" s="20"/>
      <c r="W1345" s="43"/>
      <c r="X1345" s="40"/>
      <c r="Y1345" s="43"/>
    </row>
    <row r="1346" spans="1:25" x14ac:dyDescent="0.25">
      <c r="A1346" s="13" t="s">
        <v>11</v>
      </c>
      <c r="B1346" s="14">
        <v>34641</v>
      </c>
      <c r="C1346" s="14" t="s">
        <v>98</v>
      </c>
      <c r="D1346" s="14" t="s">
        <v>40</v>
      </c>
      <c r="E1346" s="14"/>
      <c r="F1346" s="14"/>
      <c r="G1346" s="14">
        <v>2014</v>
      </c>
      <c r="H1346" s="10">
        <v>0</v>
      </c>
      <c r="I1346" s="10">
        <v>0</v>
      </c>
      <c r="J1346" s="20">
        <f t="shared" ref="J1346:J1409" si="84">IF($H1346=0,0,I1346/$H1346)*100</f>
        <v>0</v>
      </c>
      <c r="K1346" s="10">
        <v>0</v>
      </c>
      <c r="L1346" s="20">
        <f t="shared" ref="L1346:L1409" si="85">IF($H1346=0,0,K1346/$H1346)*100</f>
        <v>0</v>
      </c>
      <c r="M1346" s="10">
        <f t="shared" ref="M1346:M1409" si="86">I1346+K1346</f>
        <v>0</v>
      </c>
      <c r="N1346" s="20">
        <f t="shared" ref="N1346:N1409" si="87">IF($H1346=0,0,M1346/$H1346)*100</f>
        <v>0</v>
      </c>
      <c r="O1346" s="10"/>
      <c r="P1346" s="10"/>
      <c r="Q1346" s="20"/>
      <c r="R1346" s="10"/>
      <c r="S1346" s="20"/>
      <c r="T1346" s="10"/>
      <c r="U1346" s="20"/>
      <c r="V1346" s="20"/>
      <c r="W1346" s="43"/>
      <c r="X1346" s="40"/>
      <c r="Y1346" s="43"/>
    </row>
    <row r="1347" spans="1:25" x14ac:dyDescent="0.25">
      <c r="A1347" s="13" t="s">
        <v>11</v>
      </c>
      <c r="B1347" s="14">
        <v>34641</v>
      </c>
      <c r="C1347" s="14" t="s">
        <v>98</v>
      </c>
      <c r="D1347" s="14" t="s">
        <v>40</v>
      </c>
      <c r="E1347" s="14"/>
      <c r="F1347" s="14"/>
      <c r="G1347" s="14">
        <v>2015</v>
      </c>
      <c r="H1347" s="10">
        <v>0</v>
      </c>
      <c r="I1347" s="10">
        <v>0</v>
      </c>
      <c r="J1347" s="20">
        <f t="shared" si="84"/>
        <v>0</v>
      </c>
      <c r="K1347" s="10">
        <v>0</v>
      </c>
      <c r="L1347" s="20">
        <f t="shared" si="85"/>
        <v>0</v>
      </c>
      <c r="M1347" s="10">
        <f t="shared" si="86"/>
        <v>0</v>
      </c>
      <c r="N1347" s="20">
        <f t="shared" si="87"/>
        <v>0</v>
      </c>
      <c r="O1347" s="29">
        <v>0</v>
      </c>
      <c r="P1347" s="29">
        <v>0</v>
      </c>
      <c r="Q1347" s="79">
        <f>IF($O1347=0,0,P1347/$O1347)*100</f>
        <v>0</v>
      </c>
      <c r="R1347" s="29">
        <v>0</v>
      </c>
      <c r="S1347" s="79">
        <f>IF($O1347=0,0,R1347/$O1347)*100</f>
        <v>0</v>
      </c>
      <c r="T1347" s="29">
        <f>P1347+R1347</f>
        <v>0</v>
      </c>
      <c r="U1347" s="79">
        <f>IF($O1347=0,0,T1347/$O1347)*100</f>
        <v>0</v>
      </c>
      <c r="V1347" s="80">
        <f>IFERROR(VLOOKUP($B1347,'Depr Rate % NS'!$A:$B,2,FALSE),0)</f>
        <v>0</v>
      </c>
      <c r="W1347" s="81">
        <f>IFERROR(VLOOKUP($B1347,'Depr Rate % NS'!D:E,2,FALSE),0)</f>
        <v>0</v>
      </c>
      <c r="X1347" s="82">
        <f>IFERROR(VLOOKUP($B1347,'Depr Rate % NS'!$L:$O,4,FALSE),0)</f>
        <v>0</v>
      </c>
      <c r="Y1347" s="81">
        <f>W1347*X1347</f>
        <v>0</v>
      </c>
    </row>
    <row r="1348" spans="1:25" x14ac:dyDescent="0.25">
      <c r="A1348" s="13" t="s">
        <v>11</v>
      </c>
      <c r="B1348" s="14">
        <v>34641</v>
      </c>
      <c r="C1348" s="14" t="s">
        <v>98</v>
      </c>
      <c r="D1348" s="14" t="s">
        <v>40</v>
      </c>
      <c r="E1348" s="14"/>
      <c r="F1348" s="14"/>
      <c r="G1348" s="14">
        <v>2016</v>
      </c>
      <c r="H1348" s="10">
        <v>0</v>
      </c>
      <c r="I1348" s="10">
        <v>0</v>
      </c>
      <c r="J1348" s="20">
        <f t="shared" si="84"/>
        <v>0</v>
      </c>
      <c r="K1348" s="10">
        <v>0</v>
      </c>
      <c r="L1348" s="20">
        <f t="shared" si="85"/>
        <v>0</v>
      </c>
      <c r="M1348" s="10">
        <f t="shared" si="86"/>
        <v>0</v>
      </c>
      <c r="N1348" s="20">
        <f t="shared" si="87"/>
        <v>0</v>
      </c>
      <c r="O1348" s="29">
        <v>0</v>
      </c>
      <c r="P1348" s="29">
        <v>0</v>
      </c>
      <c r="Q1348" s="79">
        <f>IF($O1348=0,0,P1348/$O1348)*100</f>
        <v>0</v>
      </c>
      <c r="R1348" s="29">
        <v>0</v>
      </c>
      <c r="S1348" s="79">
        <f>IF($O1348=0,0,R1348/$O1348)*100</f>
        <v>0</v>
      </c>
      <c r="T1348" s="29">
        <f>P1348+R1348</f>
        <v>0</v>
      </c>
      <c r="U1348" s="79">
        <f>IF($O1348=0,0,T1348/$O1348)*100</f>
        <v>0</v>
      </c>
      <c r="V1348" s="80">
        <f>IFERROR(VLOOKUP($B1348,'Depr Rate % NS'!$A:$B,2,FALSE),0)</f>
        <v>0</v>
      </c>
      <c r="W1348" s="81">
        <f>IFERROR(VLOOKUP($B1348,'Depr Rate % NS'!D:E,2,FALSE),0)</f>
        <v>0</v>
      </c>
      <c r="X1348" s="82">
        <f>IFERROR(VLOOKUP($B1348,'Depr Rate % NS'!$L:$O,4,FALSE),0)</f>
        <v>0</v>
      </c>
      <c r="Y1348" s="81">
        <f>W1348*X1348</f>
        <v>0</v>
      </c>
    </row>
    <row r="1349" spans="1:25" x14ac:dyDescent="0.25">
      <c r="A1349" s="13" t="s">
        <v>11</v>
      </c>
      <c r="B1349" s="14">
        <v>34641</v>
      </c>
      <c r="C1349" s="14" t="s">
        <v>98</v>
      </c>
      <c r="D1349" s="14" t="s">
        <v>40</v>
      </c>
      <c r="E1349" s="14"/>
      <c r="F1349" s="14"/>
      <c r="G1349" s="14">
        <v>2017</v>
      </c>
      <c r="H1349" s="10">
        <v>0</v>
      </c>
      <c r="I1349" s="10">
        <v>0</v>
      </c>
      <c r="J1349" s="20">
        <f t="shared" si="84"/>
        <v>0</v>
      </c>
      <c r="K1349" s="10">
        <v>0</v>
      </c>
      <c r="L1349" s="20">
        <f t="shared" si="85"/>
        <v>0</v>
      </c>
      <c r="M1349" s="10">
        <f t="shared" si="86"/>
        <v>0</v>
      </c>
      <c r="N1349" s="20">
        <f t="shared" si="87"/>
        <v>0</v>
      </c>
      <c r="O1349" s="29">
        <v>0</v>
      </c>
      <c r="P1349" s="29">
        <v>0</v>
      </c>
      <c r="Q1349" s="79">
        <f>IF($O1349=0,0,P1349/$O1349)*100</f>
        <v>0</v>
      </c>
      <c r="R1349" s="29">
        <v>0</v>
      </c>
      <c r="S1349" s="79">
        <f>IF($O1349=0,0,R1349/$O1349)*100</f>
        <v>0</v>
      </c>
      <c r="T1349" s="29">
        <f>P1349+R1349</f>
        <v>0</v>
      </c>
      <c r="U1349" s="79">
        <f>IF($O1349=0,0,T1349/$O1349)*100</f>
        <v>0</v>
      </c>
      <c r="V1349" s="80">
        <f>IFERROR(VLOOKUP($B1349,'Depr Rate % NS'!$A:$B,2,FALSE),0)</f>
        <v>0</v>
      </c>
      <c r="W1349" s="81">
        <f>IFERROR(VLOOKUP($B1349,'Depr Rate % NS'!D:E,2,FALSE),0)</f>
        <v>0</v>
      </c>
      <c r="X1349" s="82">
        <f>IFERROR(VLOOKUP($B1349,'Depr Rate % NS'!$L:$O,4,FALSE),0)</f>
        <v>0</v>
      </c>
      <c r="Y1349" s="81">
        <f>W1349*X1349</f>
        <v>0</v>
      </c>
    </row>
    <row r="1350" spans="1:25" x14ac:dyDescent="0.25">
      <c r="A1350" s="13" t="s">
        <v>11</v>
      </c>
      <c r="B1350" s="14">
        <v>34641</v>
      </c>
      <c r="C1350" s="14" t="s">
        <v>98</v>
      </c>
      <c r="D1350" s="14" t="s">
        <v>40</v>
      </c>
      <c r="E1350" s="14"/>
      <c r="F1350" s="14"/>
      <c r="G1350" s="14">
        <v>2018</v>
      </c>
      <c r="H1350" s="10">
        <v>0</v>
      </c>
      <c r="I1350" s="10">
        <v>0</v>
      </c>
      <c r="J1350" s="20">
        <f t="shared" si="84"/>
        <v>0</v>
      </c>
      <c r="K1350" s="10">
        <v>0</v>
      </c>
      <c r="L1350" s="20">
        <f t="shared" si="85"/>
        <v>0</v>
      </c>
      <c r="M1350" s="10">
        <f t="shared" si="86"/>
        <v>0</v>
      </c>
      <c r="N1350" s="20">
        <f t="shared" si="87"/>
        <v>0</v>
      </c>
      <c r="O1350" s="29">
        <v>0</v>
      </c>
      <c r="P1350" s="29">
        <v>0</v>
      </c>
      <c r="Q1350" s="79">
        <f>IF($O1350=0,0,P1350/$O1350)*100</f>
        <v>0</v>
      </c>
      <c r="R1350" s="29">
        <v>0</v>
      </c>
      <c r="S1350" s="79">
        <f>IF($O1350=0,0,R1350/$O1350)*100</f>
        <v>0</v>
      </c>
      <c r="T1350" s="29">
        <f>P1350+R1350</f>
        <v>0</v>
      </c>
      <c r="U1350" s="79">
        <f>IF($O1350=0,0,T1350/$O1350)*100</f>
        <v>0</v>
      </c>
      <c r="V1350" s="80">
        <f>IFERROR(VLOOKUP($B1350,'Depr Rate % NS'!$A:$B,2,FALSE),0)</f>
        <v>0</v>
      </c>
      <c r="W1350" s="81">
        <f>IFERROR(VLOOKUP($B1350,'Depr Rate % NS'!D:E,2,FALSE),0)</f>
        <v>0</v>
      </c>
      <c r="X1350" s="82">
        <f>IFERROR(VLOOKUP($B1350,'Depr Rate % NS'!$L:$O,4,FALSE),0)</f>
        <v>0</v>
      </c>
      <c r="Y1350" s="81">
        <f>W1350*X1350</f>
        <v>0</v>
      </c>
    </row>
    <row r="1351" spans="1:25" x14ac:dyDescent="0.25">
      <c r="A1351" s="13" t="s">
        <v>11</v>
      </c>
      <c r="B1351" s="14">
        <v>34641</v>
      </c>
      <c r="C1351" s="14" t="s">
        <v>98</v>
      </c>
      <c r="D1351" s="14" t="s">
        <v>40</v>
      </c>
      <c r="E1351" s="14"/>
      <c r="F1351" s="14"/>
      <c r="G1351" s="14">
        <v>2019</v>
      </c>
      <c r="H1351" s="10">
        <v>0</v>
      </c>
      <c r="I1351" s="10">
        <v>0</v>
      </c>
      <c r="J1351" s="20">
        <f t="shared" si="84"/>
        <v>0</v>
      </c>
      <c r="K1351" s="10">
        <v>0</v>
      </c>
      <c r="L1351" s="20">
        <f t="shared" si="85"/>
        <v>0</v>
      </c>
      <c r="M1351" s="10">
        <f t="shared" si="86"/>
        <v>0</v>
      </c>
      <c r="N1351" s="20">
        <f t="shared" si="87"/>
        <v>0</v>
      </c>
      <c r="O1351" s="29">
        <v>0</v>
      </c>
      <c r="P1351" s="29">
        <v>0</v>
      </c>
      <c r="Q1351" s="79">
        <f>IF($O1351=0,0,P1351/$O1351)*100</f>
        <v>0</v>
      </c>
      <c r="R1351" s="29">
        <v>0</v>
      </c>
      <c r="S1351" s="79">
        <f>IF($O1351=0,0,R1351/$O1351)*100</f>
        <v>0</v>
      </c>
      <c r="T1351" s="29">
        <f>P1351+R1351</f>
        <v>0</v>
      </c>
      <c r="U1351" s="79">
        <f>IF($O1351=0,0,T1351/$O1351)*100</f>
        <v>0</v>
      </c>
      <c r="V1351" s="80">
        <f>IFERROR(VLOOKUP($B1351,'Depr Rate % NS'!$A:$B,2,FALSE),0)</f>
        <v>0</v>
      </c>
      <c r="W1351" s="81">
        <f>IFERROR(VLOOKUP($B1351,'Depr Rate % NS'!D:E,2,FALSE),0)</f>
        <v>0</v>
      </c>
      <c r="X1351" s="82">
        <f>IFERROR(VLOOKUP($B1351,'Depr Rate % NS'!$L:$O,4,FALSE),0)</f>
        <v>0</v>
      </c>
      <c r="Y1351" s="81">
        <f>W1351*X1351</f>
        <v>0</v>
      </c>
    </row>
    <row r="1352" spans="1:25" x14ac:dyDescent="0.25">
      <c r="A1352" s="13" t="s">
        <v>11</v>
      </c>
      <c r="B1352" s="14">
        <v>34642</v>
      </c>
      <c r="C1352" s="14" t="s">
        <v>98</v>
      </c>
      <c r="D1352" s="14" t="s">
        <v>41</v>
      </c>
      <c r="E1352" s="14"/>
      <c r="F1352" s="14"/>
      <c r="G1352" s="14">
        <v>2011</v>
      </c>
      <c r="H1352" s="10">
        <v>0</v>
      </c>
      <c r="I1352" s="10">
        <v>0</v>
      </c>
      <c r="J1352" s="20">
        <f t="shared" si="84"/>
        <v>0</v>
      </c>
      <c r="K1352" s="10">
        <v>0</v>
      </c>
      <c r="L1352" s="20">
        <f t="shared" si="85"/>
        <v>0</v>
      </c>
      <c r="M1352" s="10">
        <f t="shared" si="86"/>
        <v>0</v>
      </c>
      <c r="N1352" s="20">
        <f t="shared" si="87"/>
        <v>0</v>
      </c>
      <c r="O1352" s="10"/>
      <c r="P1352" s="10"/>
      <c r="Q1352" s="20"/>
      <c r="R1352" s="10"/>
      <c r="S1352" s="20"/>
      <c r="T1352" s="10"/>
      <c r="U1352" s="20"/>
      <c r="V1352" s="20"/>
      <c r="W1352" s="43"/>
      <c r="X1352" s="40"/>
      <c r="Y1352" s="43"/>
    </row>
    <row r="1353" spans="1:25" x14ac:dyDescent="0.25">
      <c r="A1353" s="24" t="s">
        <v>11</v>
      </c>
      <c r="B1353" s="14">
        <v>34642</v>
      </c>
      <c r="C1353" s="14" t="s">
        <v>98</v>
      </c>
      <c r="D1353" s="14" t="s">
        <v>41</v>
      </c>
      <c r="E1353" s="14"/>
      <c r="F1353" s="14"/>
      <c r="G1353" s="14">
        <v>2012</v>
      </c>
      <c r="H1353" s="10">
        <v>0</v>
      </c>
      <c r="I1353" s="10">
        <v>0</v>
      </c>
      <c r="J1353" s="20">
        <f t="shared" si="84"/>
        <v>0</v>
      </c>
      <c r="K1353" s="10">
        <v>0</v>
      </c>
      <c r="L1353" s="20">
        <f t="shared" si="85"/>
        <v>0</v>
      </c>
      <c r="M1353" s="10">
        <f t="shared" si="86"/>
        <v>0</v>
      </c>
      <c r="N1353" s="20">
        <f t="shared" si="87"/>
        <v>0</v>
      </c>
      <c r="O1353" s="10"/>
      <c r="P1353" s="10"/>
      <c r="Q1353" s="20"/>
      <c r="R1353" s="10"/>
      <c r="S1353" s="20"/>
      <c r="T1353" s="10"/>
      <c r="U1353" s="20"/>
      <c r="V1353" s="20"/>
      <c r="W1353" s="43"/>
      <c r="X1353" s="40"/>
      <c r="Y1353" s="43"/>
    </row>
    <row r="1354" spans="1:25" x14ac:dyDescent="0.25">
      <c r="A1354" s="13" t="s">
        <v>11</v>
      </c>
      <c r="B1354" s="14">
        <v>34642</v>
      </c>
      <c r="C1354" s="14" t="s">
        <v>98</v>
      </c>
      <c r="D1354" s="14" t="s">
        <v>41</v>
      </c>
      <c r="E1354" s="14"/>
      <c r="F1354" s="14"/>
      <c r="G1354" s="14">
        <v>2013</v>
      </c>
      <c r="H1354" s="10">
        <v>0</v>
      </c>
      <c r="I1354" s="10">
        <v>0</v>
      </c>
      <c r="J1354" s="20">
        <f t="shared" si="84"/>
        <v>0</v>
      </c>
      <c r="K1354" s="10">
        <v>0</v>
      </c>
      <c r="L1354" s="20">
        <f t="shared" si="85"/>
        <v>0</v>
      </c>
      <c r="M1354" s="10">
        <f t="shared" si="86"/>
        <v>0</v>
      </c>
      <c r="N1354" s="20">
        <f t="shared" si="87"/>
        <v>0</v>
      </c>
      <c r="O1354" s="10"/>
      <c r="P1354" s="10"/>
      <c r="Q1354" s="20"/>
      <c r="R1354" s="10"/>
      <c r="S1354" s="20"/>
      <c r="T1354" s="10"/>
      <c r="U1354" s="20"/>
      <c r="V1354" s="20"/>
      <c r="W1354" s="43"/>
      <c r="X1354" s="40"/>
      <c r="Y1354" s="43"/>
    </row>
    <row r="1355" spans="1:25" x14ac:dyDescent="0.25">
      <c r="A1355" s="13" t="s">
        <v>11</v>
      </c>
      <c r="B1355" s="14">
        <v>34642</v>
      </c>
      <c r="C1355" s="14" t="s">
        <v>98</v>
      </c>
      <c r="D1355" s="14" t="s">
        <v>41</v>
      </c>
      <c r="E1355" s="14"/>
      <c r="F1355" s="14"/>
      <c r="G1355" s="14">
        <v>2014</v>
      </c>
      <c r="H1355" s="10">
        <v>0</v>
      </c>
      <c r="I1355" s="10">
        <v>0</v>
      </c>
      <c r="J1355" s="20">
        <f t="shared" si="84"/>
        <v>0</v>
      </c>
      <c r="K1355" s="10">
        <v>0</v>
      </c>
      <c r="L1355" s="20">
        <f t="shared" si="85"/>
        <v>0</v>
      </c>
      <c r="M1355" s="10">
        <f t="shared" si="86"/>
        <v>0</v>
      </c>
      <c r="N1355" s="20">
        <f t="shared" si="87"/>
        <v>0</v>
      </c>
      <c r="O1355" s="10"/>
      <c r="P1355" s="10"/>
      <c r="Q1355" s="20"/>
      <c r="R1355" s="10"/>
      <c r="S1355" s="20"/>
      <c r="T1355" s="10"/>
      <c r="U1355" s="20"/>
      <c r="V1355" s="20"/>
      <c r="W1355" s="43"/>
      <c r="X1355" s="40"/>
      <c r="Y1355" s="43"/>
    </row>
    <row r="1356" spans="1:25" x14ac:dyDescent="0.25">
      <c r="A1356" s="13" t="s">
        <v>11</v>
      </c>
      <c r="B1356" s="14">
        <v>34642</v>
      </c>
      <c r="C1356" s="14" t="s">
        <v>98</v>
      </c>
      <c r="D1356" s="14" t="s">
        <v>41</v>
      </c>
      <c r="E1356" s="14"/>
      <c r="F1356" s="14"/>
      <c r="G1356" s="14">
        <v>2015</v>
      </c>
      <c r="H1356" s="10">
        <v>0</v>
      </c>
      <c r="I1356" s="10">
        <v>0</v>
      </c>
      <c r="J1356" s="20">
        <f t="shared" si="84"/>
        <v>0</v>
      </c>
      <c r="K1356" s="10">
        <v>0</v>
      </c>
      <c r="L1356" s="20">
        <f t="shared" si="85"/>
        <v>0</v>
      </c>
      <c r="M1356" s="10">
        <f t="shared" si="86"/>
        <v>0</v>
      </c>
      <c r="N1356" s="20">
        <f t="shared" si="87"/>
        <v>0</v>
      </c>
      <c r="O1356" s="29">
        <v>0</v>
      </c>
      <c r="P1356" s="29">
        <v>0</v>
      </c>
      <c r="Q1356" s="79">
        <f>IF($O1356=0,0,P1356/$O1356)*100</f>
        <v>0</v>
      </c>
      <c r="R1356" s="29">
        <v>0</v>
      </c>
      <c r="S1356" s="79">
        <f>IF($O1356=0,0,R1356/$O1356)*100</f>
        <v>0</v>
      </c>
      <c r="T1356" s="29">
        <f>P1356+R1356</f>
        <v>0</v>
      </c>
      <c r="U1356" s="79">
        <f>IF($O1356=0,0,T1356/$O1356)*100</f>
        <v>0</v>
      </c>
      <c r="V1356" s="80">
        <f>IFERROR(VLOOKUP($B1356,'Depr Rate % NS'!$A:$B,2,FALSE),0)</f>
        <v>0</v>
      </c>
      <c r="W1356" s="81">
        <f>IFERROR(VLOOKUP($B1356,'Depr Rate % NS'!D:E,2,FALSE),0)</f>
        <v>0</v>
      </c>
      <c r="X1356" s="82">
        <f>IFERROR(VLOOKUP($B1356,'Depr Rate % NS'!$L:$O,4,FALSE),0)</f>
        <v>0</v>
      </c>
      <c r="Y1356" s="81">
        <f>W1356*X1356</f>
        <v>0</v>
      </c>
    </row>
    <row r="1357" spans="1:25" x14ac:dyDescent="0.25">
      <c r="A1357" s="13" t="s">
        <v>11</v>
      </c>
      <c r="B1357" s="14">
        <v>34642</v>
      </c>
      <c r="C1357" s="14" t="s">
        <v>98</v>
      </c>
      <c r="D1357" s="14" t="s">
        <v>41</v>
      </c>
      <c r="E1357" s="14"/>
      <c r="F1357" s="14"/>
      <c r="G1357" s="14">
        <v>2016</v>
      </c>
      <c r="H1357" s="10">
        <v>0</v>
      </c>
      <c r="I1357" s="10">
        <v>0</v>
      </c>
      <c r="J1357" s="20">
        <f t="shared" si="84"/>
        <v>0</v>
      </c>
      <c r="K1357" s="10">
        <v>0</v>
      </c>
      <c r="L1357" s="20">
        <f t="shared" si="85"/>
        <v>0</v>
      </c>
      <c r="M1357" s="10">
        <f t="shared" si="86"/>
        <v>0</v>
      </c>
      <c r="N1357" s="20">
        <f t="shared" si="87"/>
        <v>0</v>
      </c>
      <c r="O1357" s="29">
        <v>0</v>
      </c>
      <c r="P1357" s="29">
        <v>0</v>
      </c>
      <c r="Q1357" s="79">
        <f>IF($O1357=0,0,P1357/$O1357)*100</f>
        <v>0</v>
      </c>
      <c r="R1357" s="29">
        <v>0</v>
      </c>
      <c r="S1357" s="79">
        <f>IF($O1357=0,0,R1357/$O1357)*100</f>
        <v>0</v>
      </c>
      <c r="T1357" s="29">
        <f>P1357+R1357</f>
        <v>0</v>
      </c>
      <c r="U1357" s="79">
        <f>IF($O1357=0,0,T1357/$O1357)*100</f>
        <v>0</v>
      </c>
      <c r="V1357" s="80">
        <f>IFERROR(VLOOKUP($B1357,'Depr Rate % NS'!$A:$B,2,FALSE),0)</f>
        <v>0</v>
      </c>
      <c r="W1357" s="81">
        <f>IFERROR(VLOOKUP($B1357,'Depr Rate % NS'!D:E,2,FALSE),0)</f>
        <v>0</v>
      </c>
      <c r="X1357" s="82">
        <f>IFERROR(VLOOKUP($B1357,'Depr Rate % NS'!$L:$O,4,FALSE),0)</f>
        <v>0</v>
      </c>
      <c r="Y1357" s="81">
        <f>W1357*X1357</f>
        <v>0</v>
      </c>
    </row>
    <row r="1358" spans="1:25" x14ac:dyDescent="0.25">
      <c r="A1358" s="13" t="s">
        <v>11</v>
      </c>
      <c r="B1358" s="14">
        <v>34642</v>
      </c>
      <c r="C1358" s="14" t="s">
        <v>98</v>
      </c>
      <c r="D1358" s="14" t="s">
        <v>41</v>
      </c>
      <c r="E1358" s="14"/>
      <c r="F1358" s="14"/>
      <c r="G1358" s="14">
        <v>2017</v>
      </c>
      <c r="H1358" s="10">
        <v>0</v>
      </c>
      <c r="I1358" s="10">
        <v>0</v>
      </c>
      <c r="J1358" s="20">
        <f t="shared" si="84"/>
        <v>0</v>
      </c>
      <c r="K1358" s="10">
        <v>0</v>
      </c>
      <c r="L1358" s="20">
        <f t="shared" si="85"/>
        <v>0</v>
      </c>
      <c r="M1358" s="10">
        <f t="shared" si="86"/>
        <v>0</v>
      </c>
      <c r="N1358" s="20">
        <f t="shared" si="87"/>
        <v>0</v>
      </c>
      <c r="O1358" s="29">
        <v>0</v>
      </c>
      <c r="P1358" s="29">
        <v>0</v>
      </c>
      <c r="Q1358" s="79">
        <f>IF($O1358=0,0,P1358/$O1358)*100</f>
        <v>0</v>
      </c>
      <c r="R1358" s="29">
        <v>0</v>
      </c>
      <c r="S1358" s="79">
        <f>IF($O1358=0,0,R1358/$O1358)*100</f>
        <v>0</v>
      </c>
      <c r="T1358" s="29">
        <f>P1358+R1358</f>
        <v>0</v>
      </c>
      <c r="U1358" s="79">
        <f>IF($O1358=0,0,T1358/$O1358)*100</f>
        <v>0</v>
      </c>
      <c r="V1358" s="80">
        <f>IFERROR(VLOOKUP($B1358,'Depr Rate % NS'!$A:$B,2,FALSE),0)</f>
        <v>0</v>
      </c>
      <c r="W1358" s="81">
        <f>IFERROR(VLOOKUP($B1358,'Depr Rate % NS'!D:E,2,FALSE),0)</f>
        <v>0</v>
      </c>
      <c r="X1358" s="82">
        <f>IFERROR(VLOOKUP($B1358,'Depr Rate % NS'!$L:$O,4,FALSE),0)</f>
        <v>0</v>
      </c>
      <c r="Y1358" s="81">
        <f>W1358*X1358</f>
        <v>0</v>
      </c>
    </row>
    <row r="1359" spans="1:25" x14ac:dyDescent="0.25">
      <c r="A1359" s="13" t="s">
        <v>11</v>
      </c>
      <c r="B1359" s="14">
        <v>34642</v>
      </c>
      <c r="C1359" s="14" t="s">
        <v>98</v>
      </c>
      <c r="D1359" s="14" t="s">
        <v>41</v>
      </c>
      <c r="E1359" s="14"/>
      <c r="F1359" s="14"/>
      <c r="G1359" s="14">
        <v>2018</v>
      </c>
      <c r="H1359" s="10">
        <v>0</v>
      </c>
      <c r="I1359" s="10">
        <v>0</v>
      </c>
      <c r="J1359" s="20">
        <f t="shared" si="84"/>
        <v>0</v>
      </c>
      <c r="K1359" s="10">
        <v>0</v>
      </c>
      <c r="L1359" s="20">
        <f t="shared" si="85"/>
        <v>0</v>
      </c>
      <c r="M1359" s="10">
        <f t="shared" si="86"/>
        <v>0</v>
      </c>
      <c r="N1359" s="20">
        <f t="shared" si="87"/>
        <v>0</v>
      </c>
      <c r="O1359" s="29">
        <v>0</v>
      </c>
      <c r="P1359" s="29">
        <v>0</v>
      </c>
      <c r="Q1359" s="79">
        <f>IF($O1359=0,0,P1359/$O1359)*100</f>
        <v>0</v>
      </c>
      <c r="R1359" s="29">
        <v>0</v>
      </c>
      <c r="S1359" s="79">
        <f>IF($O1359=0,0,R1359/$O1359)*100</f>
        <v>0</v>
      </c>
      <c r="T1359" s="29">
        <f>P1359+R1359</f>
        <v>0</v>
      </c>
      <c r="U1359" s="79">
        <f>IF($O1359=0,0,T1359/$O1359)*100</f>
        <v>0</v>
      </c>
      <c r="V1359" s="80">
        <f>IFERROR(VLOOKUP($B1359,'Depr Rate % NS'!$A:$B,2,FALSE),0)</f>
        <v>0</v>
      </c>
      <c r="W1359" s="81">
        <f>IFERROR(VLOOKUP($B1359,'Depr Rate % NS'!D:E,2,FALSE),0)</f>
        <v>0</v>
      </c>
      <c r="X1359" s="82">
        <f>IFERROR(VLOOKUP($B1359,'Depr Rate % NS'!$L:$O,4,FALSE),0)</f>
        <v>0</v>
      </c>
      <c r="Y1359" s="81">
        <f>W1359*X1359</f>
        <v>0</v>
      </c>
    </row>
    <row r="1360" spans="1:25" x14ac:dyDescent="0.25">
      <c r="A1360" s="13" t="s">
        <v>11</v>
      </c>
      <c r="B1360" s="14">
        <v>34642</v>
      </c>
      <c r="C1360" s="14" t="s">
        <v>98</v>
      </c>
      <c r="D1360" s="14" t="s">
        <v>41</v>
      </c>
      <c r="E1360" s="14"/>
      <c r="F1360" s="14"/>
      <c r="G1360" s="14">
        <v>2019</v>
      </c>
      <c r="H1360" s="10">
        <v>0</v>
      </c>
      <c r="I1360" s="10">
        <v>0</v>
      </c>
      <c r="J1360" s="20">
        <f t="shared" si="84"/>
        <v>0</v>
      </c>
      <c r="K1360" s="10">
        <v>0</v>
      </c>
      <c r="L1360" s="20">
        <f t="shared" si="85"/>
        <v>0</v>
      </c>
      <c r="M1360" s="10">
        <f t="shared" si="86"/>
        <v>0</v>
      </c>
      <c r="N1360" s="20">
        <f t="shared" si="87"/>
        <v>0</v>
      </c>
      <c r="O1360" s="29">
        <v>0</v>
      </c>
      <c r="P1360" s="29">
        <v>0</v>
      </c>
      <c r="Q1360" s="79">
        <f>IF($O1360=0,0,P1360/$O1360)*100</f>
        <v>0</v>
      </c>
      <c r="R1360" s="29">
        <v>0</v>
      </c>
      <c r="S1360" s="79">
        <f>IF($O1360=0,0,R1360/$O1360)*100</f>
        <v>0</v>
      </c>
      <c r="T1360" s="29">
        <f>P1360+R1360</f>
        <v>0</v>
      </c>
      <c r="U1360" s="79">
        <f>IF($O1360=0,0,T1360/$O1360)*100</f>
        <v>0</v>
      </c>
      <c r="V1360" s="80">
        <f>IFERROR(VLOOKUP($B1360,'Depr Rate % NS'!$A:$B,2,FALSE),0)</f>
        <v>0</v>
      </c>
      <c r="W1360" s="81">
        <f>IFERROR(VLOOKUP($B1360,'Depr Rate % NS'!D:E,2,FALSE),0)</f>
        <v>0</v>
      </c>
      <c r="X1360" s="82">
        <f>IFERROR(VLOOKUP($B1360,'Depr Rate % NS'!$L:$O,4,FALSE),0)</f>
        <v>0</v>
      </c>
      <c r="Y1360" s="81">
        <f>W1360*X1360</f>
        <v>0</v>
      </c>
    </row>
    <row r="1361" spans="1:25" x14ac:dyDescent="0.25">
      <c r="A1361" s="13" t="s">
        <v>11</v>
      </c>
      <c r="B1361" s="14">
        <v>34644</v>
      </c>
      <c r="C1361" s="14" t="s">
        <v>98</v>
      </c>
      <c r="D1361" s="14" t="s">
        <v>43</v>
      </c>
      <c r="E1361" s="14" t="s">
        <v>141</v>
      </c>
      <c r="F1361" s="14" t="s">
        <v>124</v>
      </c>
      <c r="G1361" s="14">
        <v>2011</v>
      </c>
      <c r="H1361" s="10">
        <v>0</v>
      </c>
      <c r="I1361" s="10">
        <v>0</v>
      </c>
      <c r="J1361" s="20">
        <f t="shared" si="84"/>
        <v>0</v>
      </c>
      <c r="K1361" s="10">
        <v>0</v>
      </c>
      <c r="L1361" s="20">
        <f t="shared" si="85"/>
        <v>0</v>
      </c>
      <c r="M1361" s="10">
        <f t="shared" si="86"/>
        <v>0</v>
      </c>
      <c r="N1361" s="20">
        <f t="shared" si="87"/>
        <v>0</v>
      </c>
      <c r="O1361" s="10"/>
      <c r="P1361" s="10"/>
      <c r="Q1361" s="20"/>
      <c r="R1361" s="10"/>
      <c r="S1361" s="20"/>
      <c r="T1361" s="10"/>
      <c r="U1361" s="20"/>
      <c r="V1361" s="20"/>
      <c r="W1361" s="43"/>
      <c r="X1361" s="40"/>
      <c r="Y1361" s="43"/>
    </row>
    <row r="1362" spans="1:25" x14ac:dyDescent="0.25">
      <c r="A1362" s="13" t="s">
        <v>11</v>
      </c>
      <c r="B1362" s="14">
        <v>34644</v>
      </c>
      <c r="C1362" s="14" t="s">
        <v>98</v>
      </c>
      <c r="D1362" s="14" t="s">
        <v>43</v>
      </c>
      <c r="E1362" s="14" t="s">
        <v>141</v>
      </c>
      <c r="F1362" s="14" t="s">
        <v>124</v>
      </c>
      <c r="G1362" s="14">
        <v>2012</v>
      </c>
      <c r="H1362" s="10">
        <v>2220.7199999999998</v>
      </c>
      <c r="I1362" s="10">
        <v>-1324.88</v>
      </c>
      <c r="J1362" s="20">
        <f t="shared" si="84"/>
        <v>-59.659930112756228</v>
      </c>
      <c r="K1362" s="10">
        <v>0</v>
      </c>
      <c r="L1362" s="20">
        <f t="shared" si="85"/>
        <v>0</v>
      </c>
      <c r="M1362" s="10">
        <f t="shared" si="86"/>
        <v>-1324.88</v>
      </c>
      <c r="N1362" s="20">
        <f t="shared" si="87"/>
        <v>-59.659930112756228</v>
      </c>
      <c r="O1362" s="10"/>
      <c r="P1362" s="10"/>
      <c r="Q1362" s="20"/>
      <c r="R1362" s="10"/>
      <c r="S1362" s="20"/>
      <c r="T1362" s="10"/>
      <c r="U1362" s="20"/>
      <c r="V1362" s="20"/>
      <c r="W1362" s="43"/>
      <c r="X1362" s="40"/>
      <c r="Y1362" s="43"/>
    </row>
    <row r="1363" spans="1:25" x14ac:dyDescent="0.25">
      <c r="A1363" s="13" t="s">
        <v>11</v>
      </c>
      <c r="B1363" s="14">
        <v>34644</v>
      </c>
      <c r="C1363" s="14" t="s">
        <v>98</v>
      </c>
      <c r="D1363" s="14" t="s">
        <v>43</v>
      </c>
      <c r="E1363" s="14" t="s">
        <v>141</v>
      </c>
      <c r="F1363" s="14" t="s">
        <v>124</v>
      </c>
      <c r="G1363" s="14">
        <v>2013</v>
      </c>
      <c r="H1363" s="10">
        <v>6646.24</v>
      </c>
      <c r="I1363" s="10">
        <v>0</v>
      </c>
      <c r="J1363" s="20">
        <f t="shared" si="84"/>
        <v>0</v>
      </c>
      <c r="K1363" s="10">
        <v>0</v>
      </c>
      <c r="L1363" s="20">
        <f t="shared" si="85"/>
        <v>0</v>
      </c>
      <c r="M1363" s="10">
        <f t="shared" si="86"/>
        <v>0</v>
      </c>
      <c r="N1363" s="20">
        <f t="shared" si="87"/>
        <v>0</v>
      </c>
      <c r="O1363" s="10"/>
      <c r="P1363" s="10"/>
      <c r="Q1363" s="20"/>
      <c r="R1363" s="10"/>
      <c r="S1363" s="20"/>
      <c r="T1363" s="10"/>
      <c r="U1363" s="20"/>
      <c r="V1363" s="20"/>
      <c r="W1363" s="43"/>
      <c r="X1363" s="40"/>
      <c r="Y1363" s="43"/>
    </row>
    <row r="1364" spans="1:25" x14ac:dyDescent="0.25">
      <c r="A1364" s="13" t="s">
        <v>11</v>
      </c>
      <c r="B1364" s="14">
        <v>34644</v>
      </c>
      <c r="C1364" s="14" t="s">
        <v>98</v>
      </c>
      <c r="D1364" s="14" t="s">
        <v>43</v>
      </c>
      <c r="E1364" s="14" t="s">
        <v>141</v>
      </c>
      <c r="F1364" s="14" t="s">
        <v>124</v>
      </c>
      <c r="G1364" s="14">
        <v>2014</v>
      </c>
      <c r="H1364" s="10">
        <v>0</v>
      </c>
      <c r="I1364" s="10">
        <v>0</v>
      </c>
      <c r="J1364" s="20">
        <f t="shared" si="84"/>
        <v>0</v>
      </c>
      <c r="K1364" s="10">
        <v>0</v>
      </c>
      <c r="L1364" s="20">
        <f t="shared" si="85"/>
        <v>0</v>
      </c>
      <c r="M1364" s="10">
        <f t="shared" si="86"/>
        <v>0</v>
      </c>
      <c r="N1364" s="20">
        <f t="shared" si="87"/>
        <v>0</v>
      </c>
      <c r="O1364" s="10"/>
      <c r="P1364" s="10"/>
      <c r="Q1364" s="20"/>
      <c r="R1364" s="10"/>
      <c r="S1364" s="20"/>
      <c r="T1364" s="10"/>
      <c r="U1364" s="20"/>
      <c r="V1364" s="20"/>
      <c r="W1364" s="43"/>
      <c r="X1364" s="40"/>
      <c r="Y1364" s="43"/>
    </row>
    <row r="1365" spans="1:25" x14ac:dyDescent="0.25">
      <c r="A1365" s="24" t="s">
        <v>11</v>
      </c>
      <c r="B1365" s="14">
        <v>34644</v>
      </c>
      <c r="C1365" s="14" t="s">
        <v>98</v>
      </c>
      <c r="D1365" s="14" t="s">
        <v>43</v>
      </c>
      <c r="E1365" s="14" t="s">
        <v>141</v>
      </c>
      <c r="F1365" s="14" t="s">
        <v>124</v>
      </c>
      <c r="G1365" s="14">
        <v>2015</v>
      </c>
      <c r="H1365" s="10">
        <v>0</v>
      </c>
      <c r="I1365" s="10">
        <v>0</v>
      </c>
      <c r="J1365" s="20">
        <f t="shared" si="84"/>
        <v>0</v>
      </c>
      <c r="K1365" s="10">
        <v>0</v>
      </c>
      <c r="L1365" s="20">
        <f t="shared" si="85"/>
        <v>0</v>
      </c>
      <c r="M1365" s="10">
        <f t="shared" si="86"/>
        <v>0</v>
      </c>
      <c r="N1365" s="20">
        <f t="shared" si="87"/>
        <v>0</v>
      </c>
      <c r="O1365" s="29">
        <v>8866.9599999999991</v>
      </c>
      <c r="P1365" s="29">
        <v>-1324.88</v>
      </c>
      <c r="Q1365" s="79">
        <f>IF($O1365=0,0,P1365/$O1365)*100</f>
        <v>-14.941761325189246</v>
      </c>
      <c r="R1365" s="29">
        <v>0</v>
      </c>
      <c r="S1365" s="79">
        <f>IF($O1365=0,0,R1365/$O1365)*100</f>
        <v>0</v>
      </c>
      <c r="T1365" s="29">
        <f>P1365+R1365</f>
        <v>-1324.88</v>
      </c>
      <c r="U1365" s="79">
        <f>IF($O1365=0,0,T1365/$O1365)*100</f>
        <v>-14.941761325189246</v>
      </c>
      <c r="V1365" s="80">
        <f>IFERROR(VLOOKUP($B1365,'Depr Rate % NS'!$A:$B,2,FALSE),0)</f>
        <v>0</v>
      </c>
      <c r="W1365" s="81">
        <f>IFERROR(VLOOKUP($B1365,'Depr Rate % NS'!D:E,2,FALSE),0)</f>
        <v>510664.71</v>
      </c>
      <c r="X1365" s="82">
        <f>IFERROR(VLOOKUP($B1365,'Depr Rate % NS'!$L:$O,4,FALSE),0)</f>
        <v>3.7000000000000002E-3</v>
      </c>
      <c r="Y1365" s="81">
        <f>W1365*X1365</f>
        <v>1889.4594270000002</v>
      </c>
    </row>
    <row r="1366" spans="1:25" x14ac:dyDescent="0.25">
      <c r="A1366" s="13" t="s">
        <v>11</v>
      </c>
      <c r="B1366" s="14">
        <v>34644</v>
      </c>
      <c r="C1366" s="14" t="s">
        <v>98</v>
      </c>
      <c r="D1366" s="14" t="s">
        <v>43</v>
      </c>
      <c r="E1366" s="14" t="s">
        <v>141</v>
      </c>
      <c r="F1366" s="14" t="s">
        <v>124</v>
      </c>
      <c r="G1366" s="14">
        <v>2016</v>
      </c>
      <c r="H1366" s="10">
        <v>0</v>
      </c>
      <c r="I1366" s="10">
        <v>0</v>
      </c>
      <c r="J1366" s="20">
        <f t="shared" si="84"/>
        <v>0</v>
      </c>
      <c r="K1366" s="10">
        <v>0</v>
      </c>
      <c r="L1366" s="20">
        <f t="shared" si="85"/>
        <v>0</v>
      </c>
      <c r="M1366" s="10">
        <f t="shared" si="86"/>
        <v>0</v>
      </c>
      <c r="N1366" s="20">
        <f t="shared" si="87"/>
        <v>0</v>
      </c>
      <c r="O1366" s="29">
        <v>8866.9599999999991</v>
      </c>
      <c r="P1366" s="29">
        <v>-1324.88</v>
      </c>
      <c r="Q1366" s="79">
        <f>IF($O1366=0,0,P1366/$O1366)*100</f>
        <v>-14.941761325189246</v>
      </c>
      <c r="R1366" s="29">
        <v>0</v>
      </c>
      <c r="S1366" s="79">
        <f>IF($O1366=0,0,R1366/$O1366)*100</f>
        <v>0</v>
      </c>
      <c r="T1366" s="29">
        <f>P1366+R1366</f>
        <v>-1324.88</v>
      </c>
      <c r="U1366" s="79">
        <f>IF($O1366=0,0,T1366/$O1366)*100</f>
        <v>-14.941761325189246</v>
      </c>
      <c r="V1366" s="80">
        <f>IFERROR(VLOOKUP($B1366,'Depr Rate % NS'!$A:$B,2,FALSE),0)</f>
        <v>0</v>
      </c>
      <c r="W1366" s="81">
        <f>IFERROR(VLOOKUP($B1366,'Depr Rate % NS'!D:E,2,FALSE),0)</f>
        <v>510664.71</v>
      </c>
      <c r="X1366" s="82">
        <f>IFERROR(VLOOKUP($B1366,'Depr Rate % NS'!$L:$O,4,FALSE),0)</f>
        <v>3.7000000000000002E-3</v>
      </c>
      <c r="Y1366" s="81">
        <f>W1366*X1366</f>
        <v>1889.4594270000002</v>
      </c>
    </row>
    <row r="1367" spans="1:25" x14ac:dyDescent="0.25">
      <c r="A1367" s="13" t="s">
        <v>11</v>
      </c>
      <c r="B1367" s="14">
        <v>34644</v>
      </c>
      <c r="C1367" s="14" t="s">
        <v>98</v>
      </c>
      <c r="D1367" s="14" t="s">
        <v>43</v>
      </c>
      <c r="E1367" s="14" t="s">
        <v>141</v>
      </c>
      <c r="F1367" s="14" t="s">
        <v>124</v>
      </c>
      <c r="G1367" s="14">
        <v>2017</v>
      </c>
      <c r="H1367" s="10">
        <v>0</v>
      </c>
      <c r="I1367" s="10">
        <v>0</v>
      </c>
      <c r="J1367" s="20">
        <f t="shared" si="84"/>
        <v>0</v>
      </c>
      <c r="K1367" s="10">
        <v>0</v>
      </c>
      <c r="L1367" s="20">
        <f t="shared" si="85"/>
        <v>0</v>
      </c>
      <c r="M1367" s="10">
        <f t="shared" si="86"/>
        <v>0</v>
      </c>
      <c r="N1367" s="20">
        <f t="shared" si="87"/>
        <v>0</v>
      </c>
      <c r="O1367" s="29">
        <v>6646.24</v>
      </c>
      <c r="P1367" s="29">
        <v>0</v>
      </c>
      <c r="Q1367" s="79">
        <f>IF($O1367=0,0,P1367/$O1367)*100</f>
        <v>0</v>
      </c>
      <c r="R1367" s="29">
        <v>0</v>
      </c>
      <c r="S1367" s="79">
        <f>IF($O1367=0,0,R1367/$O1367)*100</f>
        <v>0</v>
      </c>
      <c r="T1367" s="29">
        <f>P1367+R1367</f>
        <v>0</v>
      </c>
      <c r="U1367" s="79">
        <f>IF($O1367=0,0,T1367/$O1367)*100</f>
        <v>0</v>
      </c>
      <c r="V1367" s="80">
        <f>IFERROR(VLOOKUP($B1367,'Depr Rate % NS'!$A:$B,2,FALSE),0)</f>
        <v>0</v>
      </c>
      <c r="W1367" s="81">
        <f>IFERROR(VLOOKUP($B1367,'Depr Rate % NS'!D:E,2,FALSE),0)</f>
        <v>510664.71</v>
      </c>
      <c r="X1367" s="82">
        <f>IFERROR(VLOOKUP($B1367,'Depr Rate % NS'!$L:$O,4,FALSE),0)</f>
        <v>3.7000000000000002E-3</v>
      </c>
      <c r="Y1367" s="81">
        <f>W1367*X1367</f>
        <v>1889.4594270000002</v>
      </c>
    </row>
    <row r="1368" spans="1:25" x14ac:dyDescent="0.25">
      <c r="A1368" s="13" t="s">
        <v>11</v>
      </c>
      <c r="B1368" s="14">
        <v>34644</v>
      </c>
      <c r="C1368" s="14" t="s">
        <v>98</v>
      </c>
      <c r="D1368" s="14" t="s">
        <v>43</v>
      </c>
      <c r="E1368" s="14" t="s">
        <v>141</v>
      </c>
      <c r="F1368" s="14" t="s">
        <v>124</v>
      </c>
      <c r="G1368" s="14">
        <v>2018</v>
      </c>
      <c r="H1368" s="10">
        <v>0</v>
      </c>
      <c r="I1368" s="10">
        <v>0</v>
      </c>
      <c r="J1368" s="20">
        <f t="shared" si="84"/>
        <v>0</v>
      </c>
      <c r="K1368" s="10">
        <v>0</v>
      </c>
      <c r="L1368" s="20">
        <f t="shared" si="85"/>
        <v>0</v>
      </c>
      <c r="M1368" s="10">
        <f t="shared" si="86"/>
        <v>0</v>
      </c>
      <c r="N1368" s="20">
        <f t="shared" si="87"/>
        <v>0</v>
      </c>
      <c r="O1368" s="29">
        <v>0</v>
      </c>
      <c r="P1368" s="29">
        <v>0</v>
      </c>
      <c r="Q1368" s="79">
        <f>IF($O1368=0,0,P1368/$O1368)*100</f>
        <v>0</v>
      </c>
      <c r="R1368" s="29">
        <v>0</v>
      </c>
      <c r="S1368" s="79">
        <f>IF($O1368=0,0,R1368/$O1368)*100</f>
        <v>0</v>
      </c>
      <c r="T1368" s="29">
        <f>P1368+R1368</f>
        <v>0</v>
      </c>
      <c r="U1368" s="79">
        <f>IF($O1368=0,0,T1368/$O1368)*100</f>
        <v>0</v>
      </c>
      <c r="V1368" s="80">
        <f>IFERROR(VLOOKUP($B1368,'Depr Rate % NS'!$A:$B,2,FALSE),0)</f>
        <v>0</v>
      </c>
      <c r="W1368" s="81">
        <f>IFERROR(VLOOKUP($B1368,'Depr Rate % NS'!D:E,2,FALSE),0)</f>
        <v>510664.71</v>
      </c>
      <c r="X1368" s="82">
        <f>IFERROR(VLOOKUP($B1368,'Depr Rate % NS'!$L:$O,4,FALSE),0)</f>
        <v>3.7000000000000002E-3</v>
      </c>
      <c r="Y1368" s="81">
        <f>W1368*X1368</f>
        <v>1889.4594270000002</v>
      </c>
    </row>
    <row r="1369" spans="1:25" x14ac:dyDescent="0.25">
      <c r="A1369" s="13" t="s">
        <v>11</v>
      </c>
      <c r="B1369" s="14">
        <v>34644</v>
      </c>
      <c r="C1369" s="14" t="s">
        <v>98</v>
      </c>
      <c r="D1369" s="14" t="s">
        <v>43</v>
      </c>
      <c r="E1369" s="14" t="s">
        <v>141</v>
      </c>
      <c r="F1369" s="14" t="s">
        <v>124</v>
      </c>
      <c r="G1369" s="14">
        <v>2019</v>
      </c>
      <c r="H1369" s="10">
        <v>0</v>
      </c>
      <c r="I1369" s="10">
        <v>0</v>
      </c>
      <c r="J1369" s="20">
        <f t="shared" si="84"/>
        <v>0</v>
      </c>
      <c r="K1369" s="10">
        <v>0</v>
      </c>
      <c r="L1369" s="20">
        <f t="shared" si="85"/>
        <v>0</v>
      </c>
      <c r="M1369" s="10">
        <f t="shared" si="86"/>
        <v>0</v>
      </c>
      <c r="N1369" s="20">
        <f t="shared" si="87"/>
        <v>0</v>
      </c>
      <c r="O1369" s="29">
        <v>0</v>
      </c>
      <c r="P1369" s="29">
        <v>0</v>
      </c>
      <c r="Q1369" s="79">
        <f>IF($O1369=0,0,P1369/$O1369)*100</f>
        <v>0</v>
      </c>
      <c r="R1369" s="29">
        <v>0</v>
      </c>
      <c r="S1369" s="79">
        <f>IF($O1369=0,0,R1369/$O1369)*100</f>
        <v>0</v>
      </c>
      <c r="T1369" s="29">
        <f>P1369+R1369</f>
        <v>0</v>
      </c>
      <c r="U1369" s="79">
        <f>IF($O1369=0,0,T1369/$O1369)*100</f>
        <v>0</v>
      </c>
      <c r="V1369" s="80">
        <f>IFERROR(VLOOKUP($B1369,'Depr Rate % NS'!$A:$B,2,FALSE),0)</f>
        <v>0</v>
      </c>
      <c r="W1369" s="81">
        <f>IFERROR(VLOOKUP($B1369,'Depr Rate % NS'!D:E,2,FALSE),0)</f>
        <v>510664.71</v>
      </c>
      <c r="X1369" s="82">
        <f>IFERROR(VLOOKUP($B1369,'Depr Rate % NS'!$L:$O,4,FALSE),0)</f>
        <v>3.7000000000000002E-3</v>
      </c>
      <c r="Y1369" s="81">
        <f>W1369*X1369</f>
        <v>1889.4594270000002</v>
      </c>
    </row>
    <row r="1370" spans="1:25" x14ac:dyDescent="0.25">
      <c r="A1370" s="13" t="s">
        <v>11</v>
      </c>
      <c r="B1370" s="14">
        <v>34680</v>
      </c>
      <c r="C1370" s="14" t="s">
        <v>98</v>
      </c>
      <c r="D1370" s="14" t="s">
        <v>51</v>
      </c>
      <c r="E1370" s="14" t="s">
        <v>143</v>
      </c>
      <c r="F1370" s="14" t="s">
        <v>125</v>
      </c>
      <c r="G1370" s="14">
        <v>2011</v>
      </c>
      <c r="H1370" s="10">
        <v>13537.26</v>
      </c>
      <c r="I1370" s="10">
        <v>0</v>
      </c>
      <c r="J1370" s="20">
        <f t="shared" si="84"/>
        <v>0</v>
      </c>
      <c r="K1370" s="10">
        <v>0</v>
      </c>
      <c r="L1370" s="20">
        <f t="shared" si="85"/>
        <v>0</v>
      </c>
      <c r="M1370" s="10">
        <f t="shared" si="86"/>
        <v>0</v>
      </c>
      <c r="N1370" s="20">
        <f t="shared" si="87"/>
        <v>0</v>
      </c>
      <c r="O1370" s="10"/>
      <c r="P1370" s="10"/>
      <c r="Q1370" s="20"/>
      <c r="R1370" s="10"/>
      <c r="S1370" s="20"/>
      <c r="T1370" s="10"/>
      <c r="U1370" s="20"/>
      <c r="V1370" s="20"/>
      <c r="W1370" s="43"/>
      <c r="X1370" s="40"/>
      <c r="Y1370" s="43"/>
    </row>
    <row r="1371" spans="1:25" x14ac:dyDescent="0.25">
      <c r="A1371" s="13" t="s">
        <v>11</v>
      </c>
      <c r="B1371" s="14">
        <v>34680</v>
      </c>
      <c r="C1371" s="14" t="s">
        <v>98</v>
      </c>
      <c r="D1371" s="14" t="s">
        <v>51</v>
      </c>
      <c r="E1371" s="14" t="s">
        <v>143</v>
      </c>
      <c r="F1371" s="14" t="s">
        <v>125</v>
      </c>
      <c r="G1371" s="14">
        <v>2012</v>
      </c>
      <c r="H1371" s="10">
        <v>0</v>
      </c>
      <c r="I1371" s="10">
        <v>0</v>
      </c>
      <c r="J1371" s="20">
        <f t="shared" si="84"/>
        <v>0</v>
      </c>
      <c r="K1371" s="10">
        <v>0</v>
      </c>
      <c r="L1371" s="20">
        <f t="shared" si="85"/>
        <v>0</v>
      </c>
      <c r="M1371" s="10">
        <f t="shared" si="86"/>
        <v>0</v>
      </c>
      <c r="N1371" s="20">
        <f t="shared" si="87"/>
        <v>0</v>
      </c>
      <c r="O1371" s="10"/>
      <c r="P1371" s="10"/>
      <c r="Q1371" s="20"/>
      <c r="R1371" s="10"/>
      <c r="S1371" s="20"/>
      <c r="T1371" s="10"/>
      <c r="U1371" s="20"/>
      <c r="V1371" s="20"/>
      <c r="W1371" s="43"/>
      <c r="X1371" s="40"/>
      <c r="Y1371" s="43"/>
    </row>
    <row r="1372" spans="1:25" x14ac:dyDescent="0.25">
      <c r="A1372" s="13" t="s">
        <v>11</v>
      </c>
      <c r="B1372" s="14">
        <v>34680</v>
      </c>
      <c r="C1372" s="14" t="s">
        <v>98</v>
      </c>
      <c r="D1372" s="14" t="s">
        <v>51</v>
      </c>
      <c r="E1372" s="14" t="s">
        <v>143</v>
      </c>
      <c r="F1372" s="14" t="s">
        <v>125</v>
      </c>
      <c r="G1372" s="14">
        <v>2013</v>
      </c>
      <c r="H1372" s="10">
        <v>0</v>
      </c>
      <c r="I1372" s="10">
        <v>0</v>
      </c>
      <c r="J1372" s="20">
        <f t="shared" si="84"/>
        <v>0</v>
      </c>
      <c r="K1372" s="10">
        <v>0</v>
      </c>
      <c r="L1372" s="20">
        <f t="shared" si="85"/>
        <v>0</v>
      </c>
      <c r="M1372" s="10">
        <f t="shared" si="86"/>
        <v>0</v>
      </c>
      <c r="N1372" s="20">
        <f t="shared" si="87"/>
        <v>0</v>
      </c>
      <c r="O1372" s="10"/>
      <c r="P1372" s="10"/>
      <c r="Q1372" s="20"/>
      <c r="R1372" s="10"/>
      <c r="S1372" s="20"/>
      <c r="T1372" s="10"/>
      <c r="U1372" s="20"/>
      <c r="V1372" s="20"/>
      <c r="W1372" s="43"/>
      <c r="X1372" s="40"/>
      <c r="Y1372" s="43"/>
    </row>
    <row r="1373" spans="1:25" x14ac:dyDescent="0.25">
      <c r="A1373" s="13" t="s">
        <v>11</v>
      </c>
      <c r="B1373" s="14">
        <v>34680</v>
      </c>
      <c r="C1373" s="14" t="s">
        <v>98</v>
      </c>
      <c r="D1373" s="14" t="s">
        <v>51</v>
      </c>
      <c r="E1373" s="14" t="s">
        <v>143</v>
      </c>
      <c r="F1373" s="14" t="s">
        <v>125</v>
      </c>
      <c r="G1373" s="14">
        <v>2014</v>
      </c>
      <c r="H1373" s="10">
        <v>7727.85</v>
      </c>
      <c r="I1373" s="10">
        <v>-185.93</v>
      </c>
      <c r="J1373" s="20">
        <f t="shared" si="84"/>
        <v>-2.4059732008255854</v>
      </c>
      <c r="K1373" s="10">
        <v>0</v>
      </c>
      <c r="L1373" s="20">
        <f t="shared" si="85"/>
        <v>0</v>
      </c>
      <c r="M1373" s="10">
        <f t="shared" si="86"/>
        <v>-185.93</v>
      </c>
      <c r="N1373" s="20">
        <f t="shared" si="87"/>
        <v>-2.4059732008255854</v>
      </c>
      <c r="O1373" s="10"/>
      <c r="P1373" s="10"/>
      <c r="Q1373" s="20"/>
      <c r="R1373" s="10"/>
      <c r="S1373" s="20"/>
      <c r="T1373" s="10"/>
      <c r="U1373" s="20"/>
      <c r="V1373" s="20"/>
      <c r="W1373" s="43"/>
      <c r="X1373" s="40"/>
      <c r="Y1373" s="43"/>
    </row>
    <row r="1374" spans="1:25" x14ac:dyDescent="0.25">
      <c r="A1374" s="13" t="s">
        <v>11</v>
      </c>
      <c r="B1374" s="14">
        <v>34680</v>
      </c>
      <c r="C1374" s="14" t="s">
        <v>98</v>
      </c>
      <c r="D1374" s="14" t="s">
        <v>51</v>
      </c>
      <c r="E1374" s="14" t="s">
        <v>143</v>
      </c>
      <c r="F1374" s="14" t="s">
        <v>125</v>
      </c>
      <c r="G1374" s="14">
        <v>2015</v>
      </c>
      <c r="H1374" s="10">
        <v>304122.13999999996</v>
      </c>
      <c r="I1374" s="10">
        <v>0</v>
      </c>
      <c r="J1374" s="20">
        <f t="shared" si="84"/>
        <v>0</v>
      </c>
      <c r="K1374" s="10">
        <v>0</v>
      </c>
      <c r="L1374" s="20">
        <f t="shared" si="85"/>
        <v>0</v>
      </c>
      <c r="M1374" s="10">
        <f t="shared" si="86"/>
        <v>0</v>
      </c>
      <c r="N1374" s="20">
        <f t="shared" si="87"/>
        <v>0</v>
      </c>
      <c r="O1374" s="29">
        <v>325387.24999999994</v>
      </c>
      <c r="P1374" s="29">
        <v>-185.93</v>
      </c>
      <c r="Q1374" s="79">
        <f>IF($O1374=0,0,P1374/$O1374)*100</f>
        <v>-5.7141144897349248E-2</v>
      </c>
      <c r="R1374" s="29">
        <v>0</v>
      </c>
      <c r="S1374" s="79">
        <f>IF($O1374=0,0,R1374/$O1374)*100</f>
        <v>0</v>
      </c>
      <c r="T1374" s="29">
        <f>P1374+R1374</f>
        <v>-185.93</v>
      </c>
      <c r="U1374" s="79">
        <f>IF($O1374=0,0,T1374/$O1374)*100</f>
        <v>-5.7141144897349248E-2</v>
      </c>
      <c r="V1374" s="80">
        <f>IFERROR(VLOOKUP($B1374,'Depr Rate % NS'!$A:$B,2,FALSE),0)</f>
        <v>-3</v>
      </c>
      <c r="W1374" s="81">
        <f>IFERROR(VLOOKUP($B1374,'Depr Rate % NS'!D:E,2,FALSE),0)</f>
        <v>850630.8600000001</v>
      </c>
      <c r="X1374" s="82">
        <f>IFERROR(VLOOKUP($B1374,'Depr Rate % NS'!$L:$O,4,FALSE),0)</f>
        <v>1E-3</v>
      </c>
      <c r="Y1374" s="81">
        <f>W1374*X1374</f>
        <v>850.6308600000001</v>
      </c>
    </row>
    <row r="1375" spans="1:25" x14ac:dyDescent="0.25">
      <c r="A1375" s="13" t="s">
        <v>11</v>
      </c>
      <c r="B1375" s="14">
        <v>34680</v>
      </c>
      <c r="C1375" s="14" t="s">
        <v>98</v>
      </c>
      <c r="D1375" s="14" t="s">
        <v>51</v>
      </c>
      <c r="E1375" s="14" t="s">
        <v>143</v>
      </c>
      <c r="F1375" s="14" t="s">
        <v>125</v>
      </c>
      <c r="G1375" s="14">
        <v>2016</v>
      </c>
      <c r="H1375" s="10">
        <v>20983.91</v>
      </c>
      <c r="I1375" s="10">
        <v>0</v>
      </c>
      <c r="J1375" s="20">
        <f t="shared" si="84"/>
        <v>0</v>
      </c>
      <c r="K1375" s="10">
        <v>0</v>
      </c>
      <c r="L1375" s="20">
        <f t="shared" si="85"/>
        <v>0</v>
      </c>
      <c r="M1375" s="10">
        <f t="shared" si="86"/>
        <v>0</v>
      </c>
      <c r="N1375" s="20">
        <f t="shared" si="87"/>
        <v>0</v>
      </c>
      <c r="O1375" s="29">
        <v>332833.89999999991</v>
      </c>
      <c r="P1375" s="29">
        <v>-185.93</v>
      </c>
      <c r="Q1375" s="79">
        <f>IF($O1375=0,0,P1375/$O1375)*100</f>
        <v>-5.5862699082034631E-2</v>
      </c>
      <c r="R1375" s="29">
        <v>0</v>
      </c>
      <c r="S1375" s="79">
        <f>IF($O1375=0,0,R1375/$O1375)*100</f>
        <v>0</v>
      </c>
      <c r="T1375" s="29">
        <f>P1375+R1375</f>
        <v>-185.93</v>
      </c>
      <c r="U1375" s="79">
        <f>IF($O1375=0,0,T1375/$O1375)*100</f>
        <v>-5.5862699082034631E-2</v>
      </c>
      <c r="V1375" s="80">
        <f>IFERROR(VLOOKUP($B1375,'Depr Rate % NS'!$A:$B,2,FALSE),0)</f>
        <v>-3</v>
      </c>
      <c r="W1375" s="81">
        <f>IFERROR(VLOOKUP($B1375,'Depr Rate % NS'!D:E,2,FALSE),0)</f>
        <v>850630.8600000001</v>
      </c>
      <c r="X1375" s="82">
        <f>IFERROR(VLOOKUP($B1375,'Depr Rate % NS'!$L:$O,4,FALSE),0)</f>
        <v>1E-3</v>
      </c>
      <c r="Y1375" s="81">
        <f>W1375*X1375</f>
        <v>850.6308600000001</v>
      </c>
    </row>
    <row r="1376" spans="1:25" x14ac:dyDescent="0.25">
      <c r="A1376" s="13" t="s">
        <v>11</v>
      </c>
      <c r="B1376" s="14">
        <v>34680</v>
      </c>
      <c r="C1376" s="14" t="s">
        <v>98</v>
      </c>
      <c r="D1376" s="14" t="s">
        <v>51</v>
      </c>
      <c r="E1376" s="14" t="s">
        <v>143</v>
      </c>
      <c r="F1376" s="14" t="s">
        <v>125</v>
      </c>
      <c r="G1376" s="14">
        <v>2017</v>
      </c>
      <c r="H1376" s="10">
        <v>0</v>
      </c>
      <c r="I1376" s="10">
        <v>-16180.93</v>
      </c>
      <c r="J1376" s="20">
        <f t="shared" si="84"/>
        <v>0</v>
      </c>
      <c r="K1376" s="10">
        <v>0</v>
      </c>
      <c r="L1376" s="20">
        <f t="shared" si="85"/>
        <v>0</v>
      </c>
      <c r="M1376" s="10">
        <f t="shared" si="86"/>
        <v>-16180.93</v>
      </c>
      <c r="N1376" s="20">
        <f t="shared" si="87"/>
        <v>0</v>
      </c>
      <c r="O1376" s="29">
        <v>332833.89999999991</v>
      </c>
      <c r="P1376" s="29">
        <v>-16366.86</v>
      </c>
      <c r="Q1376" s="79">
        <f>IF($O1376=0,0,P1376/$O1376)*100</f>
        <v>-4.917425779044744</v>
      </c>
      <c r="R1376" s="29">
        <v>0</v>
      </c>
      <c r="S1376" s="79">
        <f>IF($O1376=0,0,R1376/$O1376)*100</f>
        <v>0</v>
      </c>
      <c r="T1376" s="29">
        <f>P1376+R1376</f>
        <v>-16366.86</v>
      </c>
      <c r="U1376" s="79">
        <f>IF($O1376=0,0,T1376/$O1376)*100</f>
        <v>-4.917425779044744</v>
      </c>
      <c r="V1376" s="80">
        <f>IFERROR(VLOOKUP($B1376,'Depr Rate % NS'!$A:$B,2,FALSE),0)</f>
        <v>-3</v>
      </c>
      <c r="W1376" s="81">
        <f>IFERROR(VLOOKUP($B1376,'Depr Rate % NS'!D:E,2,FALSE),0)</f>
        <v>850630.8600000001</v>
      </c>
      <c r="X1376" s="82">
        <f>IFERROR(VLOOKUP($B1376,'Depr Rate % NS'!$L:$O,4,FALSE),0)</f>
        <v>1E-3</v>
      </c>
      <c r="Y1376" s="81">
        <f>W1376*X1376</f>
        <v>850.6308600000001</v>
      </c>
    </row>
    <row r="1377" spans="1:25" x14ac:dyDescent="0.25">
      <c r="A1377" s="13" t="s">
        <v>11</v>
      </c>
      <c r="B1377" s="14">
        <v>34680</v>
      </c>
      <c r="C1377" s="14" t="s">
        <v>98</v>
      </c>
      <c r="D1377" s="14" t="s">
        <v>51</v>
      </c>
      <c r="E1377" s="14" t="s">
        <v>143</v>
      </c>
      <c r="F1377" s="14" t="s">
        <v>125</v>
      </c>
      <c r="G1377" s="14">
        <v>2018</v>
      </c>
      <c r="H1377" s="10">
        <v>235682.62</v>
      </c>
      <c r="I1377" s="10">
        <v>0</v>
      </c>
      <c r="J1377" s="20">
        <f t="shared" si="84"/>
        <v>0</v>
      </c>
      <c r="K1377" s="10">
        <v>0</v>
      </c>
      <c r="L1377" s="20">
        <f t="shared" si="85"/>
        <v>0</v>
      </c>
      <c r="M1377" s="10">
        <f t="shared" si="86"/>
        <v>0</v>
      </c>
      <c r="N1377" s="20">
        <f t="shared" si="87"/>
        <v>0</v>
      </c>
      <c r="O1377" s="29">
        <v>568516.5199999999</v>
      </c>
      <c r="P1377" s="29">
        <v>-16366.86</v>
      </c>
      <c r="Q1377" s="79">
        <f>IF($O1377=0,0,P1377/$O1377)*100</f>
        <v>-2.8788714882023134</v>
      </c>
      <c r="R1377" s="29">
        <v>0</v>
      </c>
      <c r="S1377" s="79">
        <f>IF($O1377=0,0,R1377/$O1377)*100</f>
        <v>0</v>
      </c>
      <c r="T1377" s="29">
        <f>P1377+R1377</f>
        <v>-16366.86</v>
      </c>
      <c r="U1377" s="79">
        <f>IF($O1377=0,0,T1377/$O1377)*100</f>
        <v>-2.8788714882023134</v>
      </c>
      <c r="V1377" s="80">
        <f>IFERROR(VLOOKUP($B1377,'Depr Rate % NS'!$A:$B,2,FALSE),0)</f>
        <v>-3</v>
      </c>
      <c r="W1377" s="81">
        <f>IFERROR(VLOOKUP($B1377,'Depr Rate % NS'!D:E,2,FALSE),0)</f>
        <v>850630.8600000001</v>
      </c>
      <c r="X1377" s="82">
        <f>IFERROR(VLOOKUP($B1377,'Depr Rate % NS'!$L:$O,4,FALSE),0)</f>
        <v>1E-3</v>
      </c>
      <c r="Y1377" s="81">
        <f>W1377*X1377</f>
        <v>850.6308600000001</v>
      </c>
    </row>
    <row r="1378" spans="1:25" x14ac:dyDescent="0.25">
      <c r="A1378" s="13" t="s">
        <v>11</v>
      </c>
      <c r="B1378" s="14">
        <v>34680</v>
      </c>
      <c r="C1378" s="14" t="s">
        <v>98</v>
      </c>
      <c r="D1378" s="14" t="s">
        <v>51</v>
      </c>
      <c r="E1378" s="14" t="s">
        <v>143</v>
      </c>
      <c r="F1378" s="14" t="s">
        <v>125</v>
      </c>
      <c r="G1378" s="14">
        <v>2019</v>
      </c>
      <c r="H1378" s="10">
        <v>0</v>
      </c>
      <c r="I1378" s="10">
        <v>0</v>
      </c>
      <c r="J1378" s="20">
        <f t="shared" si="84"/>
        <v>0</v>
      </c>
      <c r="K1378" s="10">
        <v>0</v>
      </c>
      <c r="L1378" s="20">
        <f t="shared" si="85"/>
        <v>0</v>
      </c>
      <c r="M1378" s="10">
        <f t="shared" si="86"/>
        <v>0</v>
      </c>
      <c r="N1378" s="20">
        <f t="shared" si="87"/>
        <v>0</v>
      </c>
      <c r="O1378" s="29">
        <v>560788.66999999993</v>
      </c>
      <c r="P1378" s="29">
        <v>-16180.93</v>
      </c>
      <c r="Q1378" s="79">
        <f>IF($O1378=0,0,P1378/$O1378)*100</f>
        <v>-2.8853881801855952</v>
      </c>
      <c r="R1378" s="29">
        <v>0</v>
      </c>
      <c r="S1378" s="79">
        <f>IF($O1378=0,0,R1378/$O1378)*100</f>
        <v>0</v>
      </c>
      <c r="T1378" s="29">
        <f>P1378+R1378</f>
        <v>-16180.93</v>
      </c>
      <c r="U1378" s="79">
        <f>IF($O1378=0,0,T1378/$O1378)*100</f>
        <v>-2.8853881801855952</v>
      </c>
      <c r="V1378" s="80">
        <f>IFERROR(VLOOKUP($B1378,'Depr Rate % NS'!$A:$B,2,FALSE),0)</f>
        <v>-3</v>
      </c>
      <c r="W1378" s="81">
        <f>IFERROR(VLOOKUP($B1378,'Depr Rate % NS'!D:E,2,FALSE),0)</f>
        <v>850630.8600000001</v>
      </c>
      <c r="X1378" s="82">
        <f>IFERROR(VLOOKUP($B1378,'Depr Rate % NS'!$L:$O,4,FALSE),0)</f>
        <v>1E-3</v>
      </c>
      <c r="Y1378" s="81">
        <f>W1378*X1378</f>
        <v>850.6308600000001</v>
      </c>
    </row>
    <row r="1379" spans="1:25" x14ac:dyDescent="0.25">
      <c r="A1379" s="13" t="s">
        <v>11</v>
      </c>
      <c r="B1379" s="14">
        <v>34681</v>
      </c>
      <c r="C1379" s="14" t="s">
        <v>98</v>
      </c>
      <c r="D1379" s="14" t="s">
        <v>52</v>
      </c>
      <c r="E1379" s="14" t="s">
        <v>143</v>
      </c>
      <c r="F1379" s="14" t="s">
        <v>126</v>
      </c>
      <c r="G1379" s="14">
        <v>2011</v>
      </c>
      <c r="H1379" s="10">
        <v>58179.520000000004</v>
      </c>
      <c r="I1379" s="10">
        <v>0</v>
      </c>
      <c r="J1379" s="20">
        <f t="shared" si="84"/>
        <v>0</v>
      </c>
      <c r="K1379" s="10">
        <v>0</v>
      </c>
      <c r="L1379" s="20">
        <f t="shared" si="85"/>
        <v>0</v>
      </c>
      <c r="M1379" s="10">
        <f t="shared" si="86"/>
        <v>0</v>
      </c>
      <c r="N1379" s="20">
        <f t="shared" si="87"/>
        <v>0</v>
      </c>
      <c r="O1379" s="10"/>
      <c r="P1379" s="10"/>
      <c r="Q1379" s="20"/>
      <c r="R1379" s="10"/>
      <c r="S1379" s="20"/>
      <c r="T1379" s="10"/>
      <c r="U1379" s="20"/>
      <c r="V1379" s="20"/>
      <c r="W1379" s="43"/>
      <c r="X1379" s="40"/>
      <c r="Y1379" s="43"/>
    </row>
    <row r="1380" spans="1:25" x14ac:dyDescent="0.25">
      <c r="A1380" s="13" t="s">
        <v>11</v>
      </c>
      <c r="B1380" s="14">
        <v>34681</v>
      </c>
      <c r="C1380" s="14" t="s">
        <v>98</v>
      </c>
      <c r="D1380" s="14" t="s">
        <v>52</v>
      </c>
      <c r="E1380" s="14" t="s">
        <v>143</v>
      </c>
      <c r="F1380" s="14" t="s">
        <v>126</v>
      </c>
      <c r="G1380" s="14">
        <v>2012</v>
      </c>
      <c r="H1380" s="10">
        <v>57862.12</v>
      </c>
      <c r="I1380" s="10">
        <v>-6808.62</v>
      </c>
      <c r="J1380" s="20">
        <f t="shared" si="84"/>
        <v>-11.766972934970235</v>
      </c>
      <c r="K1380" s="10">
        <v>0</v>
      </c>
      <c r="L1380" s="20">
        <f t="shared" si="85"/>
        <v>0</v>
      </c>
      <c r="M1380" s="10">
        <f t="shared" si="86"/>
        <v>-6808.62</v>
      </c>
      <c r="N1380" s="20">
        <f t="shared" si="87"/>
        <v>-11.766972934970235</v>
      </c>
      <c r="O1380" s="10"/>
      <c r="P1380" s="10"/>
      <c r="Q1380" s="20"/>
      <c r="R1380" s="10"/>
      <c r="S1380" s="20"/>
      <c r="T1380" s="10"/>
      <c r="U1380" s="20"/>
      <c r="V1380" s="20"/>
      <c r="W1380" s="43"/>
      <c r="X1380" s="40"/>
      <c r="Y1380" s="43"/>
    </row>
    <row r="1381" spans="1:25" x14ac:dyDescent="0.25">
      <c r="A1381" s="13" t="s">
        <v>11</v>
      </c>
      <c r="B1381" s="14">
        <v>34681</v>
      </c>
      <c r="C1381" s="14" t="s">
        <v>98</v>
      </c>
      <c r="D1381" s="14" t="s">
        <v>52</v>
      </c>
      <c r="E1381" s="14" t="s">
        <v>143</v>
      </c>
      <c r="F1381" s="14" t="s">
        <v>126</v>
      </c>
      <c r="G1381" s="14">
        <v>2013</v>
      </c>
      <c r="H1381" s="10">
        <v>97864.51999999999</v>
      </c>
      <c r="I1381" s="10">
        <v>-9212.49</v>
      </c>
      <c r="J1381" s="20">
        <f t="shared" si="84"/>
        <v>-9.4135137024122741</v>
      </c>
      <c r="K1381" s="10">
        <v>0</v>
      </c>
      <c r="L1381" s="20">
        <f t="shared" si="85"/>
        <v>0</v>
      </c>
      <c r="M1381" s="10">
        <f t="shared" si="86"/>
        <v>-9212.49</v>
      </c>
      <c r="N1381" s="20">
        <f t="shared" si="87"/>
        <v>-9.4135137024122741</v>
      </c>
      <c r="O1381" s="10"/>
      <c r="P1381" s="10"/>
      <c r="Q1381" s="20"/>
      <c r="R1381" s="10"/>
      <c r="S1381" s="20"/>
      <c r="T1381" s="10"/>
      <c r="U1381" s="20"/>
      <c r="V1381" s="20"/>
      <c r="W1381" s="43"/>
      <c r="X1381" s="40"/>
      <c r="Y1381" s="43"/>
    </row>
    <row r="1382" spans="1:25" x14ac:dyDescent="0.25">
      <c r="A1382" s="13" t="s">
        <v>11</v>
      </c>
      <c r="B1382" s="14">
        <v>34681</v>
      </c>
      <c r="C1382" s="14" t="s">
        <v>98</v>
      </c>
      <c r="D1382" s="14" t="s">
        <v>52</v>
      </c>
      <c r="E1382" s="14" t="s">
        <v>143</v>
      </c>
      <c r="F1382" s="14" t="s">
        <v>126</v>
      </c>
      <c r="G1382" s="14">
        <v>2014</v>
      </c>
      <c r="H1382" s="10">
        <v>176555.90000000002</v>
      </c>
      <c r="I1382" s="10">
        <v>-5544.29</v>
      </c>
      <c r="J1382" s="20">
        <f t="shared" si="84"/>
        <v>-3.1402462336291221</v>
      </c>
      <c r="K1382" s="10">
        <v>0</v>
      </c>
      <c r="L1382" s="20">
        <f t="shared" si="85"/>
        <v>0</v>
      </c>
      <c r="M1382" s="10">
        <f t="shared" si="86"/>
        <v>-5544.29</v>
      </c>
      <c r="N1382" s="20">
        <f t="shared" si="87"/>
        <v>-3.1402462336291221</v>
      </c>
      <c r="O1382" s="10"/>
      <c r="P1382" s="10"/>
      <c r="Q1382" s="20"/>
      <c r="R1382" s="10"/>
      <c r="S1382" s="20"/>
      <c r="T1382" s="10"/>
      <c r="U1382" s="20"/>
      <c r="V1382" s="20"/>
      <c r="W1382" s="43"/>
      <c r="X1382" s="40"/>
      <c r="Y1382" s="43"/>
    </row>
    <row r="1383" spans="1:25" x14ac:dyDescent="0.25">
      <c r="A1383" s="13" t="s">
        <v>11</v>
      </c>
      <c r="B1383" s="14">
        <v>34681</v>
      </c>
      <c r="C1383" s="14" t="s">
        <v>98</v>
      </c>
      <c r="D1383" s="14" t="s">
        <v>52</v>
      </c>
      <c r="E1383" s="14" t="s">
        <v>143</v>
      </c>
      <c r="F1383" s="14" t="s">
        <v>126</v>
      </c>
      <c r="G1383" s="14">
        <v>2015</v>
      </c>
      <c r="H1383" s="10">
        <v>469954.53</v>
      </c>
      <c r="I1383" s="10">
        <v>0</v>
      </c>
      <c r="J1383" s="20">
        <f t="shared" si="84"/>
        <v>0</v>
      </c>
      <c r="K1383" s="10">
        <v>0</v>
      </c>
      <c r="L1383" s="20">
        <f t="shared" si="85"/>
        <v>0</v>
      </c>
      <c r="M1383" s="10">
        <f t="shared" si="86"/>
        <v>0</v>
      </c>
      <c r="N1383" s="20">
        <f t="shared" si="87"/>
        <v>0</v>
      </c>
      <c r="O1383" s="29">
        <v>860416.59000000008</v>
      </c>
      <c r="P1383" s="29">
        <v>-21565.399999999998</v>
      </c>
      <c r="Q1383" s="79">
        <f>IF($O1383=0,0,P1383/$O1383)*100</f>
        <v>-2.5063905380996889</v>
      </c>
      <c r="R1383" s="29">
        <v>0</v>
      </c>
      <c r="S1383" s="79">
        <f>IF($O1383=0,0,R1383/$O1383)*100</f>
        <v>0</v>
      </c>
      <c r="T1383" s="29">
        <f>P1383+R1383</f>
        <v>-21565.399999999998</v>
      </c>
      <c r="U1383" s="79">
        <f>IF($O1383=0,0,T1383/$O1383)*100</f>
        <v>-2.5063905380996889</v>
      </c>
      <c r="V1383" s="80">
        <f>IFERROR(VLOOKUP($B1383,'Depr Rate % NS'!$A:$B,2,FALSE),0)</f>
        <v>-5</v>
      </c>
      <c r="W1383" s="81">
        <f>IFERROR(VLOOKUP($B1383,'Depr Rate % NS'!D:E,2,FALSE),0)</f>
        <v>6060776.8499999987</v>
      </c>
      <c r="X1383" s="82">
        <f>IFERROR(VLOOKUP($B1383,'Depr Rate % NS'!$L:$O,4,FALSE),0)</f>
        <v>8.9999999999999998E-4</v>
      </c>
      <c r="Y1383" s="81">
        <f>W1383*X1383</f>
        <v>5454.6991649999991</v>
      </c>
    </row>
    <row r="1384" spans="1:25" x14ac:dyDescent="0.25">
      <c r="A1384" s="13" t="s">
        <v>11</v>
      </c>
      <c r="B1384" s="14">
        <v>34681</v>
      </c>
      <c r="C1384" s="14" t="s">
        <v>98</v>
      </c>
      <c r="D1384" s="14" t="s">
        <v>52</v>
      </c>
      <c r="E1384" s="14" t="s">
        <v>143</v>
      </c>
      <c r="F1384" s="14" t="s">
        <v>126</v>
      </c>
      <c r="G1384" s="14">
        <v>2016</v>
      </c>
      <c r="H1384" s="10">
        <v>57984.160000000003</v>
      </c>
      <c r="I1384" s="10">
        <v>0</v>
      </c>
      <c r="J1384" s="20">
        <f t="shared" si="84"/>
        <v>0</v>
      </c>
      <c r="K1384" s="10">
        <v>0</v>
      </c>
      <c r="L1384" s="20">
        <f t="shared" si="85"/>
        <v>0</v>
      </c>
      <c r="M1384" s="10">
        <f t="shared" si="86"/>
        <v>0</v>
      </c>
      <c r="N1384" s="20">
        <f t="shared" si="87"/>
        <v>0</v>
      </c>
      <c r="O1384" s="29">
        <v>860221.2300000001</v>
      </c>
      <c r="P1384" s="29">
        <v>-21565.399999999998</v>
      </c>
      <c r="Q1384" s="79">
        <f>IF($O1384=0,0,P1384/$O1384)*100</f>
        <v>-2.5069597503423622</v>
      </c>
      <c r="R1384" s="29">
        <v>0</v>
      </c>
      <c r="S1384" s="79">
        <f>IF($O1384=0,0,R1384/$O1384)*100</f>
        <v>0</v>
      </c>
      <c r="T1384" s="29">
        <f>P1384+R1384</f>
        <v>-21565.399999999998</v>
      </c>
      <c r="U1384" s="79">
        <f>IF($O1384=0,0,T1384/$O1384)*100</f>
        <v>-2.5069597503423622</v>
      </c>
      <c r="V1384" s="80">
        <f>IFERROR(VLOOKUP($B1384,'Depr Rate % NS'!$A:$B,2,FALSE),0)</f>
        <v>-5</v>
      </c>
      <c r="W1384" s="81">
        <f>IFERROR(VLOOKUP($B1384,'Depr Rate % NS'!D:E,2,FALSE),0)</f>
        <v>6060776.8499999987</v>
      </c>
      <c r="X1384" s="82">
        <f>IFERROR(VLOOKUP($B1384,'Depr Rate % NS'!$L:$O,4,FALSE),0)</f>
        <v>8.9999999999999998E-4</v>
      </c>
      <c r="Y1384" s="81">
        <f>W1384*X1384</f>
        <v>5454.6991649999991</v>
      </c>
    </row>
    <row r="1385" spans="1:25" x14ac:dyDescent="0.25">
      <c r="A1385" s="13" t="s">
        <v>11</v>
      </c>
      <c r="B1385" s="14">
        <v>34681</v>
      </c>
      <c r="C1385" s="14" t="s">
        <v>98</v>
      </c>
      <c r="D1385" s="14" t="s">
        <v>52</v>
      </c>
      <c r="E1385" s="14" t="s">
        <v>143</v>
      </c>
      <c r="F1385" s="14" t="s">
        <v>126</v>
      </c>
      <c r="G1385" s="14">
        <v>2017</v>
      </c>
      <c r="H1385" s="10">
        <v>116005.29000000001</v>
      </c>
      <c r="I1385" s="10">
        <v>0</v>
      </c>
      <c r="J1385" s="20">
        <f t="shared" si="84"/>
        <v>0</v>
      </c>
      <c r="K1385" s="10">
        <v>14339.55</v>
      </c>
      <c r="L1385" s="20">
        <f t="shared" si="85"/>
        <v>12.361117324908198</v>
      </c>
      <c r="M1385" s="10">
        <f t="shared" si="86"/>
        <v>14339.55</v>
      </c>
      <c r="N1385" s="20">
        <f t="shared" si="87"/>
        <v>12.361117324908198</v>
      </c>
      <c r="O1385" s="29">
        <v>918364.4</v>
      </c>
      <c r="P1385" s="29">
        <v>-14756.779999999999</v>
      </c>
      <c r="Q1385" s="79">
        <f>IF($O1385=0,0,P1385/$O1385)*100</f>
        <v>-1.6068545339954377</v>
      </c>
      <c r="R1385" s="29">
        <v>14339.55</v>
      </c>
      <c r="S1385" s="79">
        <f>IF($O1385=0,0,R1385/$O1385)*100</f>
        <v>1.561422677098546</v>
      </c>
      <c r="T1385" s="29">
        <f>P1385+R1385</f>
        <v>-417.22999999999956</v>
      </c>
      <c r="U1385" s="79">
        <f>IF($O1385=0,0,T1385/$O1385)*100</f>
        <v>-4.5431856896891859E-2</v>
      </c>
      <c r="V1385" s="80">
        <f>IFERROR(VLOOKUP($B1385,'Depr Rate % NS'!$A:$B,2,FALSE),0)</f>
        <v>-5</v>
      </c>
      <c r="W1385" s="81">
        <f>IFERROR(VLOOKUP($B1385,'Depr Rate % NS'!D:E,2,FALSE),0)</f>
        <v>6060776.8499999987</v>
      </c>
      <c r="X1385" s="82">
        <f>IFERROR(VLOOKUP($B1385,'Depr Rate % NS'!$L:$O,4,FALSE),0)</f>
        <v>8.9999999999999998E-4</v>
      </c>
      <c r="Y1385" s="81">
        <f>W1385*X1385</f>
        <v>5454.6991649999991</v>
      </c>
    </row>
    <row r="1386" spans="1:25" x14ac:dyDescent="0.25">
      <c r="A1386" s="13" t="s">
        <v>11</v>
      </c>
      <c r="B1386" s="14">
        <v>34681</v>
      </c>
      <c r="C1386" s="14" t="s">
        <v>98</v>
      </c>
      <c r="D1386" s="14" t="s">
        <v>52</v>
      </c>
      <c r="E1386" s="14" t="s">
        <v>143</v>
      </c>
      <c r="F1386" s="14" t="s">
        <v>126</v>
      </c>
      <c r="G1386" s="14">
        <v>2018</v>
      </c>
      <c r="H1386" s="10">
        <v>102710.22</v>
      </c>
      <c r="I1386" s="10">
        <v>0</v>
      </c>
      <c r="J1386" s="20">
        <f t="shared" si="84"/>
        <v>0</v>
      </c>
      <c r="K1386" s="10">
        <v>0</v>
      </c>
      <c r="L1386" s="20">
        <f t="shared" si="85"/>
        <v>0</v>
      </c>
      <c r="M1386" s="10">
        <f t="shared" si="86"/>
        <v>0</v>
      </c>
      <c r="N1386" s="20">
        <f t="shared" si="87"/>
        <v>0</v>
      </c>
      <c r="O1386" s="29">
        <v>923210.10000000009</v>
      </c>
      <c r="P1386" s="29">
        <v>-5544.29</v>
      </c>
      <c r="Q1386" s="79">
        <f>IF($O1386=0,0,P1386/$O1386)*100</f>
        <v>-0.60054477306953202</v>
      </c>
      <c r="R1386" s="29">
        <v>14339.55</v>
      </c>
      <c r="S1386" s="79">
        <f>IF($O1386=0,0,R1386/$O1386)*100</f>
        <v>1.5532271581517574</v>
      </c>
      <c r="T1386" s="29">
        <f>P1386+R1386</f>
        <v>8795.2599999999984</v>
      </c>
      <c r="U1386" s="79">
        <f>IF($O1386=0,0,T1386/$O1386)*100</f>
        <v>0.95268238508222536</v>
      </c>
      <c r="V1386" s="80">
        <f>IFERROR(VLOOKUP($B1386,'Depr Rate % NS'!$A:$B,2,FALSE),0)</f>
        <v>-5</v>
      </c>
      <c r="W1386" s="81">
        <f>IFERROR(VLOOKUP($B1386,'Depr Rate % NS'!D:E,2,FALSE),0)</f>
        <v>6060776.8499999987</v>
      </c>
      <c r="X1386" s="82">
        <f>IFERROR(VLOOKUP($B1386,'Depr Rate % NS'!$L:$O,4,FALSE),0)</f>
        <v>8.9999999999999998E-4</v>
      </c>
      <c r="Y1386" s="81">
        <f>W1386*X1386</f>
        <v>5454.6991649999991</v>
      </c>
    </row>
    <row r="1387" spans="1:25" x14ac:dyDescent="0.25">
      <c r="A1387" s="13" t="s">
        <v>11</v>
      </c>
      <c r="B1387" s="14">
        <v>34681</v>
      </c>
      <c r="C1387" s="14" t="s">
        <v>98</v>
      </c>
      <c r="D1387" s="14" t="s">
        <v>52</v>
      </c>
      <c r="E1387" s="14" t="s">
        <v>143</v>
      </c>
      <c r="F1387" s="14" t="s">
        <v>126</v>
      </c>
      <c r="G1387" s="14">
        <v>2019</v>
      </c>
      <c r="H1387" s="10">
        <v>12212.13</v>
      </c>
      <c r="I1387" s="10">
        <v>0</v>
      </c>
      <c r="J1387" s="20">
        <f t="shared" si="84"/>
        <v>0</v>
      </c>
      <c r="K1387" s="10">
        <v>0</v>
      </c>
      <c r="L1387" s="20">
        <f t="shared" si="85"/>
        <v>0</v>
      </c>
      <c r="M1387" s="10">
        <f t="shared" si="86"/>
        <v>0</v>
      </c>
      <c r="N1387" s="20">
        <f t="shared" si="87"/>
        <v>0</v>
      </c>
      <c r="O1387" s="29">
        <v>758866.33000000007</v>
      </c>
      <c r="P1387" s="29">
        <v>0</v>
      </c>
      <c r="Q1387" s="79">
        <f>IF($O1387=0,0,P1387/$O1387)*100</f>
        <v>0</v>
      </c>
      <c r="R1387" s="29">
        <v>14339.55</v>
      </c>
      <c r="S1387" s="79">
        <f>IF($O1387=0,0,R1387/$O1387)*100</f>
        <v>1.8896015586829364</v>
      </c>
      <c r="T1387" s="29">
        <f>P1387+R1387</f>
        <v>14339.55</v>
      </c>
      <c r="U1387" s="79">
        <f>IF($O1387=0,0,T1387/$O1387)*100</f>
        <v>1.8896015586829364</v>
      </c>
      <c r="V1387" s="80">
        <f>IFERROR(VLOOKUP($B1387,'Depr Rate % NS'!$A:$B,2,FALSE),0)</f>
        <v>-5</v>
      </c>
      <c r="W1387" s="81">
        <f>IFERROR(VLOOKUP($B1387,'Depr Rate % NS'!D:E,2,FALSE),0)</f>
        <v>6060776.8499999987</v>
      </c>
      <c r="X1387" s="82">
        <f>IFERROR(VLOOKUP($B1387,'Depr Rate % NS'!$L:$O,4,FALSE),0)</f>
        <v>8.9999999999999998E-4</v>
      </c>
      <c r="Y1387" s="81">
        <f>W1387*X1387</f>
        <v>5454.6991649999991</v>
      </c>
    </row>
    <row r="1388" spans="1:25" x14ac:dyDescent="0.25">
      <c r="A1388" s="13" t="s">
        <v>11</v>
      </c>
      <c r="B1388" s="14">
        <v>34682</v>
      </c>
      <c r="C1388" s="14" t="s">
        <v>98</v>
      </c>
      <c r="D1388" s="14" t="s">
        <v>53</v>
      </c>
      <c r="E1388" s="14" t="s">
        <v>143</v>
      </c>
      <c r="F1388" s="14" t="s">
        <v>129</v>
      </c>
      <c r="G1388" s="14">
        <v>2011</v>
      </c>
      <c r="H1388" s="10">
        <v>0</v>
      </c>
      <c r="I1388" s="10">
        <v>0</v>
      </c>
      <c r="J1388" s="20">
        <f t="shared" si="84"/>
        <v>0</v>
      </c>
      <c r="K1388" s="10">
        <v>0</v>
      </c>
      <c r="L1388" s="20">
        <f t="shared" si="85"/>
        <v>0</v>
      </c>
      <c r="M1388" s="10">
        <f t="shared" si="86"/>
        <v>0</v>
      </c>
      <c r="N1388" s="20">
        <f t="shared" si="87"/>
        <v>0</v>
      </c>
      <c r="O1388" s="10"/>
      <c r="P1388" s="10"/>
      <c r="Q1388" s="20"/>
      <c r="R1388" s="10"/>
      <c r="S1388" s="20"/>
      <c r="T1388" s="10"/>
      <c r="U1388" s="20"/>
      <c r="V1388" s="20"/>
      <c r="W1388" s="43"/>
      <c r="X1388" s="40"/>
      <c r="Y1388" s="43"/>
    </row>
    <row r="1389" spans="1:25" x14ac:dyDescent="0.25">
      <c r="A1389" s="13" t="s">
        <v>11</v>
      </c>
      <c r="B1389" s="14">
        <v>34682</v>
      </c>
      <c r="C1389" s="14" t="s">
        <v>98</v>
      </c>
      <c r="D1389" s="14" t="s">
        <v>53</v>
      </c>
      <c r="E1389" s="14" t="s">
        <v>143</v>
      </c>
      <c r="F1389" s="14" t="s">
        <v>129</v>
      </c>
      <c r="G1389" s="14">
        <v>2012</v>
      </c>
      <c r="H1389" s="10">
        <v>0</v>
      </c>
      <c r="I1389" s="10">
        <v>0</v>
      </c>
      <c r="J1389" s="20">
        <f t="shared" si="84"/>
        <v>0</v>
      </c>
      <c r="K1389" s="10">
        <v>0</v>
      </c>
      <c r="L1389" s="20">
        <f t="shared" si="85"/>
        <v>0</v>
      </c>
      <c r="M1389" s="10">
        <f t="shared" si="86"/>
        <v>0</v>
      </c>
      <c r="N1389" s="20">
        <f t="shared" si="87"/>
        <v>0</v>
      </c>
      <c r="O1389" s="10"/>
      <c r="P1389" s="10"/>
      <c r="Q1389" s="20"/>
      <c r="R1389" s="10"/>
      <c r="S1389" s="20"/>
      <c r="T1389" s="10"/>
      <c r="U1389" s="20"/>
      <c r="V1389" s="20"/>
      <c r="W1389" s="43"/>
      <c r="X1389" s="40"/>
      <c r="Y1389" s="43"/>
    </row>
    <row r="1390" spans="1:25" x14ac:dyDescent="0.25">
      <c r="A1390" s="13" t="s">
        <v>11</v>
      </c>
      <c r="B1390" s="14">
        <v>34682</v>
      </c>
      <c r="C1390" s="14" t="s">
        <v>98</v>
      </c>
      <c r="D1390" s="14" t="s">
        <v>53</v>
      </c>
      <c r="E1390" s="14" t="s">
        <v>143</v>
      </c>
      <c r="F1390" s="14" t="s">
        <v>129</v>
      </c>
      <c r="G1390" s="14">
        <v>2013</v>
      </c>
      <c r="H1390" s="10">
        <v>0</v>
      </c>
      <c r="I1390" s="10">
        <v>0</v>
      </c>
      <c r="J1390" s="20">
        <f t="shared" si="84"/>
        <v>0</v>
      </c>
      <c r="K1390" s="10">
        <v>0</v>
      </c>
      <c r="L1390" s="20">
        <f t="shared" si="85"/>
        <v>0</v>
      </c>
      <c r="M1390" s="10">
        <f t="shared" si="86"/>
        <v>0</v>
      </c>
      <c r="N1390" s="20">
        <f t="shared" si="87"/>
        <v>0</v>
      </c>
      <c r="O1390" s="10"/>
      <c r="P1390" s="10"/>
      <c r="Q1390" s="20"/>
      <c r="R1390" s="10"/>
      <c r="S1390" s="20"/>
      <c r="T1390" s="10"/>
      <c r="U1390" s="20"/>
      <c r="V1390" s="20"/>
      <c r="W1390" s="43"/>
      <c r="X1390" s="40"/>
      <c r="Y1390" s="43"/>
    </row>
    <row r="1391" spans="1:25" x14ac:dyDescent="0.25">
      <c r="A1391" s="13" t="s">
        <v>11</v>
      </c>
      <c r="B1391" s="14">
        <v>34682</v>
      </c>
      <c r="C1391" s="14" t="s">
        <v>98</v>
      </c>
      <c r="D1391" s="14" t="s">
        <v>53</v>
      </c>
      <c r="E1391" s="14" t="s">
        <v>143</v>
      </c>
      <c r="F1391" s="14" t="s">
        <v>129</v>
      </c>
      <c r="G1391" s="14">
        <v>2014</v>
      </c>
      <c r="H1391" s="10">
        <v>0</v>
      </c>
      <c r="I1391" s="10">
        <v>0</v>
      </c>
      <c r="J1391" s="20">
        <f t="shared" si="84"/>
        <v>0</v>
      </c>
      <c r="K1391" s="10">
        <v>0</v>
      </c>
      <c r="L1391" s="20">
        <f t="shared" si="85"/>
        <v>0</v>
      </c>
      <c r="M1391" s="10">
        <f t="shared" si="86"/>
        <v>0</v>
      </c>
      <c r="N1391" s="20">
        <f t="shared" si="87"/>
        <v>0</v>
      </c>
      <c r="O1391" s="10"/>
      <c r="P1391" s="10"/>
      <c r="Q1391" s="20"/>
      <c r="R1391" s="10"/>
      <c r="S1391" s="20"/>
      <c r="T1391" s="10"/>
      <c r="U1391" s="20"/>
      <c r="V1391" s="20"/>
      <c r="W1391" s="43"/>
      <c r="X1391" s="40"/>
      <c r="Y1391" s="43"/>
    </row>
    <row r="1392" spans="1:25" x14ac:dyDescent="0.25">
      <c r="A1392" s="13" t="s">
        <v>11</v>
      </c>
      <c r="B1392" s="14">
        <v>34682</v>
      </c>
      <c r="C1392" s="14" t="s">
        <v>98</v>
      </c>
      <c r="D1392" s="14" t="s">
        <v>53</v>
      </c>
      <c r="E1392" s="14" t="s">
        <v>143</v>
      </c>
      <c r="F1392" s="14" t="s">
        <v>129</v>
      </c>
      <c r="G1392" s="14">
        <v>2015</v>
      </c>
      <c r="H1392" s="10">
        <v>0</v>
      </c>
      <c r="I1392" s="10">
        <v>0</v>
      </c>
      <c r="J1392" s="20">
        <f t="shared" si="84"/>
        <v>0</v>
      </c>
      <c r="K1392" s="10">
        <v>0</v>
      </c>
      <c r="L1392" s="20">
        <f t="shared" si="85"/>
        <v>0</v>
      </c>
      <c r="M1392" s="10">
        <f t="shared" si="86"/>
        <v>0</v>
      </c>
      <c r="N1392" s="20">
        <f t="shared" si="87"/>
        <v>0</v>
      </c>
      <c r="O1392" s="29">
        <v>0</v>
      </c>
      <c r="P1392" s="29">
        <v>0</v>
      </c>
      <c r="Q1392" s="79">
        <f>IF($O1392=0,0,P1392/$O1392)*100</f>
        <v>0</v>
      </c>
      <c r="R1392" s="29">
        <v>0</v>
      </c>
      <c r="S1392" s="79">
        <f>IF($O1392=0,0,R1392/$O1392)*100</f>
        <v>0</v>
      </c>
      <c r="T1392" s="29">
        <f>P1392+R1392</f>
        <v>0</v>
      </c>
      <c r="U1392" s="79">
        <f>IF($O1392=0,0,T1392/$O1392)*100</f>
        <v>0</v>
      </c>
      <c r="V1392" s="80">
        <f>IFERROR(VLOOKUP($B1392,'Depr Rate % NS'!$A:$B,2,FALSE),0)</f>
        <v>-8</v>
      </c>
      <c r="W1392" s="81">
        <f>IFERROR(VLOOKUP($B1392,'Depr Rate % NS'!D:E,2,FALSE),0)</f>
        <v>173209.91</v>
      </c>
      <c r="X1392" s="82">
        <f>IFERROR(VLOOKUP($B1392,'Depr Rate % NS'!$L:$O,4,FALSE),0)</f>
        <v>1.6000000000000001E-3</v>
      </c>
      <c r="Y1392" s="81">
        <f>W1392*X1392</f>
        <v>277.13585600000005</v>
      </c>
    </row>
    <row r="1393" spans="1:25" x14ac:dyDescent="0.25">
      <c r="A1393" s="13" t="s">
        <v>11</v>
      </c>
      <c r="B1393" s="14">
        <v>34682</v>
      </c>
      <c r="C1393" s="14" t="s">
        <v>98</v>
      </c>
      <c r="D1393" s="14" t="s">
        <v>53</v>
      </c>
      <c r="E1393" s="14" t="s">
        <v>143</v>
      </c>
      <c r="F1393" s="14" t="s">
        <v>129</v>
      </c>
      <c r="G1393" s="14">
        <v>2016</v>
      </c>
      <c r="H1393" s="10">
        <v>0</v>
      </c>
      <c r="I1393" s="10">
        <v>0</v>
      </c>
      <c r="J1393" s="20">
        <f t="shared" si="84"/>
        <v>0</v>
      </c>
      <c r="K1393" s="10">
        <v>0</v>
      </c>
      <c r="L1393" s="20">
        <f t="shared" si="85"/>
        <v>0</v>
      </c>
      <c r="M1393" s="10">
        <f t="shared" si="86"/>
        <v>0</v>
      </c>
      <c r="N1393" s="20">
        <f t="shared" si="87"/>
        <v>0</v>
      </c>
      <c r="O1393" s="29">
        <v>0</v>
      </c>
      <c r="P1393" s="29">
        <v>0</v>
      </c>
      <c r="Q1393" s="79">
        <f>IF($O1393=0,0,P1393/$O1393)*100</f>
        <v>0</v>
      </c>
      <c r="R1393" s="29">
        <v>0</v>
      </c>
      <c r="S1393" s="79">
        <f>IF($O1393=0,0,R1393/$O1393)*100</f>
        <v>0</v>
      </c>
      <c r="T1393" s="29">
        <f>P1393+R1393</f>
        <v>0</v>
      </c>
      <c r="U1393" s="79">
        <f>IF($O1393=0,0,T1393/$O1393)*100</f>
        <v>0</v>
      </c>
      <c r="V1393" s="80">
        <f>IFERROR(VLOOKUP($B1393,'Depr Rate % NS'!$A:$B,2,FALSE),0)</f>
        <v>-8</v>
      </c>
      <c r="W1393" s="81">
        <f>IFERROR(VLOOKUP($B1393,'Depr Rate % NS'!D:E,2,FALSE),0)</f>
        <v>173209.91</v>
      </c>
      <c r="X1393" s="82">
        <f>IFERROR(VLOOKUP($B1393,'Depr Rate % NS'!$L:$O,4,FALSE),0)</f>
        <v>1.6000000000000001E-3</v>
      </c>
      <c r="Y1393" s="81">
        <f>W1393*X1393</f>
        <v>277.13585600000005</v>
      </c>
    </row>
    <row r="1394" spans="1:25" x14ac:dyDescent="0.25">
      <c r="A1394" s="13" t="s">
        <v>11</v>
      </c>
      <c r="B1394" s="14">
        <v>34682</v>
      </c>
      <c r="C1394" s="14" t="s">
        <v>98</v>
      </c>
      <c r="D1394" s="14" t="s">
        <v>53</v>
      </c>
      <c r="E1394" s="14" t="s">
        <v>143</v>
      </c>
      <c r="F1394" s="14" t="s">
        <v>129</v>
      </c>
      <c r="G1394" s="14">
        <v>2017</v>
      </c>
      <c r="H1394" s="10">
        <v>0</v>
      </c>
      <c r="I1394" s="10">
        <v>0</v>
      </c>
      <c r="J1394" s="20">
        <f t="shared" si="84"/>
        <v>0</v>
      </c>
      <c r="K1394" s="10">
        <v>0</v>
      </c>
      <c r="L1394" s="20">
        <f t="shared" si="85"/>
        <v>0</v>
      </c>
      <c r="M1394" s="10">
        <f t="shared" si="86"/>
        <v>0</v>
      </c>
      <c r="N1394" s="20">
        <f t="shared" si="87"/>
        <v>0</v>
      </c>
      <c r="O1394" s="29">
        <v>0</v>
      </c>
      <c r="P1394" s="29">
        <v>0</v>
      </c>
      <c r="Q1394" s="79">
        <f>IF($O1394=0,0,P1394/$O1394)*100</f>
        <v>0</v>
      </c>
      <c r="R1394" s="29">
        <v>0</v>
      </c>
      <c r="S1394" s="79">
        <f>IF($O1394=0,0,R1394/$O1394)*100</f>
        <v>0</v>
      </c>
      <c r="T1394" s="29">
        <f>P1394+R1394</f>
        <v>0</v>
      </c>
      <c r="U1394" s="79">
        <f>IF($O1394=0,0,T1394/$O1394)*100</f>
        <v>0</v>
      </c>
      <c r="V1394" s="80">
        <f>IFERROR(VLOOKUP($B1394,'Depr Rate % NS'!$A:$B,2,FALSE),0)</f>
        <v>-8</v>
      </c>
      <c r="W1394" s="81">
        <f>IFERROR(VLOOKUP($B1394,'Depr Rate % NS'!D:E,2,FALSE),0)</f>
        <v>173209.91</v>
      </c>
      <c r="X1394" s="82">
        <f>IFERROR(VLOOKUP($B1394,'Depr Rate % NS'!$L:$O,4,FALSE),0)</f>
        <v>1.6000000000000001E-3</v>
      </c>
      <c r="Y1394" s="81">
        <f>W1394*X1394</f>
        <v>277.13585600000005</v>
      </c>
    </row>
    <row r="1395" spans="1:25" x14ac:dyDescent="0.25">
      <c r="A1395" s="13" t="s">
        <v>11</v>
      </c>
      <c r="B1395" s="14">
        <v>34682</v>
      </c>
      <c r="C1395" s="14" t="s">
        <v>98</v>
      </c>
      <c r="D1395" s="14" t="s">
        <v>53</v>
      </c>
      <c r="E1395" s="14" t="s">
        <v>143</v>
      </c>
      <c r="F1395" s="14" t="s">
        <v>129</v>
      </c>
      <c r="G1395" s="14">
        <v>2018</v>
      </c>
      <c r="H1395" s="10">
        <v>0</v>
      </c>
      <c r="I1395" s="10">
        <v>0</v>
      </c>
      <c r="J1395" s="20">
        <f t="shared" si="84"/>
        <v>0</v>
      </c>
      <c r="K1395" s="10">
        <v>0</v>
      </c>
      <c r="L1395" s="20">
        <f t="shared" si="85"/>
        <v>0</v>
      </c>
      <c r="M1395" s="10">
        <f t="shared" si="86"/>
        <v>0</v>
      </c>
      <c r="N1395" s="20">
        <f t="shared" si="87"/>
        <v>0</v>
      </c>
      <c r="O1395" s="29">
        <v>0</v>
      </c>
      <c r="P1395" s="29">
        <v>0</v>
      </c>
      <c r="Q1395" s="79">
        <f>IF($O1395=0,0,P1395/$O1395)*100</f>
        <v>0</v>
      </c>
      <c r="R1395" s="29">
        <v>0</v>
      </c>
      <c r="S1395" s="79">
        <f>IF($O1395=0,0,R1395/$O1395)*100</f>
        <v>0</v>
      </c>
      <c r="T1395" s="29">
        <f>P1395+R1395</f>
        <v>0</v>
      </c>
      <c r="U1395" s="79">
        <f>IF($O1395=0,0,T1395/$O1395)*100</f>
        <v>0</v>
      </c>
      <c r="V1395" s="80">
        <f>IFERROR(VLOOKUP($B1395,'Depr Rate % NS'!$A:$B,2,FALSE),0)</f>
        <v>-8</v>
      </c>
      <c r="W1395" s="81">
        <f>IFERROR(VLOOKUP($B1395,'Depr Rate % NS'!D:E,2,FALSE),0)</f>
        <v>173209.91</v>
      </c>
      <c r="X1395" s="82">
        <f>IFERROR(VLOOKUP($B1395,'Depr Rate % NS'!$L:$O,4,FALSE),0)</f>
        <v>1.6000000000000001E-3</v>
      </c>
      <c r="Y1395" s="81">
        <f>W1395*X1395</f>
        <v>277.13585600000005</v>
      </c>
    </row>
    <row r="1396" spans="1:25" x14ac:dyDescent="0.25">
      <c r="A1396" s="13" t="s">
        <v>11</v>
      </c>
      <c r="B1396" s="14">
        <v>34682</v>
      </c>
      <c r="C1396" s="14" t="s">
        <v>98</v>
      </c>
      <c r="D1396" s="14" t="s">
        <v>53</v>
      </c>
      <c r="E1396" s="14" t="s">
        <v>143</v>
      </c>
      <c r="F1396" s="14" t="s">
        <v>129</v>
      </c>
      <c r="G1396" s="14">
        <v>2019</v>
      </c>
      <c r="H1396" s="10">
        <v>0</v>
      </c>
      <c r="I1396" s="10">
        <v>0</v>
      </c>
      <c r="J1396" s="20">
        <f t="shared" si="84"/>
        <v>0</v>
      </c>
      <c r="K1396" s="10">
        <v>0</v>
      </c>
      <c r="L1396" s="20">
        <f t="shared" si="85"/>
        <v>0</v>
      </c>
      <c r="M1396" s="10">
        <f t="shared" si="86"/>
        <v>0</v>
      </c>
      <c r="N1396" s="20">
        <f t="shared" si="87"/>
        <v>0</v>
      </c>
      <c r="O1396" s="29">
        <v>0</v>
      </c>
      <c r="P1396" s="29">
        <v>0</v>
      </c>
      <c r="Q1396" s="79">
        <f>IF($O1396=0,0,P1396/$O1396)*100</f>
        <v>0</v>
      </c>
      <c r="R1396" s="29">
        <v>0</v>
      </c>
      <c r="S1396" s="79">
        <f>IF($O1396=0,0,R1396/$O1396)*100</f>
        <v>0</v>
      </c>
      <c r="T1396" s="29">
        <f>P1396+R1396</f>
        <v>0</v>
      </c>
      <c r="U1396" s="79">
        <f>IF($O1396=0,0,T1396/$O1396)*100</f>
        <v>0</v>
      </c>
      <c r="V1396" s="80">
        <f>IFERROR(VLOOKUP($B1396,'Depr Rate % NS'!$A:$B,2,FALSE),0)</f>
        <v>-8</v>
      </c>
      <c r="W1396" s="81">
        <f>IFERROR(VLOOKUP($B1396,'Depr Rate % NS'!D:E,2,FALSE),0)</f>
        <v>173209.91</v>
      </c>
      <c r="X1396" s="82">
        <f>IFERROR(VLOOKUP($B1396,'Depr Rate % NS'!$L:$O,4,FALSE),0)</f>
        <v>1.6000000000000001E-3</v>
      </c>
      <c r="Y1396" s="81">
        <f>W1396*X1396</f>
        <v>277.13585600000005</v>
      </c>
    </row>
    <row r="1397" spans="1:25" x14ac:dyDescent="0.25">
      <c r="A1397" s="13" t="s">
        <v>11</v>
      </c>
      <c r="B1397" s="14">
        <v>34683</v>
      </c>
      <c r="C1397" s="14" t="s">
        <v>98</v>
      </c>
      <c r="D1397" s="14" t="s">
        <v>54</v>
      </c>
      <c r="E1397" s="14" t="s">
        <v>143</v>
      </c>
      <c r="F1397" s="27" t="s">
        <v>127</v>
      </c>
      <c r="G1397" s="14">
        <v>2011</v>
      </c>
      <c r="H1397" s="10">
        <v>0</v>
      </c>
      <c r="I1397" s="10">
        <v>0</v>
      </c>
      <c r="J1397" s="20">
        <f t="shared" si="84"/>
        <v>0</v>
      </c>
      <c r="K1397" s="10">
        <v>0</v>
      </c>
      <c r="L1397" s="20">
        <f t="shared" si="85"/>
        <v>0</v>
      </c>
      <c r="M1397" s="10">
        <f t="shared" si="86"/>
        <v>0</v>
      </c>
      <c r="N1397" s="20">
        <f t="shared" si="87"/>
        <v>0</v>
      </c>
      <c r="O1397" s="10"/>
      <c r="P1397" s="10"/>
      <c r="Q1397" s="20"/>
      <c r="R1397" s="10"/>
      <c r="S1397" s="20"/>
      <c r="T1397" s="10"/>
      <c r="U1397" s="20"/>
      <c r="V1397" s="20"/>
      <c r="W1397" s="43"/>
      <c r="X1397" s="40"/>
      <c r="Y1397" s="43"/>
    </row>
    <row r="1398" spans="1:25" x14ac:dyDescent="0.25">
      <c r="A1398" s="13" t="s">
        <v>11</v>
      </c>
      <c r="B1398" s="14">
        <v>34683</v>
      </c>
      <c r="C1398" s="14" t="s">
        <v>98</v>
      </c>
      <c r="D1398" s="14" t="s">
        <v>54</v>
      </c>
      <c r="E1398" s="14" t="s">
        <v>143</v>
      </c>
      <c r="F1398" s="27" t="s">
        <v>127</v>
      </c>
      <c r="G1398" s="14">
        <v>2012</v>
      </c>
      <c r="H1398" s="10">
        <v>0</v>
      </c>
      <c r="I1398" s="10">
        <v>0</v>
      </c>
      <c r="J1398" s="20">
        <f t="shared" si="84"/>
        <v>0</v>
      </c>
      <c r="K1398" s="10">
        <v>0</v>
      </c>
      <c r="L1398" s="20">
        <f t="shared" si="85"/>
        <v>0</v>
      </c>
      <c r="M1398" s="10">
        <f t="shared" si="86"/>
        <v>0</v>
      </c>
      <c r="N1398" s="20">
        <f t="shared" si="87"/>
        <v>0</v>
      </c>
      <c r="O1398" s="10"/>
      <c r="P1398" s="10"/>
      <c r="Q1398" s="20"/>
      <c r="R1398" s="10"/>
      <c r="S1398" s="20"/>
      <c r="T1398" s="10"/>
      <c r="U1398" s="20"/>
      <c r="V1398" s="20"/>
      <c r="W1398" s="43"/>
      <c r="X1398" s="40"/>
      <c r="Y1398" s="43"/>
    </row>
    <row r="1399" spans="1:25" x14ac:dyDescent="0.25">
      <c r="A1399" s="13" t="s">
        <v>11</v>
      </c>
      <c r="B1399" s="14">
        <v>34683</v>
      </c>
      <c r="C1399" s="14" t="s">
        <v>98</v>
      </c>
      <c r="D1399" s="14" t="s">
        <v>54</v>
      </c>
      <c r="E1399" s="14" t="s">
        <v>143</v>
      </c>
      <c r="F1399" s="27" t="s">
        <v>127</v>
      </c>
      <c r="G1399" s="14">
        <v>2013</v>
      </c>
      <c r="H1399" s="10">
        <v>0</v>
      </c>
      <c r="I1399" s="10">
        <v>0</v>
      </c>
      <c r="J1399" s="20">
        <f t="shared" si="84"/>
        <v>0</v>
      </c>
      <c r="K1399" s="10">
        <v>0</v>
      </c>
      <c r="L1399" s="20">
        <f t="shared" si="85"/>
        <v>0</v>
      </c>
      <c r="M1399" s="10">
        <f t="shared" si="86"/>
        <v>0</v>
      </c>
      <c r="N1399" s="20">
        <f t="shared" si="87"/>
        <v>0</v>
      </c>
      <c r="O1399" s="10"/>
      <c r="P1399" s="10"/>
      <c r="Q1399" s="20"/>
      <c r="R1399" s="10"/>
      <c r="S1399" s="20"/>
      <c r="T1399" s="10"/>
      <c r="U1399" s="20"/>
      <c r="V1399" s="20"/>
      <c r="W1399" s="43"/>
      <c r="X1399" s="40"/>
      <c r="Y1399" s="43"/>
    </row>
    <row r="1400" spans="1:25" x14ac:dyDescent="0.25">
      <c r="A1400" s="13" t="s">
        <v>11</v>
      </c>
      <c r="B1400" s="14">
        <v>34683</v>
      </c>
      <c r="C1400" s="14" t="s">
        <v>98</v>
      </c>
      <c r="D1400" s="14" t="s">
        <v>54</v>
      </c>
      <c r="E1400" s="14" t="s">
        <v>143</v>
      </c>
      <c r="F1400" s="27" t="s">
        <v>127</v>
      </c>
      <c r="G1400" s="14">
        <v>2014</v>
      </c>
      <c r="H1400" s="10">
        <v>0</v>
      </c>
      <c r="I1400" s="10">
        <v>0</v>
      </c>
      <c r="J1400" s="20">
        <f t="shared" si="84"/>
        <v>0</v>
      </c>
      <c r="K1400" s="10">
        <v>0</v>
      </c>
      <c r="L1400" s="20">
        <f t="shared" si="85"/>
        <v>0</v>
      </c>
      <c r="M1400" s="10">
        <f t="shared" si="86"/>
        <v>0</v>
      </c>
      <c r="N1400" s="20">
        <f t="shared" si="87"/>
        <v>0</v>
      </c>
      <c r="O1400" s="10"/>
      <c r="P1400" s="10"/>
      <c r="Q1400" s="20"/>
      <c r="R1400" s="10"/>
      <c r="S1400" s="20"/>
      <c r="T1400" s="10"/>
      <c r="U1400" s="20"/>
      <c r="V1400" s="20"/>
      <c r="W1400" s="43"/>
      <c r="X1400" s="40"/>
      <c r="Y1400" s="43"/>
    </row>
    <row r="1401" spans="1:25" x14ac:dyDescent="0.25">
      <c r="A1401" s="13" t="s">
        <v>11</v>
      </c>
      <c r="B1401" s="14">
        <v>34683</v>
      </c>
      <c r="C1401" s="14" t="s">
        <v>98</v>
      </c>
      <c r="D1401" s="14" t="s">
        <v>54</v>
      </c>
      <c r="E1401" s="14" t="s">
        <v>143</v>
      </c>
      <c r="F1401" s="27" t="s">
        <v>127</v>
      </c>
      <c r="G1401" s="14">
        <v>2015</v>
      </c>
      <c r="H1401" s="10">
        <v>0</v>
      </c>
      <c r="I1401" s="10">
        <v>0</v>
      </c>
      <c r="J1401" s="20">
        <f t="shared" si="84"/>
        <v>0</v>
      </c>
      <c r="K1401" s="10">
        <v>0</v>
      </c>
      <c r="L1401" s="20">
        <f t="shared" si="85"/>
        <v>0</v>
      </c>
      <c r="M1401" s="10">
        <f t="shared" si="86"/>
        <v>0</v>
      </c>
      <c r="N1401" s="20">
        <f t="shared" si="87"/>
        <v>0</v>
      </c>
      <c r="O1401" s="29">
        <v>0</v>
      </c>
      <c r="P1401" s="29">
        <v>0</v>
      </c>
      <c r="Q1401" s="79">
        <f>IF($O1401=0,0,P1401/$O1401)*100</f>
        <v>0</v>
      </c>
      <c r="R1401" s="29">
        <v>0</v>
      </c>
      <c r="S1401" s="79">
        <f>IF($O1401=0,0,R1401/$O1401)*100</f>
        <v>0</v>
      </c>
      <c r="T1401" s="29">
        <f>P1401+R1401</f>
        <v>0</v>
      </c>
      <c r="U1401" s="79">
        <f>IF($O1401=0,0,T1401/$O1401)*100</f>
        <v>0</v>
      </c>
      <c r="V1401" s="80">
        <f>IFERROR(VLOOKUP($B1401,'Depr Rate % NS'!$A:$B,2,FALSE),0)</f>
        <v>-5</v>
      </c>
      <c r="W1401" s="81">
        <f>IFERROR(VLOOKUP($B1401,'Depr Rate % NS'!D:E,2,FALSE),0)</f>
        <v>432910.42</v>
      </c>
      <c r="X1401" s="82">
        <f>IFERROR(VLOOKUP($B1401,'Depr Rate % NS'!$L:$O,4,FALSE),0)</f>
        <v>1.1000000000000001E-3</v>
      </c>
      <c r="Y1401" s="81">
        <f>W1401*X1401</f>
        <v>476.20146199999999</v>
      </c>
    </row>
    <row r="1402" spans="1:25" x14ac:dyDescent="0.25">
      <c r="A1402" s="13" t="s">
        <v>11</v>
      </c>
      <c r="B1402" s="14">
        <v>34683</v>
      </c>
      <c r="C1402" s="14" t="s">
        <v>98</v>
      </c>
      <c r="D1402" s="14" t="s">
        <v>54</v>
      </c>
      <c r="E1402" s="14" t="s">
        <v>143</v>
      </c>
      <c r="F1402" s="27" t="s">
        <v>127</v>
      </c>
      <c r="G1402" s="14">
        <v>2016</v>
      </c>
      <c r="H1402" s="10">
        <v>0</v>
      </c>
      <c r="I1402" s="10">
        <v>0</v>
      </c>
      <c r="J1402" s="20">
        <f t="shared" si="84"/>
        <v>0</v>
      </c>
      <c r="K1402" s="10">
        <v>0</v>
      </c>
      <c r="L1402" s="20">
        <f t="shared" si="85"/>
        <v>0</v>
      </c>
      <c r="M1402" s="10">
        <f t="shared" si="86"/>
        <v>0</v>
      </c>
      <c r="N1402" s="20">
        <f t="shared" si="87"/>
        <v>0</v>
      </c>
      <c r="O1402" s="29">
        <v>0</v>
      </c>
      <c r="P1402" s="29">
        <v>0</v>
      </c>
      <c r="Q1402" s="79">
        <f>IF($O1402=0,0,P1402/$O1402)*100</f>
        <v>0</v>
      </c>
      <c r="R1402" s="29">
        <v>0</v>
      </c>
      <c r="S1402" s="79">
        <f>IF($O1402=0,0,R1402/$O1402)*100</f>
        <v>0</v>
      </c>
      <c r="T1402" s="29">
        <f>P1402+R1402</f>
        <v>0</v>
      </c>
      <c r="U1402" s="79">
        <f>IF($O1402=0,0,T1402/$O1402)*100</f>
        <v>0</v>
      </c>
      <c r="V1402" s="80">
        <f>IFERROR(VLOOKUP($B1402,'Depr Rate % NS'!$A:$B,2,FALSE),0)</f>
        <v>-5</v>
      </c>
      <c r="W1402" s="81">
        <f>IFERROR(VLOOKUP($B1402,'Depr Rate % NS'!D:E,2,FALSE),0)</f>
        <v>432910.42</v>
      </c>
      <c r="X1402" s="82">
        <f>IFERROR(VLOOKUP($B1402,'Depr Rate % NS'!$L:$O,4,FALSE),0)</f>
        <v>1.1000000000000001E-3</v>
      </c>
      <c r="Y1402" s="81">
        <f>W1402*X1402</f>
        <v>476.20146199999999</v>
      </c>
    </row>
    <row r="1403" spans="1:25" x14ac:dyDescent="0.25">
      <c r="A1403" s="13" t="s">
        <v>11</v>
      </c>
      <c r="B1403" s="14">
        <v>34683</v>
      </c>
      <c r="C1403" s="14" t="s">
        <v>98</v>
      </c>
      <c r="D1403" s="14" t="s">
        <v>54</v>
      </c>
      <c r="E1403" s="14" t="s">
        <v>143</v>
      </c>
      <c r="F1403" s="27" t="s">
        <v>127</v>
      </c>
      <c r="G1403" s="14">
        <v>2017</v>
      </c>
      <c r="H1403" s="10">
        <v>0</v>
      </c>
      <c r="I1403" s="10">
        <v>0</v>
      </c>
      <c r="J1403" s="20">
        <f t="shared" si="84"/>
        <v>0</v>
      </c>
      <c r="K1403" s="10">
        <v>0</v>
      </c>
      <c r="L1403" s="20">
        <f t="shared" si="85"/>
        <v>0</v>
      </c>
      <c r="M1403" s="10">
        <f t="shared" si="86"/>
        <v>0</v>
      </c>
      <c r="N1403" s="20">
        <f t="shared" si="87"/>
        <v>0</v>
      </c>
      <c r="O1403" s="29">
        <v>0</v>
      </c>
      <c r="P1403" s="29">
        <v>0</v>
      </c>
      <c r="Q1403" s="79">
        <f>IF($O1403=0,0,P1403/$O1403)*100</f>
        <v>0</v>
      </c>
      <c r="R1403" s="29">
        <v>0</v>
      </c>
      <c r="S1403" s="79">
        <f>IF($O1403=0,0,R1403/$O1403)*100</f>
        <v>0</v>
      </c>
      <c r="T1403" s="29">
        <f>P1403+R1403</f>
        <v>0</v>
      </c>
      <c r="U1403" s="79">
        <f>IF($O1403=0,0,T1403/$O1403)*100</f>
        <v>0</v>
      </c>
      <c r="V1403" s="80">
        <f>IFERROR(VLOOKUP($B1403,'Depr Rate % NS'!$A:$B,2,FALSE),0)</f>
        <v>-5</v>
      </c>
      <c r="W1403" s="81">
        <f>IFERROR(VLOOKUP($B1403,'Depr Rate % NS'!D:E,2,FALSE),0)</f>
        <v>432910.42</v>
      </c>
      <c r="X1403" s="82">
        <f>IFERROR(VLOOKUP($B1403,'Depr Rate % NS'!$L:$O,4,FALSE),0)</f>
        <v>1.1000000000000001E-3</v>
      </c>
      <c r="Y1403" s="81">
        <f>W1403*X1403</f>
        <v>476.20146199999999</v>
      </c>
    </row>
    <row r="1404" spans="1:25" x14ac:dyDescent="0.25">
      <c r="A1404" s="13" t="s">
        <v>11</v>
      </c>
      <c r="B1404" s="14">
        <v>34683</v>
      </c>
      <c r="C1404" s="14" t="s">
        <v>98</v>
      </c>
      <c r="D1404" s="14" t="s">
        <v>54</v>
      </c>
      <c r="E1404" s="14" t="s">
        <v>143</v>
      </c>
      <c r="F1404" s="27" t="s">
        <v>127</v>
      </c>
      <c r="G1404" s="14">
        <v>2018</v>
      </c>
      <c r="H1404" s="10">
        <v>0</v>
      </c>
      <c r="I1404" s="10">
        <v>0</v>
      </c>
      <c r="J1404" s="20">
        <f t="shared" si="84"/>
        <v>0</v>
      </c>
      <c r="K1404" s="10">
        <v>0</v>
      </c>
      <c r="L1404" s="20">
        <f t="shared" si="85"/>
        <v>0</v>
      </c>
      <c r="M1404" s="10">
        <f t="shared" si="86"/>
        <v>0</v>
      </c>
      <c r="N1404" s="20">
        <f t="shared" si="87"/>
        <v>0</v>
      </c>
      <c r="O1404" s="29">
        <v>0</v>
      </c>
      <c r="P1404" s="29">
        <v>0</v>
      </c>
      <c r="Q1404" s="79">
        <f>IF($O1404=0,0,P1404/$O1404)*100</f>
        <v>0</v>
      </c>
      <c r="R1404" s="29">
        <v>0</v>
      </c>
      <c r="S1404" s="79">
        <f>IF($O1404=0,0,R1404/$O1404)*100</f>
        <v>0</v>
      </c>
      <c r="T1404" s="29">
        <f>P1404+R1404</f>
        <v>0</v>
      </c>
      <c r="U1404" s="79">
        <f>IF($O1404=0,0,T1404/$O1404)*100</f>
        <v>0</v>
      </c>
      <c r="V1404" s="80">
        <f>IFERROR(VLOOKUP($B1404,'Depr Rate % NS'!$A:$B,2,FALSE),0)</f>
        <v>-5</v>
      </c>
      <c r="W1404" s="81">
        <f>IFERROR(VLOOKUP($B1404,'Depr Rate % NS'!D:E,2,FALSE),0)</f>
        <v>432910.42</v>
      </c>
      <c r="X1404" s="82">
        <f>IFERROR(VLOOKUP($B1404,'Depr Rate % NS'!$L:$O,4,FALSE),0)</f>
        <v>1.1000000000000001E-3</v>
      </c>
      <c r="Y1404" s="81">
        <f>W1404*X1404</f>
        <v>476.20146199999999</v>
      </c>
    </row>
    <row r="1405" spans="1:25" x14ac:dyDescent="0.25">
      <c r="A1405" s="13" t="s">
        <v>11</v>
      </c>
      <c r="B1405" s="14">
        <v>34683</v>
      </c>
      <c r="C1405" s="14" t="s">
        <v>98</v>
      </c>
      <c r="D1405" s="14" t="s">
        <v>54</v>
      </c>
      <c r="E1405" s="14" t="s">
        <v>143</v>
      </c>
      <c r="F1405" s="27" t="s">
        <v>127</v>
      </c>
      <c r="G1405" s="14">
        <v>2019</v>
      </c>
      <c r="H1405" s="10">
        <v>0</v>
      </c>
      <c r="I1405" s="10">
        <v>0</v>
      </c>
      <c r="J1405" s="20">
        <f t="shared" si="84"/>
        <v>0</v>
      </c>
      <c r="K1405" s="10">
        <v>0</v>
      </c>
      <c r="L1405" s="20">
        <f t="shared" si="85"/>
        <v>0</v>
      </c>
      <c r="M1405" s="10">
        <f t="shared" si="86"/>
        <v>0</v>
      </c>
      <c r="N1405" s="20">
        <f t="shared" si="87"/>
        <v>0</v>
      </c>
      <c r="O1405" s="29">
        <v>0</v>
      </c>
      <c r="P1405" s="29">
        <v>0</v>
      </c>
      <c r="Q1405" s="79">
        <f>IF($O1405=0,0,P1405/$O1405)*100</f>
        <v>0</v>
      </c>
      <c r="R1405" s="29">
        <v>0</v>
      </c>
      <c r="S1405" s="79">
        <f>IF($O1405=0,0,R1405/$O1405)*100</f>
        <v>0</v>
      </c>
      <c r="T1405" s="29">
        <f>P1405+R1405</f>
        <v>0</v>
      </c>
      <c r="U1405" s="79">
        <f>IF($O1405=0,0,T1405/$O1405)*100</f>
        <v>0</v>
      </c>
      <c r="V1405" s="80">
        <f>IFERROR(VLOOKUP($B1405,'Depr Rate % NS'!$A:$B,2,FALSE),0)</f>
        <v>-5</v>
      </c>
      <c r="W1405" s="81">
        <f>IFERROR(VLOOKUP($B1405,'Depr Rate % NS'!D:E,2,FALSE),0)</f>
        <v>432910.42</v>
      </c>
      <c r="X1405" s="82">
        <f>IFERROR(VLOOKUP($B1405,'Depr Rate % NS'!$L:$O,4,FALSE),0)</f>
        <v>1.1000000000000001E-3</v>
      </c>
      <c r="Y1405" s="81">
        <f>W1405*X1405</f>
        <v>476.20146199999999</v>
      </c>
    </row>
    <row r="1406" spans="1:25" x14ac:dyDescent="0.25">
      <c r="A1406" s="13" t="s">
        <v>11</v>
      </c>
      <c r="B1406" s="14">
        <v>34684</v>
      </c>
      <c r="C1406" s="14" t="s">
        <v>98</v>
      </c>
      <c r="D1406" s="14" t="s">
        <v>55</v>
      </c>
      <c r="E1406" s="14" t="s">
        <v>143</v>
      </c>
      <c r="F1406" s="27" t="s">
        <v>130</v>
      </c>
      <c r="G1406" s="14">
        <v>2011</v>
      </c>
      <c r="H1406" s="10">
        <v>0</v>
      </c>
      <c r="I1406" s="10">
        <v>0</v>
      </c>
      <c r="J1406" s="20">
        <f t="shared" si="84"/>
        <v>0</v>
      </c>
      <c r="K1406" s="10">
        <v>0</v>
      </c>
      <c r="L1406" s="20">
        <f t="shared" si="85"/>
        <v>0</v>
      </c>
      <c r="M1406" s="10">
        <f t="shared" si="86"/>
        <v>0</v>
      </c>
      <c r="N1406" s="20">
        <f t="shared" si="87"/>
        <v>0</v>
      </c>
      <c r="O1406" s="10"/>
      <c r="P1406" s="10"/>
      <c r="Q1406" s="20"/>
      <c r="R1406" s="10"/>
      <c r="S1406" s="20"/>
      <c r="T1406" s="10"/>
      <c r="U1406" s="20"/>
      <c r="V1406" s="20"/>
      <c r="W1406" s="43"/>
      <c r="X1406" s="40"/>
      <c r="Y1406" s="43"/>
    </row>
    <row r="1407" spans="1:25" x14ac:dyDescent="0.25">
      <c r="A1407" s="13" t="s">
        <v>11</v>
      </c>
      <c r="B1407" s="14">
        <v>34684</v>
      </c>
      <c r="C1407" s="14" t="s">
        <v>98</v>
      </c>
      <c r="D1407" s="14" t="s">
        <v>55</v>
      </c>
      <c r="E1407" s="14" t="s">
        <v>143</v>
      </c>
      <c r="F1407" s="27" t="s">
        <v>130</v>
      </c>
      <c r="G1407" s="14">
        <v>2012</v>
      </c>
      <c r="H1407" s="10">
        <v>0</v>
      </c>
      <c r="I1407" s="10">
        <v>0</v>
      </c>
      <c r="J1407" s="20">
        <f t="shared" si="84"/>
        <v>0</v>
      </c>
      <c r="K1407" s="10">
        <v>0</v>
      </c>
      <c r="L1407" s="20">
        <f t="shared" si="85"/>
        <v>0</v>
      </c>
      <c r="M1407" s="10">
        <f t="shared" si="86"/>
        <v>0</v>
      </c>
      <c r="N1407" s="20">
        <f t="shared" si="87"/>
        <v>0</v>
      </c>
      <c r="O1407" s="10"/>
      <c r="P1407" s="10"/>
      <c r="Q1407" s="20"/>
      <c r="R1407" s="10"/>
      <c r="S1407" s="20"/>
      <c r="T1407" s="10"/>
      <c r="U1407" s="20"/>
      <c r="V1407" s="20"/>
      <c r="W1407" s="43"/>
      <c r="X1407" s="40"/>
      <c r="Y1407" s="43"/>
    </row>
    <row r="1408" spans="1:25" x14ac:dyDescent="0.25">
      <c r="A1408" s="13" t="s">
        <v>11</v>
      </c>
      <c r="B1408" s="14">
        <v>34684</v>
      </c>
      <c r="C1408" s="14" t="s">
        <v>98</v>
      </c>
      <c r="D1408" s="14" t="s">
        <v>55</v>
      </c>
      <c r="E1408" s="14" t="s">
        <v>143</v>
      </c>
      <c r="F1408" s="27" t="s">
        <v>130</v>
      </c>
      <c r="G1408" s="14">
        <v>2013</v>
      </c>
      <c r="H1408" s="10">
        <v>0</v>
      </c>
      <c r="I1408" s="10">
        <v>0</v>
      </c>
      <c r="J1408" s="20">
        <f t="shared" si="84"/>
        <v>0</v>
      </c>
      <c r="K1408" s="10">
        <v>0</v>
      </c>
      <c r="L1408" s="20">
        <f t="shared" si="85"/>
        <v>0</v>
      </c>
      <c r="M1408" s="10">
        <f t="shared" si="86"/>
        <v>0</v>
      </c>
      <c r="N1408" s="20">
        <f t="shared" si="87"/>
        <v>0</v>
      </c>
      <c r="O1408" s="10"/>
      <c r="P1408" s="10"/>
      <c r="Q1408" s="20"/>
      <c r="R1408" s="10"/>
      <c r="S1408" s="20"/>
      <c r="T1408" s="10"/>
      <c r="U1408" s="20"/>
      <c r="V1408" s="20"/>
      <c r="W1408" s="43"/>
      <c r="X1408" s="40"/>
      <c r="Y1408" s="43"/>
    </row>
    <row r="1409" spans="1:25" x14ac:dyDescent="0.25">
      <c r="A1409" s="13" t="s">
        <v>11</v>
      </c>
      <c r="B1409" s="14">
        <v>34684</v>
      </c>
      <c r="C1409" s="14" t="s">
        <v>98</v>
      </c>
      <c r="D1409" s="14" t="s">
        <v>55</v>
      </c>
      <c r="E1409" s="14" t="s">
        <v>143</v>
      </c>
      <c r="F1409" s="27" t="s">
        <v>130</v>
      </c>
      <c r="G1409" s="14">
        <v>2014</v>
      </c>
      <c r="H1409" s="10">
        <v>0</v>
      </c>
      <c r="I1409" s="10">
        <v>0</v>
      </c>
      <c r="J1409" s="20">
        <f t="shared" si="84"/>
        <v>0</v>
      </c>
      <c r="K1409" s="10">
        <v>0</v>
      </c>
      <c r="L1409" s="20">
        <f t="shared" si="85"/>
        <v>0</v>
      </c>
      <c r="M1409" s="10">
        <f t="shared" si="86"/>
        <v>0</v>
      </c>
      <c r="N1409" s="20">
        <f t="shared" si="87"/>
        <v>0</v>
      </c>
      <c r="O1409" s="10"/>
      <c r="P1409" s="10"/>
      <c r="Q1409" s="20"/>
      <c r="R1409" s="10"/>
      <c r="S1409" s="20"/>
      <c r="T1409" s="10"/>
      <c r="U1409" s="20"/>
      <c r="V1409" s="20"/>
      <c r="W1409" s="43"/>
      <c r="X1409" s="40"/>
      <c r="Y1409" s="43"/>
    </row>
    <row r="1410" spans="1:25" x14ac:dyDescent="0.25">
      <c r="A1410" s="13" t="s">
        <v>11</v>
      </c>
      <c r="B1410" s="14">
        <v>34684</v>
      </c>
      <c r="C1410" s="14" t="s">
        <v>98</v>
      </c>
      <c r="D1410" s="14" t="s">
        <v>55</v>
      </c>
      <c r="E1410" s="14" t="s">
        <v>143</v>
      </c>
      <c r="F1410" s="27" t="s">
        <v>130</v>
      </c>
      <c r="G1410" s="14">
        <v>2015</v>
      </c>
      <c r="H1410" s="10">
        <v>0</v>
      </c>
      <c r="I1410" s="10">
        <v>0</v>
      </c>
      <c r="J1410" s="20">
        <f t="shared" ref="J1410:J1473" si="88">IF($H1410=0,0,I1410/$H1410)*100</f>
        <v>0</v>
      </c>
      <c r="K1410" s="10">
        <v>0</v>
      </c>
      <c r="L1410" s="20">
        <f t="shared" ref="L1410:L1473" si="89">IF($H1410=0,0,K1410/$H1410)*100</f>
        <v>0</v>
      </c>
      <c r="M1410" s="10">
        <f t="shared" ref="M1410:M1473" si="90">I1410+K1410</f>
        <v>0</v>
      </c>
      <c r="N1410" s="20">
        <f t="shared" ref="N1410:N1473" si="91">IF($H1410=0,0,M1410/$H1410)*100</f>
        <v>0</v>
      </c>
      <c r="O1410" s="29">
        <v>0</v>
      </c>
      <c r="P1410" s="29">
        <v>0</v>
      </c>
      <c r="Q1410" s="79">
        <f>IF($O1410=0,0,P1410/$O1410)*100</f>
        <v>0</v>
      </c>
      <c r="R1410" s="29">
        <v>0</v>
      </c>
      <c r="S1410" s="79">
        <f>IF($O1410=0,0,R1410/$O1410)*100</f>
        <v>0</v>
      </c>
      <c r="T1410" s="29">
        <f>P1410+R1410</f>
        <v>0</v>
      </c>
      <c r="U1410" s="79">
        <f>IF($O1410=0,0,T1410/$O1410)*100</f>
        <v>0</v>
      </c>
      <c r="V1410" s="80">
        <f>IFERROR(VLOOKUP($B1410,'Depr Rate % NS'!$A:$B,2,FALSE),0)</f>
        <v>0</v>
      </c>
      <c r="W1410" s="81">
        <f>IFERROR(VLOOKUP($B1410,'Depr Rate % NS'!D:E,2,FALSE),0)</f>
        <v>0</v>
      </c>
      <c r="X1410" s="82">
        <f>IFERROR(VLOOKUP($B1410,'Depr Rate % NS'!$L:$O,4,FALSE),0)</f>
        <v>2.5000000000000001E-3</v>
      </c>
      <c r="Y1410" s="81">
        <f>W1410*X1410</f>
        <v>0</v>
      </c>
    </row>
    <row r="1411" spans="1:25" x14ac:dyDescent="0.25">
      <c r="A1411" s="13" t="s">
        <v>11</v>
      </c>
      <c r="B1411" s="14">
        <v>34684</v>
      </c>
      <c r="C1411" s="14" t="s">
        <v>98</v>
      </c>
      <c r="D1411" s="14" t="s">
        <v>55</v>
      </c>
      <c r="E1411" s="14" t="s">
        <v>143</v>
      </c>
      <c r="F1411" s="27" t="s">
        <v>130</v>
      </c>
      <c r="G1411" s="14">
        <v>2016</v>
      </c>
      <c r="H1411" s="10">
        <v>0</v>
      </c>
      <c r="I1411" s="10">
        <v>0</v>
      </c>
      <c r="J1411" s="20">
        <f t="shared" si="88"/>
        <v>0</v>
      </c>
      <c r="K1411" s="10">
        <v>0</v>
      </c>
      <c r="L1411" s="20">
        <f t="shared" si="89"/>
        <v>0</v>
      </c>
      <c r="M1411" s="10">
        <f t="shared" si="90"/>
        <v>0</v>
      </c>
      <c r="N1411" s="20">
        <f t="shared" si="91"/>
        <v>0</v>
      </c>
      <c r="O1411" s="29">
        <v>0</v>
      </c>
      <c r="P1411" s="29">
        <v>0</v>
      </c>
      <c r="Q1411" s="79">
        <f>IF($O1411=0,0,P1411/$O1411)*100</f>
        <v>0</v>
      </c>
      <c r="R1411" s="29">
        <v>0</v>
      </c>
      <c r="S1411" s="79">
        <f>IF($O1411=0,0,R1411/$O1411)*100</f>
        <v>0</v>
      </c>
      <c r="T1411" s="29">
        <f>P1411+R1411</f>
        <v>0</v>
      </c>
      <c r="U1411" s="79">
        <f>IF($O1411=0,0,T1411/$O1411)*100</f>
        <v>0</v>
      </c>
      <c r="V1411" s="80">
        <f>IFERROR(VLOOKUP($B1411,'Depr Rate % NS'!$A:$B,2,FALSE),0)</f>
        <v>0</v>
      </c>
      <c r="W1411" s="81">
        <f>IFERROR(VLOOKUP($B1411,'Depr Rate % NS'!D:E,2,FALSE),0)</f>
        <v>0</v>
      </c>
      <c r="X1411" s="82">
        <f>IFERROR(VLOOKUP($B1411,'Depr Rate % NS'!$L:$O,4,FALSE),0)</f>
        <v>2.5000000000000001E-3</v>
      </c>
      <c r="Y1411" s="81">
        <f>W1411*X1411</f>
        <v>0</v>
      </c>
    </row>
    <row r="1412" spans="1:25" x14ac:dyDescent="0.25">
      <c r="A1412" s="13" t="s">
        <v>11</v>
      </c>
      <c r="B1412" s="14">
        <v>34684</v>
      </c>
      <c r="C1412" s="14" t="s">
        <v>98</v>
      </c>
      <c r="D1412" s="14" t="s">
        <v>55</v>
      </c>
      <c r="E1412" s="14" t="s">
        <v>143</v>
      </c>
      <c r="F1412" s="27" t="s">
        <v>130</v>
      </c>
      <c r="G1412" s="14">
        <v>2017</v>
      </c>
      <c r="H1412" s="10">
        <v>0</v>
      </c>
      <c r="I1412" s="10">
        <v>0</v>
      </c>
      <c r="J1412" s="20">
        <f t="shared" si="88"/>
        <v>0</v>
      </c>
      <c r="K1412" s="10">
        <v>0</v>
      </c>
      <c r="L1412" s="20">
        <f t="shared" si="89"/>
        <v>0</v>
      </c>
      <c r="M1412" s="10">
        <f t="shared" si="90"/>
        <v>0</v>
      </c>
      <c r="N1412" s="20">
        <f t="shared" si="91"/>
        <v>0</v>
      </c>
      <c r="O1412" s="29">
        <v>0</v>
      </c>
      <c r="P1412" s="29">
        <v>0</v>
      </c>
      <c r="Q1412" s="79">
        <f>IF($O1412=0,0,P1412/$O1412)*100</f>
        <v>0</v>
      </c>
      <c r="R1412" s="29">
        <v>0</v>
      </c>
      <c r="S1412" s="79">
        <f>IF($O1412=0,0,R1412/$O1412)*100</f>
        <v>0</v>
      </c>
      <c r="T1412" s="29">
        <f>P1412+R1412</f>
        <v>0</v>
      </c>
      <c r="U1412" s="79">
        <f>IF($O1412=0,0,T1412/$O1412)*100</f>
        <v>0</v>
      </c>
      <c r="V1412" s="80">
        <f>IFERROR(VLOOKUP($B1412,'Depr Rate % NS'!$A:$B,2,FALSE),0)</f>
        <v>0</v>
      </c>
      <c r="W1412" s="81">
        <f>IFERROR(VLOOKUP($B1412,'Depr Rate % NS'!D:E,2,FALSE),0)</f>
        <v>0</v>
      </c>
      <c r="X1412" s="82">
        <f>IFERROR(VLOOKUP($B1412,'Depr Rate % NS'!$L:$O,4,FALSE),0)</f>
        <v>2.5000000000000001E-3</v>
      </c>
      <c r="Y1412" s="81">
        <f>W1412*X1412</f>
        <v>0</v>
      </c>
    </row>
    <row r="1413" spans="1:25" x14ac:dyDescent="0.25">
      <c r="A1413" s="13" t="s">
        <v>11</v>
      </c>
      <c r="B1413" s="14">
        <v>34684</v>
      </c>
      <c r="C1413" s="14" t="s">
        <v>98</v>
      </c>
      <c r="D1413" s="14" t="s">
        <v>55</v>
      </c>
      <c r="E1413" s="14" t="s">
        <v>143</v>
      </c>
      <c r="F1413" s="27" t="s">
        <v>130</v>
      </c>
      <c r="G1413" s="14">
        <v>2018</v>
      </c>
      <c r="H1413" s="10">
        <v>0</v>
      </c>
      <c r="I1413" s="10">
        <v>0</v>
      </c>
      <c r="J1413" s="20">
        <f t="shared" si="88"/>
        <v>0</v>
      </c>
      <c r="K1413" s="10">
        <v>0</v>
      </c>
      <c r="L1413" s="20">
        <f t="shared" si="89"/>
        <v>0</v>
      </c>
      <c r="M1413" s="10">
        <f t="shared" si="90"/>
        <v>0</v>
      </c>
      <c r="N1413" s="20">
        <f t="shared" si="91"/>
        <v>0</v>
      </c>
      <c r="O1413" s="29">
        <v>0</v>
      </c>
      <c r="P1413" s="29">
        <v>0</v>
      </c>
      <c r="Q1413" s="79">
        <f>IF($O1413=0,0,P1413/$O1413)*100</f>
        <v>0</v>
      </c>
      <c r="R1413" s="29">
        <v>0</v>
      </c>
      <c r="S1413" s="79">
        <f>IF($O1413=0,0,R1413/$O1413)*100</f>
        <v>0</v>
      </c>
      <c r="T1413" s="29">
        <f>P1413+R1413</f>
        <v>0</v>
      </c>
      <c r="U1413" s="79">
        <f>IF($O1413=0,0,T1413/$O1413)*100</f>
        <v>0</v>
      </c>
      <c r="V1413" s="80">
        <f>IFERROR(VLOOKUP($B1413,'Depr Rate % NS'!$A:$B,2,FALSE),0)</f>
        <v>0</v>
      </c>
      <c r="W1413" s="81">
        <f>IFERROR(VLOOKUP($B1413,'Depr Rate % NS'!D:E,2,FALSE),0)</f>
        <v>0</v>
      </c>
      <c r="X1413" s="82">
        <f>IFERROR(VLOOKUP($B1413,'Depr Rate % NS'!$L:$O,4,FALSE),0)</f>
        <v>2.5000000000000001E-3</v>
      </c>
      <c r="Y1413" s="81">
        <f>W1413*X1413</f>
        <v>0</v>
      </c>
    </row>
    <row r="1414" spans="1:25" x14ac:dyDescent="0.25">
      <c r="A1414" s="13" t="s">
        <v>11</v>
      </c>
      <c r="B1414" s="14">
        <v>34684</v>
      </c>
      <c r="C1414" s="14" t="s">
        <v>98</v>
      </c>
      <c r="D1414" s="14" t="s">
        <v>55</v>
      </c>
      <c r="E1414" s="14" t="s">
        <v>143</v>
      </c>
      <c r="F1414" s="27" t="s">
        <v>130</v>
      </c>
      <c r="G1414" s="14">
        <v>2019</v>
      </c>
      <c r="H1414" s="10">
        <v>0</v>
      </c>
      <c r="I1414" s="10">
        <v>0</v>
      </c>
      <c r="J1414" s="20">
        <f t="shared" si="88"/>
        <v>0</v>
      </c>
      <c r="K1414" s="10">
        <v>0</v>
      </c>
      <c r="L1414" s="20">
        <f t="shared" si="89"/>
        <v>0</v>
      </c>
      <c r="M1414" s="10">
        <f t="shared" si="90"/>
        <v>0</v>
      </c>
      <c r="N1414" s="20">
        <f t="shared" si="91"/>
        <v>0</v>
      </c>
      <c r="O1414" s="29">
        <v>0</v>
      </c>
      <c r="P1414" s="29">
        <v>0</v>
      </c>
      <c r="Q1414" s="79">
        <f>IF($O1414=0,0,P1414/$O1414)*100</f>
        <v>0</v>
      </c>
      <c r="R1414" s="29">
        <v>0</v>
      </c>
      <c r="S1414" s="79">
        <f>IF($O1414=0,0,R1414/$O1414)*100</f>
        <v>0</v>
      </c>
      <c r="T1414" s="29">
        <f>P1414+R1414</f>
        <v>0</v>
      </c>
      <c r="U1414" s="79">
        <f>IF($O1414=0,0,T1414/$O1414)*100</f>
        <v>0</v>
      </c>
      <c r="V1414" s="80">
        <f>IFERROR(VLOOKUP($B1414,'Depr Rate % NS'!$A:$B,2,FALSE),0)</f>
        <v>0</v>
      </c>
      <c r="W1414" s="81">
        <f>IFERROR(VLOOKUP($B1414,'Depr Rate % NS'!D:E,2,FALSE),0)</f>
        <v>0</v>
      </c>
      <c r="X1414" s="82">
        <f>IFERROR(VLOOKUP($B1414,'Depr Rate % NS'!$L:$O,4,FALSE),0)</f>
        <v>2.5000000000000001E-3</v>
      </c>
      <c r="Y1414" s="81">
        <f>W1414*X1414</f>
        <v>0</v>
      </c>
    </row>
    <row r="1415" spans="1:25" x14ac:dyDescent="0.25">
      <c r="A1415" s="13" t="s">
        <v>11</v>
      </c>
      <c r="B1415" s="14">
        <v>34685</v>
      </c>
      <c r="C1415" s="14" t="s">
        <v>98</v>
      </c>
      <c r="D1415" s="14" t="s">
        <v>56</v>
      </c>
      <c r="E1415" s="14" t="s">
        <v>143</v>
      </c>
      <c r="F1415" s="27" t="s">
        <v>128</v>
      </c>
      <c r="G1415" s="14">
        <v>2011</v>
      </c>
      <c r="H1415" s="10">
        <v>0</v>
      </c>
      <c r="I1415" s="10">
        <v>0</v>
      </c>
      <c r="J1415" s="20">
        <f t="shared" si="88"/>
        <v>0</v>
      </c>
      <c r="K1415" s="10">
        <v>0</v>
      </c>
      <c r="L1415" s="20">
        <f t="shared" si="89"/>
        <v>0</v>
      </c>
      <c r="M1415" s="10">
        <f t="shared" si="90"/>
        <v>0</v>
      </c>
      <c r="N1415" s="20">
        <f t="shared" si="91"/>
        <v>0</v>
      </c>
      <c r="O1415" s="10"/>
      <c r="P1415" s="10"/>
      <c r="Q1415" s="20"/>
      <c r="R1415" s="10"/>
      <c r="S1415" s="20"/>
      <c r="T1415" s="10"/>
      <c r="U1415" s="20"/>
      <c r="V1415" s="20"/>
      <c r="W1415" s="43"/>
      <c r="X1415" s="40"/>
      <c r="Y1415" s="43"/>
    </row>
    <row r="1416" spans="1:25" x14ac:dyDescent="0.25">
      <c r="A1416" s="13" t="s">
        <v>11</v>
      </c>
      <c r="B1416" s="14">
        <v>34685</v>
      </c>
      <c r="C1416" s="14" t="s">
        <v>98</v>
      </c>
      <c r="D1416" s="14" t="s">
        <v>56</v>
      </c>
      <c r="E1416" s="14" t="s">
        <v>143</v>
      </c>
      <c r="F1416" s="27" t="s">
        <v>128</v>
      </c>
      <c r="G1416" s="14">
        <v>2012</v>
      </c>
      <c r="H1416" s="10">
        <v>0</v>
      </c>
      <c r="I1416" s="10">
        <v>0</v>
      </c>
      <c r="J1416" s="20">
        <f t="shared" si="88"/>
        <v>0</v>
      </c>
      <c r="K1416" s="10">
        <v>0</v>
      </c>
      <c r="L1416" s="20">
        <f t="shared" si="89"/>
        <v>0</v>
      </c>
      <c r="M1416" s="10">
        <f t="shared" si="90"/>
        <v>0</v>
      </c>
      <c r="N1416" s="20">
        <f t="shared" si="91"/>
        <v>0</v>
      </c>
      <c r="O1416" s="10"/>
      <c r="P1416" s="10"/>
      <c r="Q1416" s="20"/>
      <c r="R1416" s="10"/>
      <c r="S1416" s="20"/>
      <c r="T1416" s="10"/>
      <c r="U1416" s="20"/>
      <c r="V1416" s="20"/>
      <c r="W1416" s="43"/>
      <c r="X1416" s="40"/>
      <c r="Y1416" s="43"/>
    </row>
    <row r="1417" spans="1:25" x14ac:dyDescent="0.25">
      <c r="A1417" s="13" t="s">
        <v>11</v>
      </c>
      <c r="B1417" s="14">
        <v>34685</v>
      </c>
      <c r="C1417" s="14" t="s">
        <v>98</v>
      </c>
      <c r="D1417" s="14" t="s">
        <v>56</v>
      </c>
      <c r="E1417" s="14" t="s">
        <v>143</v>
      </c>
      <c r="F1417" s="27" t="s">
        <v>128</v>
      </c>
      <c r="G1417" s="14">
        <v>2013</v>
      </c>
      <c r="H1417" s="10">
        <v>0</v>
      </c>
      <c r="I1417" s="10">
        <v>0</v>
      </c>
      <c r="J1417" s="20">
        <f t="shared" si="88"/>
        <v>0</v>
      </c>
      <c r="K1417" s="10">
        <v>0</v>
      </c>
      <c r="L1417" s="20">
        <f t="shared" si="89"/>
        <v>0</v>
      </c>
      <c r="M1417" s="10">
        <f t="shared" si="90"/>
        <v>0</v>
      </c>
      <c r="N1417" s="20">
        <f t="shared" si="91"/>
        <v>0</v>
      </c>
      <c r="O1417" s="10"/>
      <c r="P1417" s="10"/>
      <c r="Q1417" s="20"/>
      <c r="R1417" s="10"/>
      <c r="S1417" s="20"/>
      <c r="T1417" s="10"/>
      <c r="U1417" s="20"/>
      <c r="V1417" s="20"/>
      <c r="W1417" s="43"/>
      <c r="X1417" s="40"/>
      <c r="Y1417" s="43"/>
    </row>
    <row r="1418" spans="1:25" x14ac:dyDescent="0.25">
      <c r="A1418" s="13" t="s">
        <v>11</v>
      </c>
      <c r="B1418" s="14">
        <v>34685</v>
      </c>
      <c r="C1418" s="14" t="s">
        <v>98</v>
      </c>
      <c r="D1418" s="14" t="s">
        <v>56</v>
      </c>
      <c r="E1418" s="14" t="s">
        <v>143</v>
      </c>
      <c r="F1418" s="27" t="s">
        <v>128</v>
      </c>
      <c r="G1418" s="14">
        <v>2014</v>
      </c>
      <c r="H1418" s="10">
        <v>0</v>
      </c>
      <c r="I1418" s="10">
        <v>0</v>
      </c>
      <c r="J1418" s="20">
        <f t="shared" si="88"/>
        <v>0</v>
      </c>
      <c r="K1418" s="10">
        <v>0</v>
      </c>
      <c r="L1418" s="20">
        <f t="shared" si="89"/>
        <v>0</v>
      </c>
      <c r="M1418" s="10">
        <f t="shared" si="90"/>
        <v>0</v>
      </c>
      <c r="N1418" s="20">
        <f t="shared" si="91"/>
        <v>0</v>
      </c>
      <c r="O1418" s="10"/>
      <c r="P1418" s="10"/>
      <c r="Q1418" s="20"/>
      <c r="R1418" s="10"/>
      <c r="S1418" s="20"/>
      <c r="T1418" s="10"/>
      <c r="U1418" s="20"/>
      <c r="V1418" s="20"/>
      <c r="W1418" s="43"/>
      <c r="X1418" s="40"/>
      <c r="Y1418" s="43"/>
    </row>
    <row r="1419" spans="1:25" x14ac:dyDescent="0.25">
      <c r="A1419" s="13" t="s">
        <v>11</v>
      </c>
      <c r="B1419" s="14">
        <v>34685</v>
      </c>
      <c r="C1419" s="14" t="s">
        <v>98</v>
      </c>
      <c r="D1419" s="14" t="s">
        <v>56</v>
      </c>
      <c r="E1419" s="14" t="s">
        <v>143</v>
      </c>
      <c r="F1419" s="27" t="s">
        <v>128</v>
      </c>
      <c r="G1419" s="14">
        <v>2015</v>
      </c>
      <c r="H1419" s="10">
        <v>0</v>
      </c>
      <c r="I1419" s="10">
        <v>0</v>
      </c>
      <c r="J1419" s="20">
        <f t="shared" si="88"/>
        <v>0</v>
      </c>
      <c r="K1419" s="10">
        <v>0</v>
      </c>
      <c r="L1419" s="20">
        <f t="shared" si="89"/>
        <v>0</v>
      </c>
      <c r="M1419" s="10">
        <f t="shared" si="90"/>
        <v>0</v>
      </c>
      <c r="N1419" s="20">
        <f t="shared" si="91"/>
        <v>0</v>
      </c>
      <c r="O1419" s="29">
        <v>0</v>
      </c>
      <c r="P1419" s="29">
        <v>0</v>
      </c>
      <c r="Q1419" s="79">
        <f>IF($O1419=0,0,P1419/$O1419)*100</f>
        <v>0</v>
      </c>
      <c r="R1419" s="29">
        <v>0</v>
      </c>
      <c r="S1419" s="79">
        <f>IF($O1419=0,0,R1419/$O1419)*100</f>
        <v>0</v>
      </c>
      <c r="T1419" s="29">
        <f>P1419+R1419</f>
        <v>0</v>
      </c>
      <c r="U1419" s="79">
        <f>IF($O1419=0,0,T1419/$O1419)*100</f>
        <v>0</v>
      </c>
      <c r="V1419" s="80">
        <f>IFERROR(VLOOKUP($B1419,'Depr Rate % NS'!$A:$B,2,FALSE),0)</f>
        <v>0</v>
      </c>
      <c r="W1419" s="81">
        <f>IFERROR(VLOOKUP($B1419,'Depr Rate % NS'!D:E,2,FALSE),0)</f>
        <v>0</v>
      </c>
      <c r="X1419" s="82">
        <f>IFERROR(VLOOKUP($B1419,'Depr Rate % NS'!$L:$O,4,FALSE),0)</f>
        <v>2.5000000000000001E-3</v>
      </c>
      <c r="Y1419" s="81">
        <f>W1419*X1419</f>
        <v>0</v>
      </c>
    </row>
    <row r="1420" spans="1:25" x14ac:dyDescent="0.25">
      <c r="A1420" s="13" t="s">
        <v>11</v>
      </c>
      <c r="B1420" s="14">
        <v>34685</v>
      </c>
      <c r="C1420" s="14" t="s">
        <v>98</v>
      </c>
      <c r="D1420" s="14" t="s">
        <v>56</v>
      </c>
      <c r="E1420" s="14" t="s">
        <v>143</v>
      </c>
      <c r="F1420" s="27" t="s">
        <v>128</v>
      </c>
      <c r="G1420" s="14">
        <v>2016</v>
      </c>
      <c r="H1420" s="10">
        <v>0</v>
      </c>
      <c r="I1420" s="10">
        <v>0</v>
      </c>
      <c r="J1420" s="20">
        <f t="shared" si="88"/>
        <v>0</v>
      </c>
      <c r="K1420" s="10">
        <v>0</v>
      </c>
      <c r="L1420" s="20">
        <f t="shared" si="89"/>
        <v>0</v>
      </c>
      <c r="M1420" s="10">
        <f t="shared" si="90"/>
        <v>0</v>
      </c>
      <c r="N1420" s="20">
        <f t="shared" si="91"/>
        <v>0</v>
      </c>
      <c r="O1420" s="29">
        <v>0</v>
      </c>
      <c r="P1420" s="29">
        <v>0</v>
      </c>
      <c r="Q1420" s="79">
        <f>IF($O1420=0,0,P1420/$O1420)*100</f>
        <v>0</v>
      </c>
      <c r="R1420" s="29">
        <v>0</v>
      </c>
      <c r="S1420" s="79">
        <f>IF($O1420=0,0,R1420/$O1420)*100</f>
        <v>0</v>
      </c>
      <c r="T1420" s="29">
        <f>P1420+R1420</f>
        <v>0</v>
      </c>
      <c r="U1420" s="79">
        <f>IF($O1420=0,0,T1420/$O1420)*100</f>
        <v>0</v>
      </c>
      <c r="V1420" s="80">
        <f>IFERROR(VLOOKUP($B1420,'Depr Rate % NS'!$A:$B,2,FALSE),0)</f>
        <v>0</v>
      </c>
      <c r="W1420" s="81">
        <f>IFERROR(VLOOKUP($B1420,'Depr Rate % NS'!D:E,2,FALSE),0)</f>
        <v>0</v>
      </c>
      <c r="X1420" s="82">
        <f>IFERROR(VLOOKUP($B1420,'Depr Rate % NS'!$L:$O,4,FALSE),0)</f>
        <v>2.5000000000000001E-3</v>
      </c>
      <c r="Y1420" s="81">
        <f>W1420*X1420</f>
        <v>0</v>
      </c>
    </row>
    <row r="1421" spans="1:25" x14ac:dyDescent="0.25">
      <c r="A1421" s="13" t="s">
        <v>11</v>
      </c>
      <c r="B1421" s="14">
        <v>34685</v>
      </c>
      <c r="C1421" s="14" t="s">
        <v>98</v>
      </c>
      <c r="D1421" s="14" t="s">
        <v>56</v>
      </c>
      <c r="E1421" s="14" t="s">
        <v>143</v>
      </c>
      <c r="F1421" s="27" t="s">
        <v>128</v>
      </c>
      <c r="G1421" s="14">
        <v>2017</v>
      </c>
      <c r="H1421" s="10">
        <v>0</v>
      </c>
      <c r="I1421" s="10">
        <v>0</v>
      </c>
      <c r="J1421" s="20">
        <f t="shared" si="88"/>
        <v>0</v>
      </c>
      <c r="K1421" s="10">
        <v>0</v>
      </c>
      <c r="L1421" s="20">
        <f t="shared" si="89"/>
        <v>0</v>
      </c>
      <c r="M1421" s="10">
        <f t="shared" si="90"/>
        <v>0</v>
      </c>
      <c r="N1421" s="20">
        <f t="shared" si="91"/>
        <v>0</v>
      </c>
      <c r="O1421" s="29">
        <v>0</v>
      </c>
      <c r="P1421" s="29">
        <v>0</v>
      </c>
      <c r="Q1421" s="79">
        <f>IF($O1421=0,0,P1421/$O1421)*100</f>
        <v>0</v>
      </c>
      <c r="R1421" s="29">
        <v>0</v>
      </c>
      <c r="S1421" s="79">
        <f>IF($O1421=0,0,R1421/$O1421)*100</f>
        <v>0</v>
      </c>
      <c r="T1421" s="29">
        <f>P1421+R1421</f>
        <v>0</v>
      </c>
      <c r="U1421" s="79">
        <f>IF($O1421=0,0,T1421/$O1421)*100</f>
        <v>0</v>
      </c>
      <c r="V1421" s="80">
        <f>IFERROR(VLOOKUP($B1421,'Depr Rate % NS'!$A:$B,2,FALSE),0)</f>
        <v>0</v>
      </c>
      <c r="W1421" s="81">
        <f>IFERROR(VLOOKUP($B1421,'Depr Rate % NS'!D:E,2,FALSE),0)</f>
        <v>0</v>
      </c>
      <c r="X1421" s="82">
        <f>IFERROR(VLOOKUP($B1421,'Depr Rate % NS'!$L:$O,4,FALSE),0)</f>
        <v>2.5000000000000001E-3</v>
      </c>
      <c r="Y1421" s="81">
        <f>W1421*X1421</f>
        <v>0</v>
      </c>
    </row>
    <row r="1422" spans="1:25" x14ac:dyDescent="0.25">
      <c r="A1422" s="13" t="s">
        <v>11</v>
      </c>
      <c r="B1422" s="14">
        <v>34685</v>
      </c>
      <c r="C1422" s="14" t="s">
        <v>98</v>
      </c>
      <c r="D1422" s="14" t="s">
        <v>56</v>
      </c>
      <c r="E1422" s="14" t="s">
        <v>143</v>
      </c>
      <c r="F1422" s="27" t="s">
        <v>128</v>
      </c>
      <c r="G1422" s="14">
        <v>2018</v>
      </c>
      <c r="H1422" s="10">
        <v>0</v>
      </c>
      <c r="I1422" s="10">
        <v>0</v>
      </c>
      <c r="J1422" s="20">
        <f t="shared" si="88"/>
        <v>0</v>
      </c>
      <c r="K1422" s="10">
        <v>0</v>
      </c>
      <c r="L1422" s="20">
        <f t="shared" si="89"/>
        <v>0</v>
      </c>
      <c r="M1422" s="10">
        <f t="shared" si="90"/>
        <v>0</v>
      </c>
      <c r="N1422" s="20">
        <f t="shared" si="91"/>
        <v>0</v>
      </c>
      <c r="O1422" s="29">
        <v>0</v>
      </c>
      <c r="P1422" s="29">
        <v>0</v>
      </c>
      <c r="Q1422" s="79">
        <f>IF($O1422=0,0,P1422/$O1422)*100</f>
        <v>0</v>
      </c>
      <c r="R1422" s="29">
        <v>0</v>
      </c>
      <c r="S1422" s="79">
        <f>IF($O1422=0,0,R1422/$O1422)*100</f>
        <v>0</v>
      </c>
      <c r="T1422" s="29">
        <f>P1422+R1422</f>
        <v>0</v>
      </c>
      <c r="U1422" s="79">
        <f>IF($O1422=0,0,T1422/$O1422)*100</f>
        <v>0</v>
      </c>
      <c r="V1422" s="80">
        <f>IFERROR(VLOOKUP($B1422,'Depr Rate % NS'!$A:$B,2,FALSE),0)</f>
        <v>0</v>
      </c>
      <c r="W1422" s="81">
        <f>IFERROR(VLOOKUP($B1422,'Depr Rate % NS'!D:E,2,FALSE),0)</f>
        <v>0</v>
      </c>
      <c r="X1422" s="82">
        <f>IFERROR(VLOOKUP($B1422,'Depr Rate % NS'!$L:$O,4,FALSE),0)</f>
        <v>2.5000000000000001E-3</v>
      </c>
      <c r="Y1422" s="81">
        <f>W1422*X1422</f>
        <v>0</v>
      </c>
    </row>
    <row r="1423" spans="1:25" x14ac:dyDescent="0.25">
      <c r="A1423" s="24" t="s">
        <v>11</v>
      </c>
      <c r="B1423" s="14">
        <v>34685</v>
      </c>
      <c r="C1423" s="14" t="s">
        <v>98</v>
      </c>
      <c r="D1423" s="14" t="s">
        <v>56</v>
      </c>
      <c r="E1423" s="14" t="s">
        <v>143</v>
      </c>
      <c r="F1423" s="27" t="s">
        <v>128</v>
      </c>
      <c r="G1423" s="14">
        <v>2019</v>
      </c>
      <c r="H1423" s="10">
        <v>0</v>
      </c>
      <c r="I1423" s="10">
        <v>0</v>
      </c>
      <c r="J1423" s="20">
        <f t="shared" si="88"/>
        <v>0</v>
      </c>
      <c r="K1423" s="10">
        <v>0</v>
      </c>
      <c r="L1423" s="20">
        <f t="shared" si="89"/>
        <v>0</v>
      </c>
      <c r="M1423" s="10">
        <f t="shared" si="90"/>
        <v>0</v>
      </c>
      <c r="N1423" s="20">
        <f t="shared" si="91"/>
        <v>0</v>
      </c>
      <c r="O1423" s="29">
        <v>0</v>
      </c>
      <c r="P1423" s="29">
        <v>0</v>
      </c>
      <c r="Q1423" s="79">
        <f>IF($O1423=0,0,P1423/$O1423)*100</f>
        <v>0</v>
      </c>
      <c r="R1423" s="29">
        <v>0</v>
      </c>
      <c r="S1423" s="79">
        <f>IF($O1423=0,0,R1423/$O1423)*100</f>
        <v>0</v>
      </c>
      <c r="T1423" s="29">
        <f>P1423+R1423</f>
        <v>0</v>
      </c>
      <c r="U1423" s="79">
        <f>IF($O1423=0,0,T1423/$O1423)*100</f>
        <v>0</v>
      </c>
      <c r="V1423" s="80">
        <f>IFERROR(VLOOKUP($B1423,'Depr Rate % NS'!$A:$B,2,FALSE),0)</f>
        <v>0</v>
      </c>
      <c r="W1423" s="81">
        <f>IFERROR(VLOOKUP($B1423,'Depr Rate % NS'!D:E,2,FALSE),0)</f>
        <v>0</v>
      </c>
      <c r="X1423" s="82">
        <f>IFERROR(VLOOKUP($B1423,'Depr Rate % NS'!$L:$O,4,FALSE),0)</f>
        <v>2.5000000000000001E-3</v>
      </c>
      <c r="Y1423" s="81">
        <f>W1423*X1423</f>
        <v>0</v>
      </c>
    </row>
    <row r="1424" spans="1:25" x14ac:dyDescent="0.25">
      <c r="A1424" s="13" t="s">
        <v>11</v>
      </c>
      <c r="B1424" s="14">
        <v>34686</v>
      </c>
      <c r="C1424" s="14" t="s">
        <v>98</v>
      </c>
      <c r="D1424" s="14" t="s">
        <v>57</v>
      </c>
      <c r="E1424" s="14" t="s">
        <v>143</v>
      </c>
      <c r="F1424" s="27" t="s">
        <v>131</v>
      </c>
      <c r="G1424" s="14">
        <v>2011</v>
      </c>
      <c r="H1424" s="10">
        <v>0</v>
      </c>
      <c r="I1424" s="10">
        <v>0</v>
      </c>
      <c r="J1424" s="20">
        <f t="shared" si="88"/>
        <v>0</v>
      </c>
      <c r="K1424" s="10">
        <v>0</v>
      </c>
      <c r="L1424" s="20">
        <f t="shared" si="89"/>
        <v>0</v>
      </c>
      <c r="M1424" s="10">
        <f t="shared" si="90"/>
        <v>0</v>
      </c>
      <c r="N1424" s="20">
        <f t="shared" si="91"/>
        <v>0</v>
      </c>
      <c r="O1424" s="10"/>
      <c r="P1424" s="10"/>
      <c r="Q1424" s="20"/>
      <c r="R1424" s="10"/>
      <c r="S1424" s="20"/>
      <c r="T1424" s="10"/>
      <c r="U1424" s="20"/>
      <c r="V1424" s="20"/>
      <c r="W1424" s="43"/>
      <c r="X1424" s="40"/>
      <c r="Y1424" s="43"/>
    </row>
    <row r="1425" spans="1:25" x14ac:dyDescent="0.25">
      <c r="A1425" s="13" t="s">
        <v>11</v>
      </c>
      <c r="B1425" s="14">
        <v>34686</v>
      </c>
      <c r="C1425" s="14" t="s">
        <v>98</v>
      </c>
      <c r="D1425" s="14" t="s">
        <v>57</v>
      </c>
      <c r="E1425" s="14" t="s">
        <v>143</v>
      </c>
      <c r="F1425" s="27" t="s">
        <v>131</v>
      </c>
      <c r="G1425" s="14">
        <v>2012</v>
      </c>
      <c r="H1425" s="10">
        <v>0</v>
      </c>
      <c r="I1425" s="10">
        <v>0</v>
      </c>
      <c r="J1425" s="20">
        <f t="shared" si="88"/>
        <v>0</v>
      </c>
      <c r="K1425" s="10">
        <v>0</v>
      </c>
      <c r="L1425" s="20">
        <f t="shared" si="89"/>
        <v>0</v>
      </c>
      <c r="M1425" s="10">
        <f t="shared" si="90"/>
        <v>0</v>
      </c>
      <c r="N1425" s="20">
        <f t="shared" si="91"/>
        <v>0</v>
      </c>
      <c r="O1425" s="10"/>
      <c r="P1425" s="10"/>
      <c r="Q1425" s="20"/>
      <c r="R1425" s="10"/>
      <c r="S1425" s="20"/>
      <c r="T1425" s="10"/>
      <c r="U1425" s="20"/>
      <c r="V1425" s="20"/>
      <c r="W1425" s="43"/>
      <c r="X1425" s="40"/>
      <c r="Y1425" s="43"/>
    </row>
    <row r="1426" spans="1:25" x14ac:dyDescent="0.25">
      <c r="A1426" s="13" t="s">
        <v>11</v>
      </c>
      <c r="B1426" s="14">
        <v>34686</v>
      </c>
      <c r="C1426" s="14" t="s">
        <v>98</v>
      </c>
      <c r="D1426" s="14" t="s">
        <v>57</v>
      </c>
      <c r="E1426" s="14" t="s">
        <v>143</v>
      </c>
      <c r="F1426" s="27" t="s">
        <v>131</v>
      </c>
      <c r="G1426" s="14">
        <v>2013</v>
      </c>
      <c r="H1426" s="10">
        <v>0</v>
      </c>
      <c r="I1426" s="10">
        <v>0</v>
      </c>
      <c r="J1426" s="20">
        <f t="shared" si="88"/>
        <v>0</v>
      </c>
      <c r="K1426" s="10">
        <v>0</v>
      </c>
      <c r="L1426" s="20">
        <f t="shared" si="89"/>
        <v>0</v>
      </c>
      <c r="M1426" s="10">
        <f t="shared" si="90"/>
        <v>0</v>
      </c>
      <c r="N1426" s="20">
        <f t="shared" si="91"/>
        <v>0</v>
      </c>
      <c r="O1426" s="10"/>
      <c r="P1426" s="10"/>
      <c r="Q1426" s="20"/>
      <c r="R1426" s="10"/>
      <c r="S1426" s="20"/>
      <c r="T1426" s="10"/>
      <c r="U1426" s="20"/>
      <c r="V1426" s="20"/>
      <c r="W1426" s="43"/>
      <c r="X1426" s="40"/>
      <c r="Y1426" s="43"/>
    </row>
    <row r="1427" spans="1:25" x14ac:dyDescent="0.25">
      <c r="A1427" s="13" t="s">
        <v>11</v>
      </c>
      <c r="B1427" s="14">
        <v>34686</v>
      </c>
      <c r="C1427" s="14" t="s">
        <v>98</v>
      </c>
      <c r="D1427" s="14" t="s">
        <v>57</v>
      </c>
      <c r="E1427" s="14" t="s">
        <v>143</v>
      </c>
      <c r="F1427" s="27" t="s">
        <v>131</v>
      </c>
      <c r="G1427" s="14">
        <v>2014</v>
      </c>
      <c r="H1427" s="10">
        <v>0</v>
      </c>
      <c r="I1427" s="10">
        <v>0</v>
      </c>
      <c r="J1427" s="20">
        <f t="shared" si="88"/>
        <v>0</v>
      </c>
      <c r="K1427" s="10">
        <v>0</v>
      </c>
      <c r="L1427" s="20">
        <f t="shared" si="89"/>
        <v>0</v>
      </c>
      <c r="M1427" s="10">
        <f t="shared" si="90"/>
        <v>0</v>
      </c>
      <c r="N1427" s="20">
        <f t="shared" si="91"/>
        <v>0</v>
      </c>
      <c r="O1427" s="10"/>
      <c r="P1427" s="10"/>
      <c r="Q1427" s="20"/>
      <c r="R1427" s="10"/>
      <c r="S1427" s="20"/>
      <c r="T1427" s="10"/>
      <c r="U1427" s="20"/>
      <c r="V1427" s="20"/>
      <c r="W1427" s="43"/>
      <c r="X1427" s="40"/>
      <c r="Y1427" s="43"/>
    </row>
    <row r="1428" spans="1:25" x14ac:dyDescent="0.25">
      <c r="A1428" s="13" t="s">
        <v>11</v>
      </c>
      <c r="B1428" s="14">
        <v>34686</v>
      </c>
      <c r="C1428" s="14" t="s">
        <v>98</v>
      </c>
      <c r="D1428" s="14" t="s">
        <v>57</v>
      </c>
      <c r="E1428" s="14" t="s">
        <v>143</v>
      </c>
      <c r="F1428" s="27" t="s">
        <v>131</v>
      </c>
      <c r="G1428" s="14">
        <v>2015</v>
      </c>
      <c r="H1428" s="10">
        <v>0</v>
      </c>
      <c r="I1428" s="10">
        <v>0</v>
      </c>
      <c r="J1428" s="20">
        <f t="shared" si="88"/>
        <v>0</v>
      </c>
      <c r="K1428" s="10">
        <v>0</v>
      </c>
      <c r="L1428" s="20">
        <f t="shared" si="89"/>
        <v>0</v>
      </c>
      <c r="M1428" s="10">
        <f t="shared" si="90"/>
        <v>0</v>
      </c>
      <c r="N1428" s="20">
        <f t="shared" si="91"/>
        <v>0</v>
      </c>
      <c r="O1428" s="29">
        <v>0</v>
      </c>
      <c r="P1428" s="29">
        <v>0</v>
      </c>
      <c r="Q1428" s="79">
        <f>IF($O1428=0,0,P1428/$O1428)*100</f>
        <v>0</v>
      </c>
      <c r="R1428" s="29">
        <v>0</v>
      </c>
      <c r="S1428" s="79">
        <f>IF($O1428=0,0,R1428/$O1428)*100</f>
        <v>0</v>
      </c>
      <c r="T1428" s="29">
        <f>P1428+R1428</f>
        <v>0</v>
      </c>
      <c r="U1428" s="79">
        <f>IF($O1428=0,0,T1428/$O1428)*100</f>
        <v>0</v>
      </c>
      <c r="V1428" s="80">
        <f>IFERROR(VLOOKUP($B1428,'Depr Rate % NS'!$A:$B,2,FALSE),0)</f>
        <v>0</v>
      </c>
      <c r="W1428" s="81">
        <f>IFERROR(VLOOKUP($B1428,'Depr Rate % NS'!D:E,2,FALSE),0)</f>
        <v>141626.41</v>
      </c>
      <c r="X1428" s="82">
        <f>IFERROR(VLOOKUP($B1428,'Depr Rate % NS'!$L:$O,4,FALSE),0)</f>
        <v>1.8E-3</v>
      </c>
      <c r="Y1428" s="81">
        <f>W1428*X1428</f>
        <v>254.927538</v>
      </c>
    </row>
    <row r="1429" spans="1:25" x14ac:dyDescent="0.25">
      <c r="A1429" s="13" t="s">
        <v>11</v>
      </c>
      <c r="B1429" s="14">
        <v>34686</v>
      </c>
      <c r="C1429" s="14" t="s">
        <v>98</v>
      </c>
      <c r="D1429" s="14" t="s">
        <v>57</v>
      </c>
      <c r="E1429" s="14" t="s">
        <v>143</v>
      </c>
      <c r="F1429" s="27" t="s">
        <v>131</v>
      </c>
      <c r="G1429" s="14">
        <v>2016</v>
      </c>
      <c r="H1429" s="10">
        <v>0</v>
      </c>
      <c r="I1429" s="10">
        <v>0</v>
      </c>
      <c r="J1429" s="20">
        <f t="shared" si="88"/>
        <v>0</v>
      </c>
      <c r="K1429" s="10">
        <v>0</v>
      </c>
      <c r="L1429" s="20">
        <f t="shared" si="89"/>
        <v>0</v>
      </c>
      <c r="M1429" s="10">
        <f t="shared" si="90"/>
        <v>0</v>
      </c>
      <c r="N1429" s="20">
        <f t="shared" si="91"/>
        <v>0</v>
      </c>
      <c r="O1429" s="29">
        <v>0</v>
      </c>
      <c r="P1429" s="29">
        <v>0</v>
      </c>
      <c r="Q1429" s="79">
        <f>IF($O1429=0,0,P1429/$O1429)*100</f>
        <v>0</v>
      </c>
      <c r="R1429" s="29">
        <v>0</v>
      </c>
      <c r="S1429" s="79">
        <f>IF($O1429=0,0,R1429/$O1429)*100</f>
        <v>0</v>
      </c>
      <c r="T1429" s="29">
        <f>P1429+R1429</f>
        <v>0</v>
      </c>
      <c r="U1429" s="79">
        <f>IF($O1429=0,0,T1429/$O1429)*100</f>
        <v>0</v>
      </c>
      <c r="V1429" s="80">
        <f>IFERROR(VLOOKUP($B1429,'Depr Rate % NS'!$A:$B,2,FALSE),0)</f>
        <v>0</v>
      </c>
      <c r="W1429" s="81">
        <f>IFERROR(VLOOKUP($B1429,'Depr Rate % NS'!D:E,2,FALSE),0)</f>
        <v>141626.41</v>
      </c>
      <c r="X1429" s="82">
        <f>IFERROR(VLOOKUP($B1429,'Depr Rate % NS'!$L:$O,4,FALSE),0)</f>
        <v>1.8E-3</v>
      </c>
      <c r="Y1429" s="81">
        <f>W1429*X1429</f>
        <v>254.927538</v>
      </c>
    </row>
    <row r="1430" spans="1:25" x14ac:dyDescent="0.25">
      <c r="A1430" s="13" t="s">
        <v>11</v>
      </c>
      <c r="B1430" s="14">
        <v>34686</v>
      </c>
      <c r="C1430" s="14" t="s">
        <v>98</v>
      </c>
      <c r="D1430" s="14" t="s">
        <v>57</v>
      </c>
      <c r="E1430" s="14" t="s">
        <v>143</v>
      </c>
      <c r="F1430" s="27" t="s">
        <v>131</v>
      </c>
      <c r="G1430" s="14">
        <v>2017</v>
      </c>
      <c r="H1430" s="10">
        <v>0</v>
      </c>
      <c r="I1430" s="10">
        <v>0</v>
      </c>
      <c r="J1430" s="20">
        <f t="shared" si="88"/>
        <v>0</v>
      </c>
      <c r="K1430" s="10">
        <v>0</v>
      </c>
      <c r="L1430" s="20">
        <f t="shared" si="89"/>
        <v>0</v>
      </c>
      <c r="M1430" s="10">
        <f t="shared" si="90"/>
        <v>0</v>
      </c>
      <c r="N1430" s="20">
        <f t="shared" si="91"/>
        <v>0</v>
      </c>
      <c r="O1430" s="29">
        <v>0</v>
      </c>
      <c r="P1430" s="29">
        <v>0</v>
      </c>
      <c r="Q1430" s="79">
        <f>IF($O1430=0,0,P1430/$O1430)*100</f>
        <v>0</v>
      </c>
      <c r="R1430" s="29">
        <v>0</v>
      </c>
      <c r="S1430" s="79">
        <f>IF($O1430=0,0,R1430/$O1430)*100</f>
        <v>0</v>
      </c>
      <c r="T1430" s="29">
        <f>P1430+R1430</f>
        <v>0</v>
      </c>
      <c r="U1430" s="79">
        <f>IF($O1430=0,0,T1430/$O1430)*100</f>
        <v>0</v>
      </c>
      <c r="V1430" s="80">
        <f>IFERROR(VLOOKUP($B1430,'Depr Rate % NS'!$A:$B,2,FALSE),0)</f>
        <v>0</v>
      </c>
      <c r="W1430" s="81">
        <f>IFERROR(VLOOKUP($B1430,'Depr Rate % NS'!D:E,2,FALSE),0)</f>
        <v>141626.41</v>
      </c>
      <c r="X1430" s="82">
        <f>IFERROR(VLOOKUP($B1430,'Depr Rate % NS'!$L:$O,4,FALSE),0)</f>
        <v>1.8E-3</v>
      </c>
      <c r="Y1430" s="81">
        <f>W1430*X1430</f>
        <v>254.927538</v>
      </c>
    </row>
    <row r="1431" spans="1:25" x14ac:dyDescent="0.25">
      <c r="A1431" s="13" t="s">
        <v>11</v>
      </c>
      <c r="B1431" s="14">
        <v>34686</v>
      </c>
      <c r="C1431" s="14" t="s">
        <v>98</v>
      </c>
      <c r="D1431" s="14" t="s">
        <v>57</v>
      </c>
      <c r="E1431" s="14" t="s">
        <v>143</v>
      </c>
      <c r="F1431" s="27" t="s">
        <v>131</v>
      </c>
      <c r="G1431" s="14">
        <v>2018</v>
      </c>
      <c r="H1431" s="10">
        <v>0</v>
      </c>
      <c r="I1431" s="10">
        <v>0</v>
      </c>
      <c r="J1431" s="20">
        <f t="shared" si="88"/>
        <v>0</v>
      </c>
      <c r="K1431" s="10">
        <v>0</v>
      </c>
      <c r="L1431" s="20">
        <f t="shared" si="89"/>
        <v>0</v>
      </c>
      <c r="M1431" s="10">
        <f t="shared" si="90"/>
        <v>0</v>
      </c>
      <c r="N1431" s="20">
        <f t="shared" si="91"/>
        <v>0</v>
      </c>
      <c r="O1431" s="29">
        <v>0</v>
      </c>
      <c r="P1431" s="29">
        <v>0</v>
      </c>
      <c r="Q1431" s="79">
        <f>IF($O1431=0,0,P1431/$O1431)*100</f>
        <v>0</v>
      </c>
      <c r="R1431" s="29">
        <v>0</v>
      </c>
      <c r="S1431" s="79">
        <f>IF($O1431=0,0,R1431/$O1431)*100</f>
        <v>0</v>
      </c>
      <c r="T1431" s="29">
        <f>P1431+R1431</f>
        <v>0</v>
      </c>
      <c r="U1431" s="79">
        <f>IF($O1431=0,0,T1431/$O1431)*100</f>
        <v>0</v>
      </c>
      <c r="V1431" s="80">
        <f>IFERROR(VLOOKUP($B1431,'Depr Rate % NS'!$A:$B,2,FALSE),0)</f>
        <v>0</v>
      </c>
      <c r="W1431" s="81">
        <f>IFERROR(VLOOKUP($B1431,'Depr Rate % NS'!D:E,2,FALSE),0)</f>
        <v>141626.41</v>
      </c>
      <c r="X1431" s="82">
        <f>IFERROR(VLOOKUP($B1431,'Depr Rate % NS'!$L:$O,4,FALSE),0)</f>
        <v>1.8E-3</v>
      </c>
      <c r="Y1431" s="81">
        <f>W1431*X1431</f>
        <v>254.927538</v>
      </c>
    </row>
    <row r="1432" spans="1:25" x14ac:dyDescent="0.25">
      <c r="A1432" s="13" t="s">
        <v>11</v>
      </c>
      <c r="B1432" s="14">
        <v>34686</v>
      </c>
      <c r="C1432" s="14" t="s">
        <v>98</v>
      </c>
      <c r="D1432" s="14" t="s">
        <v>57</v>
      </c>
      <c r="E1432" s="14" t="s">
        <v>143</v>
      </c>
      <c r="F1432" s="27" t="s">
        <v>131</v>
      </c>
      <c r="G1432" s="14">
        <v>2019</v>
      </c>
      <c r="H1432" s="10">
        <v>0</v>
      </c>
      <c r="I1432" s="10">
        <v>0</v>
      </c>
      <c r="J1432" s="20">
        <f t="shared" si="88"/>
        <v>0</v>
      </c>
      <c r="K1432" s="10">
        <v>0</v>
      </c>
      <c r="L1432" s="20">
        <f t="shared" si="89"/>
        <v>0</v>
      </c>
      <c r="M1432" s="10">
        <f t="shared" si="90"/>
        <v>0</v>
      </c>
      <c r="N1432" s="20">
        <f t="shared" si="91"/>
        <v>0</v>
      </c>
      <c r="O1432" s="29">
        <v>0</v>
      </c>
      <c r="P1432" s="29">
        <v>0</v>
      </c>
      <c r="Q1432" s="79">
        <f>IF($O1432=0,0,P1432/$O1432)*100</f>
        <v>0</v>
      </c>
      <c r="R1432" s="29">
        <v>0</v>
      </c>
      <c r="S1432" s="79">
        <f>IF($O1432=0,0,R1432/$O1432)*100</f>
        <v>0</v>
      </c>
      <c r="T1432" s="29">
        <f>P1432+R1432</f>
        <v>0</v>
      </c>
      <c r="U1432" s="79">
        <f>IF($O1432=0,0,T1432/$O1432)*100</f>
        <v>0</v>
      </c>
      <c r="V1432" s="80">
        <f>IFERROR(VLOOKUP($B1432,'Depr Rate % NS'!$A:$B,2,FALSE),0)</f>
        <v>0</v>
      </c>
      <c r="W1432" s="81">
        <f>IFERROR(VLOOKUP($B1432,'Depr Rate % NS'!D:E,2,FALSE),0)</f>
        <v>141626.41</v>
      </c>
      <c r="X1432" s="82">
        <f>IFERROR(VLOOKUP($B1432,'Depr Rate % NS'!$L:$O,4,FALSE),0)</f>
        <v>1.8E-3</v>
      </c>
      <c r="Y1432" s="81">
        <f>W1432*X1432</f>
        <v>254.927538</v>
      </c>
    </row>
    <row r="1433" spans="1:25" x14ac:dyDescent="0.25">
      <c r="A1433" s="24" t="s">
        <v>11</v>
      </c>
      <c r="B1433" s="14">
        <v>34687</v>
      </c>
      <c r="C1433" s="14" t="s">
        <v>98</v>
      </c>
      <c r="D1433" s="14" t="s">
        <v>58</v>
      </c>
      <c r="E1433" s="14"/>
      <c r="F1433" s="14"/>
      <c r="G1433" s="14">
        <v>2011</v>
      </c>
      <c r="H1433" s="10">
        <v>40703.65</v>
      </c>
      <c r="I1433" s="10">
        <v>0</v>
      </c>
      <c r="J1433" s="20">
        <f t="shared" si="88"/>
        <v>0</v>
      </c>
      <c r="K1433" s="10">
        <v>649.41999999999996</v>
      </c>
      <c r="L1433" s="20">
        <f t="shared" si="89"/>
        <v>1.5954834517297587</v>
      </c>
      <c r="M1433" s="10">
        <f t="shared" si="90"/>
        <v>649.41999999999996</v>
      </c>
      <c r="N1433" s="20">
        <f t="shared" si="91"/>
        <v>1.5954834517297587</v>
      </c>
      <c r="O1433" s="10"/>
      <c r="P1433" s="10"/>
      <c r="Q1433" s="20"/>
      <c r="R1433" s="10"/>
      <c r="S1433" s="20"/>
      <c r="T1433" s="10"/>
      <c r="U1433" s="20"/>
      <c r="V1433" s="20"/>
      <c r="W1433" s="43"/>
      <c r="X1433" s="40"/>
      <c r="Y1433" s="43"/>
    </row>
    <row r="1434" spans="1:25" x14ac:dyDescent="0.25">
      <c r="A1434" s="13" t="s">
        <v>11</v>
      </c>
      <c r="B1434" s="14">
        <v>34687</v>
      </c>
      <c r="C1434" s="14" t="s">
        <v>98</v>
      </c>
      <c r="D1434" s="14" t="s">
        <v>58</v>
      </c>
      <c r="E1434" s="14"/>
      <c r="F1434" s="14"/>
      <c r="G1434" s="14">
        <v>2012</v>
      </c>
      <c r="H1434" s="10">
        <v>192592.57</v>
      </c>
      <c r="I1434" s="10">
        <v>0</v>
      </c>
      <c r="J1434" s="20">
        <f t="shared" si="88"/>
        <v>0</v>
      </c>
      <c r="K1434" s="10">
        <v>0</v>
      </c>
      <c r="L1434" s="20">
        <f t="shared" si="89"/>
        <v>0</v>
      </c>
      <c r="M1434" s="10">
        <f t="shared" si="90"/>
        <v>0</v>
      </c>
      <c r="N1434" s="20">
        <f t="shared" si="91"/>
        <v>0</v>
      </c>
      <c r="O1434" s="10"/>
      <c r="P1434" s="10"/>
      <c r="Q1434" s="20"/>
      <c r="R1434" s="10"/>
      <c r="S1434" s="20"/>
      <c r="T1434" s="10"/>
      <c r="U1434" s="20"/>
      <c r="V1434" s="20"/>
      <c r="W1434" s="43"/>
      <c r="X1434" s="40"/>
      <c r="Y1434" s="43"/>
    </row>
    <row r="1435" spans="1:25" x14ac:dyDescent="0.25">
      <c r="A1435" s="13" t="s">
        <v>11</v>
      </c>
      <c r="B1435" s="14">
        <v>34687</v>
      </c>
      <c r="C1435" s="14" t="s">
        <v>98</v>
      </c>
      <c r="D1435" s="14" t="s">
        <v>58</v>
      </c>
      <c r="E1435" s="14"/>
      <c r="F1435" s="14"/>
      <c r="G1435" s="14">
        <v>2013</v>
      </c>
      <c r="H1435" s="10">
        <v>140441.4</v>
      </c>
      <c r="I1435" s="10">
        <v>0</v>
      </c>
      <c r="J1435" s="20">
        <f t="shared" si="88"/>
        <v>0</v>
      </c>
      <c r="K1435" s="10">
        <v>0</v>
      </c>
      <c r="L1435" s="20">
        <f t="shared" si="89"/>
        <v>0</v>
      </c>
      <c r="M1435" s="10">
        <f t="shared" si="90"/>
        <v>0</v>
      </c>
      <c r="N1435" s="20">
        <f t="shared" si="91"/>
        <v>0</v>
      </c>
      <c r="O1435" s="10"/>
      <c r="P1435" s="10"/>
      <c r="Q1435" s="20"/>
      <c r="R1435" s="10"/>
      <c r="S1435" s="20"/>
      <c r="T1435" s="10"/>
      <c r="U1435" s="20"/>
      <c r="V1435" s="20"/>
      <c r="W1435" s="43"/>
      <c r="X1435" s="40"/>
      <c r="Y1435" s="43"/>
    </row>
    <row r="1436" spans="1:25" x14ac:dyDescent="0.25">
      <c r="A1436" s="13" t="s">
        <v>11</v>
      </c>
      <c r="B1436" s="14">
        <v>34687</v>
      </c>
      <c r="C1436" s="14" t="s">
        <v>98</v>
      </c>
      <c r="D1436" s="14" t="s">
        <v>58</v>
      </c>
      <c r="E1436" s="14"/>
      <c r="F1436" s="14"/>
      <c r="G1436" s="14">
        <v>2014</v>
      </c>
      <c r="H1436" s="10">
        <v>96217.77</v>
      </c>
      <c r="I1436" s="10">
        <v>0</v>
      </c>
      <c r="J1436" s="20">
        <f t="shared" si="88"/>
        <v>0</v>
      </c>
      <c r="K1436" s="10">
        <v>0</v>
      </c>
      <c r="L1436" s="20">
        <f t="shared" si="89"/>
        <v>0</v>
      </c>
      <c r="M1436" s="10">
        <f t="shared" si="90"/>
        <v>0</v>
      </c>
      <c r="N1436" s="20">
        <f t="shared" si="91"/>
        <v>0</v>
      </c>
      <c r="O1436" s="10"/>
      <c r="P1436" s="10"/>
      <c r="Q1436" s="20"/>
      <c r="R1436" s="10"/>
      <c r="S1436" s="20"/>
      <c r="T1436" s="10"/>
      <c r="U1436" s="20"/>
      <c r="V1436" s="20"/>
      <c r="W1436" s="43"/>
      <c r="X1436" s="40"/>
      <c r="Y1436" s="43"/>
    </row>
    <row r="1437" spans="1:25" x14ac:dyDescent="0.25">
      <c r="A1437" s="13" t="s">
        <v>11</v>
      </c>
      <c r="B1437" s="14">
        <v>34687</v>
      </c>
      <c r="C1437" s="14" t="s">
        <v>98</v>
      </c>
      <c r="D1437" s="14" t="s">
        <v>58</v>
      </c>
      <c r="E1437" s="14"/>
      <c r="F1437" s="14"/>
      <c r="G1437" s="14">
        <v>2015</v>
      </c>
      <c r="H1437" s="10">
        <v>83562.33</v>
      </c>
      <c r="I1437" s="10">
        <v>0</v>
      </c>
      <c r="J1437" s="20">
        <f t="shared" si="88"/>
        <v>0</v>
      </c>
      <c r="K1437" s="10">
        <v>0</v>
      </c>
      <c r="L1437" s="20">
        <f t="shared" si="89"/>
        <v>0</v>
      </c>
      <c r="M1437" s="10">
        <f t="shared" si="90"/>
        <v>0</v>
      </c>
      <c r="N1437" s="20">
        <f t="shared" si="91"/>
        <v>0</v>
      </c>
      <c r="O1437" s="29">
        <v>553517.72</v>
      </c>
      <c r="P1437" s="29">
        <v>0</v>
      </c>
      <c r="Q1437" s="79">
        <f>IF($O1437=0,0,P1437/$O1437)*100</f>
        <v>0</v>
      </c>
      <c r="R1437" s="29">
        <v>649.41999999999996</v>
      </c>
      <c r="S1437" s="79">
        <f>IF($O1437=0,0,R1437/$O1437)*100</f>
        <v>0.11732596383725528</v>
      </c>
      <c r="T1437" s="29">
        <f>P1437+R1437</f>
        <v>649.41999999999996</v>
      </c>
      <c r="U1437" s="79">
        <f>IF($O1437=0,0,T1437/$O1437)*100</f>
        <v>0.11732596383725528</v>
      </c>
      <c r="V1437" s="80">
        <f>IFERROR(VLOOKUP($B1437,'Depr Rate % NS'!$A:$B,2,FALSE),0)</f>
        <v>0</v>
      </c>
      <c r="W1437" s="81">
        <f>IFERROR(VLOOKUP($B1437,'Depr Rate % NS'!D:E,2,FALSE),0)</f>
        <v>1206560.4700000002</v>
      </c>
      <c r="X1437" s="82">
        <f>IFERROR(VLOOKUP($B1437,'Depr Rate % NS'!$L:$O,4,FALSE),0)</f>
        <v>0</v>
      </c>
      <c r="Y1437" s="81">
        <f>W1437*X1437</f>
        <v>0</v>
      </c>
    </row>
    <row r="1438" spans="1:25" x14ac:dyDescent="0.25">
      <c r="A1438" s="13" t="s">
        <v>11</v>
      </c>
      <c r="B1438" s="14">
        <v>34687</v>
      </c>
      <c r="C1438" s="14" t="s">
        <v>98</v>
      </c>
      <c r="D1438" s="14" t="s">
        <v>58</v>
      </c>
      <c r="E1438" s="14"/>
      <c r="F1438" s="14"/>
      <c r="G1438" s="14">
        <v>2016</v>
      </c>
      <c r="H1438" s="10">
        <v>117559.19</v>
      </c>
      <c r="I1438" s="10">
        <v>0</v>
      </c>
      <c r="J1438" s="20">
        <f t="shared" si="88"/>
        <v>0</v>
      </c>
      <c r="K1438" s="10">
        <v>0</v>
      </c>
      <c r="L1438" s="20">
        <f t="shared" si="89"/>
        <v>0</v>
      </c>
      <c r="M1438" s="10">
        <f t="shared" si="90"/>
        <v>0</v>
      </c>
      <c r="N1438" s="20">
        <f t="shared" si="91"/>
        <v>0</v>
      </c>
      <c r="O1438" s="29">
        <v>630373.26</v>
      </c>
      <c r="P1438" s="29">
        <v>0</v>
      </c>
      <c r="Q1438" s="79">
        <f>IF($O1438=0,0,P1438/$O1438)*100</f>
        <v>0</v>
      </c>
      <c r="R1438" s="29">
        <v>0</v>
      </c>
      <c r="S1438" s="79">
        <f>IF($O1438=0,0,R1438/$O1438)*100</f>
        <v>0</v>
      </c>
      <c r="T1438" s="29">
        <f>P1438+R1438</f>
        <v>0</v>
      </c>
      <c r="U1438" s="79">
        <f>IF($O1438=0,0,T1438/$O1438)*100</f>
        <v>0</v>
      </c>
      <c r="V1438" s="80">
        <f>IFERROR(VLOOKUP($B1438,'Depr Rate % NS'!$A:$B,2,FALSE),0)</f>
        <v>0</v>
      </c>
      <c r="W1438" s="81">
        <f>IFERROR(VLOOKUP($B1438,'Depr Rate % NS'!D:E,2,FALSE),0)</f>
        <v>1206560.4700000002</v>
      </c>
      <c r="X1438" s="82">
        <f>IFERROR(VLOOKUP($B1438,'Depr Rate % NS'!$L:$O,4,FALSE),0)</f>
        <v>0</v>
      </c>
      <c r="Y1438" s="81">
        <f>W1438*X1438</f>
        <v>0</v>
      </c>
    </row>
    <row r="1439" spans="1:25" x14ac:dyDescent="0.25">
      <c r="A1439" s="13" t="s">
        <v>11</v>
      </c>
      <c r="B1439" s="14">
        <v>34687</v>
      </c>
      <c r="C1439" s="14" t="s">
        <v>98</v>
      </c>
      <c r="D1439" s="14" t="s">
        <v>58</v>
      </c>
      <c r="E1439" s="14"/>
      <c r="F1439" s="14"/>
      <c r="G1439" s="14">
        <v>2017</v>
      </c>
      <c r="H1439" s="10">
        <v>103700.19</v>
      </c>
      <c r="I1439" s="10">
        <v>0</v>
      </c>
      <c r="J1439" s="20">
        <f t="shared" si="88"/>
        <v>0</v>
      </c>
      <c r="K1439" s="10">
        <v>0</v>
      </c>
      <c r="L1439" s="20">
        <f t="shared" si="89"/>
        <v>0</v>
      </c>
      <c r="M1439" s="10">
        <f t="shared" si="90"/>
        <v>0</v>
      </c>
      <c r="N1439" s="20">
        <f t="shared" si="91"/>
        <v>0</v>
      </c>
      <c r="O1439" s="29">
        <v>541480.88</v>
      </c>
      <c r="P1439" s="29">
        <v>0</v>
      </c>
      <c r="Q1439" s="79">
        <f>IF($O1439=0,0,P1439/$O1439)*100</f>
        <v>0</v>
      </c>
      <c r="R1439" s="29">
        <v>0</v>
      </c>
      <c r="S1439" s="79">
        <f>IF($O1439=0,0,R1439/$O1439)*100</f>
        <v>0</v>
      </c>
      <c r="T1439" s="29">
        <f>P1439+R1439</f>
        <v>0</v>
      </c>
      <c r="U1439" s="79">
        <f>IF($O1439=0,0,T1439/$O1439)*100</f>
        <v>0</v>
      </c>
      <c r="V1439" s="80">
        <f>IFERROR(VLOOKUP($B1439,'Depr Rate % NS'!$A:$B,2,FALSE),0)</f>
        <v>0</v>
      </c>
      <c r="W1439" s="81">
        <f>IFERROR(VLOOKUP($B1439,'Depr Rate % NS'!D:E,2,FALSE),0)</f>
        <v>1206560.4700000002</v>
      </c>
      <c r="X1439" s="82">
        <f>IFERROR(VLOOKUP($B1439,'Depr Rate % NS'!$L:$O,4,FALSE),0)</f>
        <v>0</v>
      </c>
      <c r="Y1439" s="81">
        <f>W1439*X1439</f>
        <v>0</v>
      </c>
    </row>
    <row r="1440" spans="1:25" x14ac:dyDescent="0.25">
      <c r="A1440" s="13" t="s">
        <v>11</v>
      </c>
      <c r="B1440" s="14">
        <v>34687</v>
      </c>
      <c r="C1440" s="14" t="s">
        <v>98</v>
      </c>
      <c r="D1440" s="14" t="s">
        <v>58</v>
      </c>
      <c r="E1440" s="14"/>
      <c r="F1440" s="14"/>
      <c r="G1440" s="14">
        <v>2018</v>
      </c>
      <c r="H1440" s="10">
        <v>115244.60999999999</v>
      </c>
      <c r="I1440" s="10">
        <v>0</v>
      </c>
      <c r="J1440" s="20">
        <f t="shared" si="88"/>
        <v>0</v>
      </c>
      <c r="K1440" s="10">
        <v>0</v>
      </c>
      <c r="L1440" s="20">
        <f t="shared" si="89"/>
        <v>0</v>
      </c>
      <c r="M1440" s="10">
        <f t="shared" si="90"/>
        <v>0</v>
      </c>
      <c r="N1440" s="20">
        <f t="shared" si="91"/>
        <v>0</v>
      </c>
      <c r="O1440" s="29">
        <v>516284.09</v>
      </c>
      <c r="P1440" s="29">
        <v>0</v>
      </c>
      <c r="Q1440" s="79">
        <f>IF($O1440=0,0,P1440/$O1440)*100</f>
        <v>0</v>
      </c>
      <c r="R1440" s="29">
        <v>0</v>
      </c>
      <c r="S1440" s="79">
        <f>IF($O1440=0,0,R1440/$O1440)*100</f>
        <v>0</v>
      </c>
      <c r="T1440" s="29">
        <f>P1440+R1440</f>
        <v>0</v>
      </c>
      <c r="U1440" s="79">
        <f>IF($O1440=0,0,T1440/$O1440)*100</f>
        <v>0</v>
      </c>
      <c r="V1440" s="80">
        <f>IFERROR(VLOOKUP($B1440,'Depr Rate % NS'!$A:$B,2,FALSE),0)</f>
        <v>0</v>
      </c>
      <c r="W1440" s="81">
        <f>IFERROR(VLOOKUP($B1440,'Depr Rate % NS'!D:E,2,FALSE),0)</f>
        <v>1206560.4700000002</v>
      </c>
      <c r="X1440" s="82">
        <f>IFERROR(VLOOKUP($B1440,'Depr Rate % NS'!$L:$O,4,FALSE),0)</f>
        <v>0</v>
      </c>
      <c r="Y1440" s="81">
        <f>W1440*X1440</f>
        <v>0</v>
      </c>
    </row>
    <row r="1441" spans="1:25" x14ac:dyDescent="0.25">
      <c r="A1441" s="13" t="s">
        <v>11</v>
      </c>
      <c r="B1441" s="14">
        <v>34687</v>
      </c>
      <c r="C1441" s="14" t="s">
        <v>98</v>
      </c>
      <c r="D1441" s="14" t="s">
        <v>58</v>
      </c>
      <c r="E1441" s="14"/>
      <c r="F1441" s="14"/>
      <c r="G1441" s="14">
        <v>2019</v>
      </c>
      <c r="H1441" s="10">
        <v>105182.15</v>
      </c>
      <c r="I1441" s="10">
        <v>0</v>
      </c>
      <c r="J1441" s="20">
        <f t="shared" si="88"/>
        <v>0</v>
      </c>
      <c r="K1441" s="10">
        <v>0</v>
      </c>
      <c r="L1441" s="20">
        <f t="shared" si="89"/>
        <v>0</v>
      </c>
      <c r="M1441" s="10">
        <f t="shared" si="90"/>
        <v>0</v>
      </c>
      <c r="N1441" s="20">
        <f t="shared" si="91"/>
        <v>0</v>
      </c>
      <c r="O1441" s="29">
        <v>525248.47</v>
      </c>
      <c r="P1441" s="29">
        <v>0</v>
      </c>
      <c r="Q1441" s="79">
        <f>IF($O1441=0,0,P1441/$O1441)*100</f>
        <v>0</v>
      </c>
      <c r="R1441" s="29">
        <v>0</v>
      </c>
      <c r="S1441" s="79">
        <f>IF($O1441=0,0,R1441/$O1441)*100</f>
        <v>0</v>
      </c>
      <c r="T1441" s="29">
        <f>P1441+R1441</f>
        <v>0</v>
      </c>
      <c r="U1441" s="79">
        <f>IF($O1441=0,0,T1441/$O1441)*100</f>
        <v>0</v>
      </c>
      <c r="V1441" s="80">
        <f>IFERROR(VLOOKUP($B1441,'Depr Rate % NS'!$A:$B,2,FALSE),0)</f>
        <v>0</v>
      </c>
      <c r="W1441" s="81">
        <f>IFERROR(VLOOKUP($B1441,'Depr Rate % NS'!D:E,2,FALSE),0)</f>
        <v>1206560.4700000002</v>
      </c>
      <c r="X1441" s="82">
        <f>IFERROR(VLOOKUP($B1441,'Depr Rate % NS'!$L:$O,4,FALSE),0)</f>
        <v>0</v>
      </c>
      <c r="Y1441" s="81">
        <f>W1441*X1441</f>
        <v>0</v>
      </c>
    </row>
    <row r="1442" spans="1:25" x14ac:dyDescent="0.25">
      <c r="A1442" s="13" t="s">
        <v>12</v>
      </c>
      <c r="B1442" s="14">
        <v>35001</v>
      </c>
      <c r="C1442" s="14" t="s">
        <v>63</v>
      </c>
      <c r="D1442" s="14" t="s">
        <v>19</v>
      </c>
      <c r="E1442" s="14"/>
      <c r="F1442" s="14"/>
      <c r="G1442" s="14">
        <v>2011</v>
      </c>
      <c r="H1442" s="10">
        <v>0</v>
      </c>
      <c r="I1442" s="10">
        <v>-2213.16</v>
      </c>
      <c r="J1442" s="20">
        <f t="shared" si="88"/>
        <v>0</v>
      </c>
      <c r="K1442" s="10">
        <v>0</v>
      </c>
      <c r="L1442" s="20">
        <f t="shared" si="89"/>
        <v>0</v>
      </c>
      <c r="M1442" s="10">
        <f t="shared" si="90"/>
        <v>-2213.16</v>
      </c>
      <c r="N1442" s="20">
        <f t="shared" si="91"/>
        <v>0</v>
      </c>
      <c r="O1442" s="10"/>
      <c r="P1442" s="10"/>
      <c r="Q1442" s="20"/>
      <c r="R1442" s="10"/>
      <c r="S1442" s="20"/>
      <c r="T1442" s="10"/>
      <c r="U1442" s="20"/>
      <c r="V1442" s="20"/>
      <c r="W1442" s="43"/>
      <c r="X1442" s="40"/>
      <c r="Y1442" s="43"/>
    </row>
    <row r="1443" spans="1:25" x14ac:dyDescent="0.25">
      <c r="A1443" s="13" t="s">
        <v>12</v>
      </c>
      <c r="B1443" s="14">
        <v>35001</v>
      </c>
      <c r="C1443" s="14" t="s">
        <v>63</v>
      </c>
      <c r="D1443" s="14" t="s">
        <v>19</v>
      </c>
      <c r="E1443" s="14"/>
      <c r="F1443" s="14"/>
      <c r="G1443" s="14">
        <v>2012</v>
      </c>
      <c r="H1443" s="10">
        <v>0</v>
      </c>
      <c r="I1443" s="10">
        <v>0</v>
      </c>
      <c r="J1443" s="20">
        <f t="shared" si="88"/>
        <v>0</v>
      </c>
      <c r="K1443" s="10">
        <v>0</v>
      </c>
      <c r="L1443" s="20">
        <f t="shared" si="89"/>
        <v>0</v>
      </c>
      <c r="M1443" s="10">
        <f t="shared" si="90"/>
        <v>0</v>
      </c>
      <c r="N1443" s="20">
        <f t="shared" si="91"/>
        <v>0</v>
      </c>
      <c r="O1443" s="10"/>
      <c r="P1443" s="10"/>
      <c r="Q1443" s="20"/>
      <c r="R1443" s="10"/>
      <c r="S1443" s="20"/>
      <c r="T1443" s="10"/>
      <c r="U1443" s="20"/>
      <c r="V1443" s="20"/>
      <c r="W1443" s="43"/>
      <c r="X1443" s="40"/>
      <c r="Y1443" s="43"/>
    </row>
    <row r="1444" spans="1:25" x14ac:dyDescent="0.25">
      <c r="A1444" s="13" t="s">
        <v>12</v>
      </c>
      <c r="B1444" s="14">
        <v>35001</v>
      </c>
      <c r="C1444" s="14" t="s">
        <v>63</v>
      </c>
      <c r="D1444" s="14" t="s">
        <v>19</v>
      </c>
      <c r="E1444" s="14"/>
      <c r="F1444" s="14"/>
      <c r="G1444" s="14">
        <v>2013</v>
      </c>
      <c r="H1444" s="10">
        <v>0</v>
      </c>
      <c r="I1444" s="10">
        <v>0</v>
      </c>
      <c r="J1444" s="20">
        <f t="shared" si="88"/>
        <v>0</v>
      </c>
      <c r="K1444" s="10">
        <v>0</v>
      </c>
      <c r="L1444" s="20">
        <f t="shared" si="89"/>
        <v>0</v>
      </c>
      <c r="M1444" s="10">
        <f t="shared" si="90"/>
        <v>0</v>
      </c>
      <c r="N1444" s="20">
        <f t="shared" si="91"/>
        <v>0</v>
      </c>
      <c r="O1444" s="10"/>
      <c r="P1444" s="10"/>
      <c r="Q1444" s="20"/>
      <c r="R1444" s="10"/>
      <c r="S1444" s="20"/>
      <c r="T1444" s="10"/>
      <c r="U1444" s="20"/>
      <c r="V1444" s="20"/>
      <c r="W1444" s="43"/>
      <c r="X1444" s="40"/>
      <c r="Y1444" s="43"/>
    </row>
    <row r="1445" spans="1:25" x14ac:dyDescent="0.25">
      <c r="A1445" s="13" t="s">
        <v>12</v>
      </c>
      <c r="B1445" s="14">
        <v>35001</v>
      </c>
      <c r="C1445" s="14" t="s">
        <v>63</v>
      </c>
      <c r="D1445" s="14" t="s">
        <v>19</v>
      </c>
      <c r="E1445" s="14"/>
      <c r="F1445" s="14"/>
      <c r="G1445" s="14">
        <v>2014</v>
      </c>
      <c r="H1445" s="10">
        <v>0</v>
      </c>
      <c r="I1445" s="10">
        <v>0</v>
      </c>
      <c r="J1445" s="20">
        <f t="shared" si="88"/>
        <v>0</v>
      </c>
      <c r="K1445" s="10">
        <v>0</v>
      </c>
      <c r="L1445" s="20">
        <f t="shared" si="89"/>
        <v>0</v>
      </c>
      <c r="M1445" s="10">
        <f t="shared" si="90"/>
        <v>0</v>
      </c>
      <c r="N1445" s="20">
        <f t="shared" si="91"/>
        <v>0</v>
      </c>
      <c r="O1445" s="10"/>
      <c r="P1445" s="10"/>
      <c r="Q1445" s="20"/>
      <c r="R1445" s="10"/>
      <c r="S1445" s="20"/>
      <c r="T1445" s="10"/>
      <c r="U1445" s="20"/>
      <c r="V1445" s="20"/>
      <c r="W1445" s="43"/>
      <c r="X1445" s="40"/>
      <c r="Y1445" s="43"/>
    </row>
    <row r="1446" spans="1:25" x14ac:dyDescent="0.25">
      <c r="A1446" s="13" t="s">
        <v>12</v>
      </c>
      <c r="B1446" s="14">
        <v>35001</v>
      </c>
      <c r="C1446" s="14" t="s">
        <v>63</v>
      </c>
      <c r="D1446" s="14" t="s">
        <v>19</v>
      </c>
      <c r="E1446" s="14"/>
      <c r="F1446" s="14"/>
      <c r="G1446" s="14">
        <v>2015</v>
      </c>
      <c r="H1446" s="10">
        <v>0</v>
      </c>
      <c r="I1446" s="10">
        <v>0</v>
      </c>
      <c r="J1446" s="20">
        <f t="shared" si="88"/>
        <v>0</v>
      </c>
      <c r="K1446" s="10">
        <v>0</v>
      </c>
      <c r="L1446" s="20">
        <f t="shared" si="89"/>
        <v>0</v>
      </c>
      <c r="M1446" s="10">
        <f t="shared" si="90"/>
        <v>0</v>
      </c>
      <c r="N1446" s="20">
        <f t="shared" si="91"/>
        <v>0</v>
      </c>
      <c r="O1446" s="29">
        <v>0</v>
      </c>
      <c r="P1446" s="29">
        <v>-2213.16</v>
      </c>
      <c r="Q1446" s="79">
        <f>IF($O1446=0,0,P1446/$O1446)*100</f>
        <v>0</v>
      </c>
      <c r="R1446" s="29">
        <v>0</v>
      </c>
      <c r="S1446" s="79">
        <f>IF($O1446=0,0,R1446/$O1446)*100</f>
        <v>0</v>
      </c>
      <c r="T1446" s="29">
        <f>P1446+R1446</f>
        <v>-2213.16</v>
      </c>
      <c r="U1446" s="79">
        <f>IF($O1446=0,0,T1446/$O1446)*100</f>
        <v>0</v>
      </c>
      <c r="V1446" s="80">
        <f>IFERROR(VLOOKUP($B1446,'Depr Rate % NS'!$A:$B,2,FALSE),0)</f>
        <v>0</v>
      </c>
      <c r="W1446" s="81">
        <f>IFERROR(VLOOKUP($B1446,'Depr Rate % NS'!D:E,2,FALSE),0)</f>
        <v>12103372.469999999</v>
      </c>
      <c r="X1446" s="82">
        <f>IFERROR(VLOOKUP($B1446,'Depr Rate % NS'!$L:$O,4,FALSE),0)</f>
        <v>0</v>
      </c>
      <c r="Y1446" s="81">
        <f>W1446*X1446</f>
        <v>0</v>
      </c>
    </row>
    <row r="1447" spans="1:25" x14ac:dyDescent="0.25">
      <c r="A1447" s="13" t="s">
        <v>12</v>
      </c>
      <c r="B1447" s="14">
        <v>35001</v>
      </c>
      <c r="C1447" s="14" t="s">
        <v>63</v>
      </c>
      <c r="D1447" s="14" t="s">
        <v>19</v>
      </c>
      <c r="E1447" s="14"/>
      <c r="F1447" s="14"/>
      <c r="G1447" s="14">
        <v>2016</v>
      </c>
      <c r="H1447" s="10">
        <v>0</v>
      </c>
      <c r="I1447" s="10">
        <v>0</v>
      </c>
      <c r="J1447" s="20">
        <f t="shared" si="88"/>
        <v>0</v>
      </c>
      <c r="K1447" s="10">
        <v>0</v>
      </c>
      <c r="L1447" s="20">
        <f t="shared" si="89"/>
        <v>0</v>
      </c>
      <c r="M1447" s="10">
        <f t="shared" si="90"/>
        <v>0</v>
      </c>
      <c r="N1447" s="20">
        <f t="shared" si="91"/>
        <v>0</v>
      </c>
      <c r="O1447" s="29">
        <v>0</v>
      </c>
      <c r="P1447" s="29">
        <v>0</v>
      </c>
      <c r="Q1447" s="79">
        <f>IF($O1447=0,0,P1447/$O1447)*100</f>
        <v>0</v>
      </c>
      <c r="R1447" s="29">
        <v>0</v>
      </c>
      <c r="S1447" s="79">
        <f>IF($O1447=0,0,R1447/$O1447)*100</f>
        <v>0</v>
      </c>
      <c r="T1447" s="29">
        <f>P1447+R1447</f>
        <v>0</v>
      </c>
      <c r="U1447" s="79">
        <f>IF($O1447=0,0,T1447/$O1447)*100</f>
        <v>0</v>
      </c>
      <c r="V1447" s="80">
        <f>IFERROR(VLOOKUP($B1447,'Depr Rate % NS'!$A:$B,2,FALSE),0)</f>
        <v>0</v>
      </c>
      <c r="W1447" s="81">
        <f>IFERROR(VLOOKUP($B1447,'Depr Rate % NS'!D:E,2,FALSE),0)</f>
        <v>12103372.469999999</v>
      </c>
      <c r="X1447" s="82">
        <f>IFERROR(VLOOKUP($B1447,'Depr Rate % NS'!$L:$O,4,FALSE),0)</f>
        <v>0</v>
      </c>
      <c r="Y1447" s="81">
        <f>W1447*X1447</f>
        <v>0</v>
      </c>
    </row>
    <row r="1448" spans="1:25" x14ac:dyDescent="0.25">
      <c r="A1448" s="13" t="s">
        <v>12</v>
      </c>
      <c r="B1448" s="14">
        <v>35001</v>
      </c>
      <c r="C1448" s="14" t="s">
        <v>63</v>
      </c>
      <c r="D1448" s="14" t="s">
        <v>19</v>
      </c>
      <c r="E1448" s="14"/>
      <c r="F1448" s="14"/>
      <c r="G1448" s="14">
        <v>2017</v>
      </c>
      <c r="H1448" s="10">
        <v>0</v>
      </c>
      <c r="I1448" s="10">
        <v>0</v>
      </c>
      <c r="J1448" s="20">
        <f t="shared" si="88"/>
        <v>0</v>
      </c>
      <c r="K1448" s="10">
        <v>0</v>
      </c>
      <c r="L1448" s="20">
        <f t="shared" si="89"/>
        <v>0</v>
      </c>
      <c r="M1448" s="10">
        <f t="shared" si="90"/>
        <v>0</v>
      </c>
      <c r="N1448" s="20">
        <f t="shared" si="91"/>
        <v>0</v>
      </c>
      <c r="O1448" s="29">
        <v>0</v>
      </c>
      <c r="P1448" s="29">
        <v>0</v>
      </c>
      <c r="Q1448" s="79">
        <f>IF($O1448=0,0,P1448/$O1448)*100</f>
        <v>0</v>
      </c>
      <c r="R1448" s="29">
        <v>0</v>
      </c>
      <c r="S1448" s="79">
        <f>IF($O1448=0,0,R1448/$O1448)*100</f>
        <v>0</v>
      </c>
      <c r="T1448" s="29">
        <f>P1448+R1448</f>
        <v>0</v>
      </c>
      <c r="U1448" s="79">
        <f>IF($O1448=0,0,T1448/$O1448)*100</f>
        <v>0</v>
      </c>
      <c r="V1448" s="80">
        <f>IFERROR(VLOOKUP($B1448,'Depr Rate % NS'!$A:$B,2,FALSE),0)</f>
        <v>0</v>
      </c>
      <c r="W1448" s="81">
        <f>IFERROR(VLOOKUP($B1448,'Depr Rate % NS'!D:E,2,FALSE),0)</f>
        <v>12103372.469999999</v>
      </c>
      <c r="X1448" s="82">
        <f>IFERROR(VLOOKUP($B1448,'Depr Rate % NS'!$L:$O,4,FALSE),0)</f>
        <v>0</v>
      </c>
      <c r="Y1448" s="81">
        <f>W1448*X1448</f>
        <v>0</v>
      </c>
    </row>
    <row r="1449" spans="1:25" x14ac:dyDescent="0.25">
      <c r="A1449" s="13" t="s">
        <v>12</v>
      </c>
      <c r="B1449" s="14">
        <v>35001</v>
      </c>
      <c r="C1449" s="14" t="s">
        <v>63</v>
      </c>
      <c r="D1449" s="14" t="s">
        <v>19</v>
      </c>
      <c r="E1449" s="14"/>
      <c r="F1449" s="14"/>
      <c r="G1449" s="14">
        <v>2018</v>
      </c>
      <c r="H1449" s="10">
        <v>0</v>
      </c>
      <c r="I1449" s="10">
        <v>0</v>
      </c>
      <c r="J1449" s="20">
        <f t="shared" si="88"/>
        <v>0</v>
      </c>
      <c r="K1449" s="10">
        <v>0</v>
      </c>
      <c r="L1449" s="20">
        <f t="shared" si="89"/>
        <v>0</v>
      </c>
      <c r="M1449" s="10">
        <f t="shared" si="90"/>
        <v>0</v>
      </c>
      <c r="N1449" s="20">
        <f t="shared" si="91"/>
        <v>0</v>
      </c>
      <c r="O1449" s="29">
        <v>0</v>
      </c>
      <c r="P1449" s="29">
        <v>0</v>
      </c>
      <c r="Q1449" s="79">
        <f>IF($O1449=0,0,P1449/$O1449)*100</f>
        <v>0</v>
      </c>
      <c r="R1449" s="29">
        <v>0</v>
      </c>
      <c r="S1449" s="79">
        <f>IF($O1449=0,0,R1449/$O1449)*100</f>
        <v>0</v>
      </c>
      <c r="T1449" s="29">
        <f>P1449+R1449</f>
        <v>0</v>
      </c>
      <c r="U1449" s="79">
        <f>IF($O1449=0,0,T1449/$O1449)*100</f>
        <v>0</v>
      </c>
      <c r="V1449" s="80">
        <f>IFERROR(VLOOKUP($B1449,'Depr Rate % NS'!$A:$B,2,FALSE),0)</f>
        <v>0</v>
      </c>
      <c r="W1449" s="81">
        <f>IFERROR(VLOOKUP($B1449,'Depr Rate % NS'!D:E,2,FALSE),0)</f>
        <v>12103372.469999999</v>
      </c>
      <c r="X1449" s="82">
        <f>IFERROR(VLOOKUP($B1449,'Depr Rate % NS'!$L:$O,4,FALSE),0)</f>
        <v>0</v>
      </c>
      <c r="Y1449" s="81">
        <f>W1449*X1449</f>
        <v>0</v>
      </c>
    </row>
    <row r="1450" spans="1:25" x14ac:dyDescent="0.25">
      <c r="A1450" s="13" t="s">
        <v>12</v>
      </c>
      <c r="B1450" s="14">
        <v>35001</v>
      </c>
      <c r="C1450" s="14" t="s">
        <v>63</v>
      </c>
      <c r="D1450" s="14" t="s">
        <v>19</v>
      </c>
      <c r="E1450" s="14"/>
      <c r="F1450" s="14"/>
      <c r="G1450" s="14">
        <v>2019</v>
      </c>
      <c r="H1450" s="10">
        <v>0</v>
      </c>
      <c r="I1450" s="10">
        <v>0</v>
      </c>
      <c r="J1450" s="20">
        <f t="shared" si="88"/>
        <v>0</v>
      </c>
      <c r="K1450" s="10">
        <v>0</v>
      </c>
      <c r="L1450" s="20">
        <f t="shared" si="89"/>
        <v>0</v>
      </c>
      <c r="M1450" s="10">
        <f t="shared" si="90"/>
        <v>0</v>
      </c>
      <c r="N1450" s="20">
        <f t="shared" si="91"/>
        <v>0</v>
      </c>
      <c r="O1450" s="29">
        <v>0</v>
      </c>
      <c r="P1450" s="29">
        <v>0</v>
      </c>
      <c r="Q1450" s="79">
        <f>IF($O1450=0,0,P1450/$O1450)*100</f>
        <v>0</v>
      </c>
      <c r="R1450" s="29">
        <v>0</v>
      </c>
      <c r="S1450" s="79">
        <f>IF($O1450=0,0,R1450/$O1450)*100</f>
        <v>0</v>
      </c>
      <c r="T1450" s="29">
        <f>P1450+R1450</f>
        <v>0</v>
      </c>
      <c r="U1450" s="79">
        <f>IF($O1450=0,0,T1450/$O1450)*100</f>
        <v>0</v>
      </c>
      <c r="V1450" s="80">
        <f>IFERROR(VLOOKUP($B1450,'Depr Rate % NS'!$A:$B,2,FALSE),0)</f>
        <v>0</v>
      </c>
      <c r="W1450" s="81">
        <f>IFERROR(VLOOKUP($B1450,'Depr Rate % NS'!D:E,2,FALSE),0)</f>
        <v>12103372.469999999</v>
      </c>
      <c r="X1450" s="82">
        <f>IFERROR(VLOOKUP($B1450,'Depr Rate % NS'!$L:$O,4,FALSE),0)</f>
        <v>0</v>
      </c>
      <c r="Y1450" s="81">
        <f>W1450*X1450</f>
        <v>0</v>
      </c>
    </row>
    <row r="1451" spans="1:25" x14ac:dyDescent="0.25">
      <c r="A1451" s="13" t="s">
        <v>12</v>
      </c>
      <c r="B1451" s="14">
        <v>35200</v>
      </c>
      <c r="C1451" s="14" t="s">
        <v>64</v>
      </c>
      <c r="D1451" s="14" t="s">
        <v>18</v>
      </c>
      <c r="E1451" s="14"/>
      <c r="F1451" s="14"/>
      <c r="G1451" s="14">
        <v>2011</v>
      </c>
      <c r="H1451" s="10">
        <v>11327</v>
      </c>
      <c r="I1451" s="10">
        <v>-4406.34</v>
      </c>
      <c r="J1451" s="20">
        <f t="shared" si="88"/>
        <v>-38.901209499426152</v>
      </c>
      <c r="K1451" s="10">
        <v>0</v>
      </c>
      <c r="L1451" s="20">
        <f t="shared" si="89"/>
        <v>0</v>
      </c>
      <c r="M1451" s="10">
        <f t="shared" si="90"/>
        <v>-4406.34</v>
      </c>
      <c r="N1451" s="20">
        <f t="shared" si="91"/>
        <v>-38.901209499426152</v>
      </c>
      <c r="O1451" s="10"/>
      <c r="P1451" s="10"/>
      <c r="Q1451" s="20"/>
      <c r="R1451" s="10"/>
      <c r="S1451" s="20"/>
      <c r="T1451" s="10"/>
      <c r="U1451" s="20"/>
      <c r="V1451" s="20"/>
      <c r="W1451" s="43"/>
      <c r="X1451" s="40"/>
      <c r="Y1451" s="43"/>
    </row>
    <row r="1452" spans="1:25" x14ac:dyDescent="0.25">
      <c r="A1452" s="13" t="s">
        <v>12</v>
      </c>
      <c r="B1452" s="14">
        <v>35200</v>
      </c>
      <c r="C1452" s="14" t="s">
        <v>64</v>
      </c>
      <c r="D1452" s="14" t="s">
        <v>18</v>
      </c>
      <c r="E1452" s="14"/>
      <c r="F1452" s="14"/>
      <c r="G1452" s="14">
        <v>2012</v>
      </c>
      <c r="H1452" s="10">
        <v>15313.45</v>
      </c>
      <c r="I1452" s="10">
        <v>-2069.4299999999998</v>
      </c>
      <c r="J1452" s="20">
        <f t="shared" si="88"/>
        <v>-13.51380649037284</v>
      </c>
      <c r="K1452" s="10">
        <v>0</v>
      </c>
      <c r="L1452" s="20">
        <f t="shared" si="89"/>
        <v>0</v>
      </c>
      <c r="M1452" s="10">
        <f t="shared" si="90"/>
        <v>-2069.4299999999998</v>
      </c>
      <c r="N1452" s="20">
        <f t="shared" si="91"/>
        <v>-13.51380649037284</v>
      </c>
      <c r="O1452" s="10"/>
      <c r="P1452" s="10"/>
      <c r="Q1452" s="20"/>
      <c r="R1452" s="10"/>
      <c r="S1452" s="20"/>
      <c r="T1452" s="10"/>
      <c r="U1452" s="20"/>
      <c r="V1452" s="20"/>
      <c r="W1452" s="43"/>
      <c r="X1452" s="40"/>
      <c r="Y1452" s="43"/>
    </row>
    <row r="1453" spans="1:25" x14ac:dyDescent="0.25">
      <c r="A1453" s="13" t="s">
        <v>12</v>
      </c>
      <c r="B1453" s="14">
        <v>35200</v>
      </c>
      <c r="C1453" s="14" t="s">
        <v>64</v>
      </c>
      <c r="D1453" s="14" t="s">
        <v>18</v>
      </c>
      <c r="E1453" s="14"/>
      <c r="F1453" s="14"/>
      <c r="G1453" s="14">
        <v>2013</v>
      </c>
      <c r="H1453" s="10">
        <v>2116.6799999999998</v>
      </c>
      <c r="I1453" s="10">
        <v>-596.95000000000005</v>
      </c>
      <c r="J1453" s="20">
        <f t="shared" si="88"/>
        <v>-28.202184553168173</v>
      </c>
      <c r="K1453" s="10">
        <v>0</v>
      </c>
      <c r="L1453" s="20">
        <f t="shared" si="89"/>
        <v>0</v>
      </c>
      <c r="M1453" s="10">
        <f t="shared" si="90"/>
        <v>-596.95000000000005</v>
      </c>
      <c r="N1453" s="20">
        <f t="shared" si="91"/>
        <v>-28.202184553168173</v>
      </c>
      <c r="O1453" s="10"/>
      <c r="P1453" s="10"/>
      <c r="Q1453" s="20"/>
      <c r="R1453" s="10"/>
      <c r="S1453" s="20"/>
      <c r="T1453" s="10"/>
      <c r="U1453" s="20"/>
      <c r="V1453" s="20"/>
      <c r="W1453" s="43"/>
      <c r="X1453" s="40"/>
      <c r="Y1453" s="43"/>
    </row>
    <row r="1454" spans="1:25" x14ac:dyDescent="0.25">
      <c r="A1454" s="13" t="s">
        <v>12</v>
      </c>
      <c r="B1454" s="14">
        <v>35200</v>
      </c>
      <c r="C1454" s="14" t="s">
        <v>64</v>
      </c>
      <c r="D1454" s="14" t="s">
        <v>18</v>
      </c>
      <c r="E1454" s="14"/>
      <c r="F1454" s="14"/>
      <c r="G1454" s="14">
        <v>2014</v>
      </c>
      <c r="H1454" s="10">
        <v>17098.579999999998</v>
      </c>
      <c r="I1454" s="10">
        <v>-11874.619999999999</v>
      </c>
      <c r="J1454" s="20">
        <f t="shared" si="88"/>
        <v>-69.447989248229973</v>
      </c>
      <c r="K1454" s="10">
        <v>0</v>
      </c>
      <c r="L1454" s="20">
        <f t="shared" si="89"/>
        <v>0</v>
      </c>
      <c r="M1454" s="10">
        <f t="shared" si="90"/>
        <v>-11874.619999999999</v>
      </c>
      <c r="N1454" s="20">
        <f t="shared" si="91"/>
        <v>-69.447989248229973</v>
      </c>
      <c r="O1454" s="10"/>
      <c r="P1454" s="10"/>
      <c r="Q1454" s="20"/>
      <c r="R1454" s="10"/>
      <c r="S1454" s="20"/>
      <c r="T1454" s="10"/>
      <c r="U1454" s="20"/>
      <c r="V1454" s="20"/>
      <c r="W1454" s="43"/>
      <c r="X1454" s="40"/>
      <c r="Y1454" s="43"/>
    </row>
    <row r="1455" spans="1:25" x14ac:dyDescent="0.25">
      <c r="A1455" s="13" t="s">
        <v>12</v>
      </c>
      <c r="B1455" s="14">
        <v>35200</v>
      </c>
      <c r="C1455" s="14" t="s">
        <v>64</v>
      </c>
      <c r="D1455" s="14" t="s">
        <v>18</v>
      </c>
      <c r="E1455" s="14"/>
      <c r="F1455" s="14"/>
      <c r="G1455" s="14">
        <v>2015</v>
      </c>
      <c r="H1455" s="10">
        <v>145646.44</v>
      </c>
      <c r="I1455" s="10">
        <v>-117807.59000000003</v>
      </c>
      <c r="J1455" s="20">
        <f t="shared" si="88"/>
        <v>-80.886007237801365</v>
      </c>
      <c r="K1455" s="10">
        <v>252.03</v>
      </c>
      <c r="L1455" s="20">
        <f t="shared" si="89"/>
        <v>0.17304233457405482</v>
      </c>
      <c r="M1455" s="10">
        <f t="shared" si="90"/>
        <v>-117555.56000000003</v>
      </c>
      <c r="N1455" s="20">
        <f t="shared" si="91"/>
        <v>-80.712964903227316</v>
      </c>
      <c r="O1455" s="29">
        <v>191502.15</v>
      </c>
      <c r="P1455" s="29">
        <v>-136754.93000000002</v>
      </c>
      <c r="Q1455" s="79">
        <f>IF($O1455=0,0,P1455/$O1455)*100</f>
        <v>-71.411694333457888</v>
      </c>
      <c r="R1455" s="29">
        <v>252.03</v>
      </c>
      <c r="S1455" s="79">
        <f>IF($O1455=0,0,R1455/$O1455)*100</f>
        <v>0.13160687752069625</v>
      </c>
      <c r="T1455" s="29">
        <f>P1455+R1455</f>
        <v>-136502.90000000002</v>
      </c>
      <c r="U1455" s="79">
        <f>IF($O1455=0,0,T1455/$O1455)*100</f>
        <v>-71.280087455937192</v>
      </c>
      <c r="V1455" s="80">
        <f>IFERROR(VLOOKUP($B1455,'Depr Rate % NS'!$A:$B,2,FALSE),0)</f>
        <v>-5</v>
      </c>
      <c r="W1455" s="81">
        <f>IFERROR(VLOOKUP($B1455,'Depr Rate % NS'!D:E,2,FALSE),0)</f>
        <v>50488652.049999997</v>
      </c>
      <c r="X1455" s="82">
        <f>IFERROR(VLOOKUP($B1455,'Depr Rate % NS'!$L:$O,4,FALSE),0)</f>
        <v>6.9999999999999999E-4</v>
      </c>
      <c r="Y1455" s="81">
        <f>W1455*X1455</f>
        <v>35342.056434999999</v>
      </c>
    </row>
    <row r="1456" spans="1:25" x14ac:dyDescent="0.25">
      <c r="A1456" s="13" t="s">
        <v>12</v>
      </c>
      <c r="B1456" s="14">
        <v>35200</v>
      </c>
      <c r="C1456" s="14" t="s">
        <v>64</v>
      </c>
      <c r="D1456" s="14" t="s">
        <v>18</v>
      </c>
      <c r="E1456" s="14"/>
      <c r="F1456" s="14"/>
      <c r="G1456" s="14">
        <v>2016</v>
      </c>
      <c r="H1456" s="10">
        <v>82247.55</v>
      </c>
      <c r="I1456" s="10">
        <v>-16696.23</v>
      </c>
      <c r="J1456" s="20">
        <f t="shared" si="88"/>
        <v>-20.299972461185771</v>
      </c>
      <c r="K1456" s="10">
        <v>0</v>
      </c>
      <c r="L1456" s="20">
        <f t="shared" si="89"/>
        <v>0</v>
      </c>
      <c r="M1456" s="10">
        <f t="shared" si="90"/>
        <v>-16696.23</v>
      </c>
      <c r="N1456" s="20">
        <f t="shared" si="91"/>
        <v>-20.299972461185771</v>
      </c>
      <c r="O1456" s="29">
        <v>262422.69999999995</v>
      </c>
      <c r="P1456" s="29">
        <v>-149044.82000000004</v>
      </c>
      <c r="Q1456" s="79">
        <f>IF($O1456=0,0,P1456/$O1456)*100</f>
        <v>-56.795704030177298</v>
      </c>
      <c r="R1456" s="29">
        <v>252.03</v>
      </c>
      <c r="S1456" s="79">
        <f>IF($O1456=0,0,R1456/$O1456)*100</f>
        <v>9.6039709979357749E-2</v>
      </c>
      <c r="T1456" s="29">
        <f>P1456+R1456</f>
        <v>-148792.79000000004</v>
      </c>
      <c r="U1456" s="79">
        <f>IF($O1456=0,0,T1456/$O1456)*100</f>
        <v>-56.699664320197925</v>
      </c>
      <c r="V1456" s="80">
        <f>IFERROR(VLOOKUP($B1456,'Depr Rate % NS'!$A:$B,2,FALSE),0)</f>
        <v>-5</v>
      </c>
      <c r="W1456" s="81">
        <f>IFERROR(VLOOKUP($B1456,'Depr Rate % NS'!D:E,2,FALSE),0)</f>
        <v>50488652.049999997</v>
      </c>
      <c r="X1456" s="82">
        <f>IFERROR(VLOOKUP($B1456,'Depr Rate % NS'!$L:$O,4,FALSE),0)</f>
        <v>6.9999999999999999E-4</v>
      </c>
      <c r="Y1456" s="81">
        <f>W1456*X1456</f>
        <v>35342.056434999999</v>
      </c>
    </row>
    <row r="1457" spans="1:25" x14ac:dyDescent="0.25">
      <c r="A1457" s="13" t="s">
        <v>12</v>
      </c>
      <c r="B1457" s="14">
        <v>35200</v>
      </c>
      <c r="C1457" s="14" t="s">
        <v>64</v>
      </c>
      <c r="D1457" s="14" t="s">
        <v>18</v>
      </c>
      <c r="E1457" s="14"/>
      <c r="F1457" s="14"/>
      <c r="G1457" s="14">
        <v>2017</v>
      </c>
      <c r="H1457" s="10">
        <v>8095.65</v>
      </c>
      <c r="I1457" s="10">
        <v>-21284.670000000002</v>
      </c>
      <c r="J1457" s="20">
        <f t="shared" si="88"/>
        <v>-262.914898741917</v>
      </c>
      <c r="K1457" s="10">
        <v>0</v>
      </c>
      <c r="L1457" s="20">
        <f t="shared" si="89"/>
        <v>0</v>
      </c>
      <c r="M1457" s="10">
        <f t="shared" si="90"/>
        <v>-21284.670000000002</v>
      </c>
      <c r="N1457" s="20">
        <f t="shared" si="91"/>
        <v>-262.914898741917</v>
      </c>
      <c r="O1457" s="29">
        <v>255204.9</v>
      </c>
      <c r="P1457" s="29">
        <v>-168260.06000000003</v>
      </c>
      <c r="Q1457" s="79">
        <f>IF($O1457=0,0,P1457/$O1457)*100</f>
        <v>-65.931359468411472</v>
      </c>
      <c r="R1457" s="29">
        <v>252.03</v>
      </c>
      <c r="S1457" s="79">
        <f>IF($O1457=0,0,R1457/$O1457)*100</f>
        <v>9.8755940814616014E-2</v>
      </c>
      <c r="T1457" s="29">
        <f>P1457+R1457</f>
        <v>-168008.03000000003</v>
      </c>
      <c r="U1457" s="79">
        <f>IF($O1457=0,0,T1457/$O1457)*100</f>
        <v>-65.832603527596859</v>
      </c>
      <c r="V1457" s="80">
        <f>IFERROR(VLOOKUP($B1457,'Depr Rate % NS'!$A:$B,2,FALSE),0)</f>
        <v>-5</v>
      </c>
      <c r="W1457" s="81">
        <f>IFERROR(VLOOKUP($B1457,'Depr Rate % NS'!D:E,2,FALSE),0)</f>
        <v>50488652.049999997</v>
      </c>
      <c r="X1457" s="82">
        <f>IFERROR(VLOOKUP($B1457,'Depr Rate % NS'!$L:$O,4,FALSE),0)</f>
        <v>6.9999999999999999E-4</v>
      </c>
      <c r="Y1457" s="81">
        <f>W1457*X1457</f>
        <v>35342.056434999999</v>
      </c>
    </row>
    <row r="1458" spans="1:25" x14ac:dyDescent="0.25">
      <c r="A1458" s="13" t="s">
        <v>12</v>
      </c>
      <c r="B1458" s="14">
        <v>35200</v>
      </c>
      <c r="C1458" s="14" t="s">
        <v>64</v>
      </c>
      <c r="D1458" s="14" t="s">
        <v>18</v>
      </c>
      <c r="E1458" s="14"/>
      <c r="F1458" s="14"/>
      <c r="G1458" s="14">
        <v>2018</v>
      </c>
      <c r="H1458" s="10">
        <v>11703.38</v>
      </c>
      <c r="I1458" s="10">
        <v>-6154.28</v>
      </c>
      <c r="J1458" s="20">
        <f t="shared" si="88"/>
        <v>-52.585492396213738</v>
      </c>
      <c r="K1458" s="10">
        <v>0</v>
      </c>
      <c r="L1458" s="20">
        <f t="shared" si="89"/>
        <v>0</v>
      </c>
      <c r="M1458" s="10">
        <f t="shared" si="90"/>
        <v>-6154.28</v>
      </c>
      <c r="N1458" s="20">
        <f t="shared" si="91"/>
        <v>-52.585492396213738</v>
      </c>
      <c r="O1458" s="29">
        <v>264791.60000000003</v>
      </c>
      <c r="P1458" s="29">
        <v>-173817.39</v>
      </c>
      <c r="Q1458" s="79">
        <f>IF($O1458=0,0,P1458/$O1458)*100</f>
        <v>-65.643090641848161</v>
      </c>
      <c r="R1458" s="29">
        <v>252.03</v>
      </c>
      <c r="S1458" s="79">
        <f>IF($O1458=0,0,R1458/$O1458)*100</f>
        <v>9.5180511768500189E-2</v>
      </c>
      <c r="T1458" s="29">
        <f>P1458+R1458</f>
        <v>-173565.36000000002</v>
      </c>
      <c r="U1458" s="79">
        <f>IF($O1458=0,0,T1458/$O1458)*100</f>
        <v>-65.547910130079657</v>
      </c>
      <c r="V1458" s="80">
        <f>IFERROR(VLOOKUP($B1458,'Depr Rate % NS'!$A:$B,2,FALSE),0)</f>
        <v>-5</v>
      </c>
      <c r="W1458" s="81">
        <f>IFERROR(VLOOKUP($B1458,'Depr Rate % NS'!D:E,2,FALSE),0)</f>
        <v>50488652.049999997</v>
      </c>
      <c r="X1458" s="82">
        <f>IFERROR(VLOOKUP($B1458,'Depr Rate % NS'!$L:$O,4,FALSE),0)</f>
        <v>6.9999999999999999E-4</v>
      </c>
      <c r="Y1458" s="81">
        <f>W1458*X1458</f>
        <v>35342.056434999999</v>
      </c>
    </row>
    <row r="1459" spans="1:25" x14ac:dyDescent="0.25">
      <c r="A1459" s="13" t="s">
        <v>12</v>
      </c>
      <c r="B1459" s="14">
        <v>35200</v>
      </c>
      <c r="C1459" s="14" t="s">
        <v>64</v>
      </c>
      <c r="D1459" s="14" t="s">
        <v>18</v>
      </c>
      <c r="E1459" s="14"/>
      <c r="F1459" s="14"/>
      <c r="G1459" s="14">
        <v>2019</v>
      </c>
      <c r="H1459" s="10">
        <v>92095.679999999993</v>
      </c>
      <c r="I1459" s="10">
        <v>-136315.66</v>
      </c>
      <c r="J1459" s="20">
        <f t="shared" si="88"/>
        <v>-148.01525978200064</v>
      </c>
      <c r="K1459" s="10">
        <v>0</v>
      </c>
      <c r="L1459" s="20">
        <f t="shared" si="89"/>
        <v>0</v>
      </c>
      <c r="M1459" s="10">
        <f t="shared" si="90"/>
        <v>-136315.66</v>
      </c>
      <c r="N1459" s="20">
        <f t="shared" si="91"/>
        <v>-148.01525978200064</v>
      </c>
      <c r="O1459" s="29">
        <v>339788.7</v>
      </c>
      <c r="P1459" s="29">
        <v>-298258.43000000005</v>
      </c>
      <c r="Q1459" s="79">
        <f>IF($O1459=0,0,P1459/$O1459)*100</f>
        <v>-87.777618855482842</v>
      </c>
      <c r="R1459" s="29">
        <v>252.03</v>
      </c>
      <c r="S1459" s="79">
        <f>IF($O1459=0,0,R1459/$O1459)*100</f>
        <v>7.4172566656866459E-2</v>
      </c>
      <c r="T1459" s="29">
        <f>P1459+R1459</f>
        <v>-298006.40000000002</v>
      </c>
      <c r="U1459" s="79">
        <f>IF($O1459=0,0,T1459/$O1459)*100</f>
        <v>-87.703446288825972</v>
      </c>
      <c r="V1459" s="80">
        <f>IFERROR(VLOOKUP($B1459,'Depr Rate % NS'!$A:$B,2,FALSE),0)</f>
        <v>-5</v>
      </c>
      <c r="W1459" s="81">
        <f>IFERROR(VLOOKUP($B1459,'Depr Rate % NS'!D:E,2,FALSE),0)</f>
        <v>50488652.049999997</v>
      </c>
      <c r="X1459" s="82">
        <f>IFERROR(VLOOKUP($B1459,'Depr Rate % NS'!$L:$O,4,FALSE),0)</f>
        <v>6.9999999999999999E-4</v>
      </c>
      <c r="Y1459" s="81">
        <f>W1459*X1459</f>
        <v>35342.056434999999</v>
      </c>
    </row>
    <row r="1460" spans="1:25" x14ac:dyDescent="0.25">
      <c r="A1460" s="13" t="s">
        <v>12</v>
      </c>
      <c r="B1460" s="14">
        <v>35300</v>
      </c>
      <c r="C1460" s="14" t="s">
        <v>65</v>
      </c>
      <c r="D1460" s="14" t="s">
        <v>18</v>
      </c>
      <c r="E1460" s="14"/>
      <c r="F1460" s="14"/>
      <c r="G1460" s="14">
        <v>2011</v>
      </c>
      <c r="H1460" s="10">
        <v>2379335.09</v>
      </c>
      <c r="I1460" s="10">
        <v>6933.1900000000605</v>
      </c>
      <c r="J1460" s="20">
        <f t="shared" si="88"/>
        <v>0.29139191151087762</v>
      </c>
      <c r="K1460" s="10">
        <v>38126.959999999999</v>
      </c>
      <c r="L1460" s="20">
        <f t="shared" si="89"/>
        <v>1.6024207838669753</v>
      </c>
      <c r="M1460" s="10">
        <f t="shared" si="90"/>
        <v>45060.15000000006</v>
      </c>
      <c r="N1460" s="20">
        <f t="shared" si="91"/>
        <v>1.8938126953778527</v>
      </c>
      <c r="O1460" s="10"/>
      <c r="P1460" s="10"/>
      <c r="Q1460" s="20"/>
      <c r="R1460" s="10"/>
      <c r="S1460" s="20"/>
      <c r="T1460" s="10"/>
      <c r="U1460" s="20"/>
      <c r="V1460" s="20"/>
      <c r="W1460" s="43"/>
      <c r="X1460" s="40"/>
      <c r="Y1460" s="43"/>
    </row>
    <row r="1461" spans="1:25" x14ac:dyDescent="0.25">
      <c r="A1461" s="13" t="s">
        <v>12</v>
      </c>
      <c r="B1461" s="14">
        <v>35300</v>
      </c>
      <c r="C1461" s="14" t="s">
        <v>65</v>
      </c>
      <c r="D1461" s="14" t="s">
        <v>18</v>
      </c>
      <c r="E1461" s="14"/>
      <c r="F1461" s="14"/>
      <c r="G1461" s="14">
        <v>2012</v>
      </c>
      <c r="H1461" s="10">
        <v>804006.87999999989</v>
      </c>
      <c r="I1461" s="10">
        <v>-543718.38</v>
      </c>
      <c r="J1461" s="20">
        <f t="shared" si="88"/>
        <v>-67.626085488223694</v>
      </c>
      <c r="K1461" s="10">
        <v>1331.1100000000006</v>
      </c>
      <c r="L1461" s="20">
        <f t="shared" si="89"/>
        <v>0.16555952854532796</v>
      </c>
      <c r="M1461" s="10">
        <f t="shared" si="90"/>
        <v>-542387.27</v>
      </c>
      <c r="N1461" s="20">
        <f t="shared" si="91"/>
        <v>-67.460525959678364</v>
      </c>
      <c r="O1461" s="10"/>
      <c r="P1461" s="10"/>
      <c r="Q1461" s="20"/>
      <c r="R1461" s="10"/>
      <c r="S1461" s="20"/>
      <c r="T1461" s="10"/>
      <c r="U1461" s="20"/>
      <c r="V1461" s="20"/>
      <c r="W1461" s="43"/>
      <c r="X1461" s="40"/>
      <c r="Y1461" s="43"/>
    </row>
    <row r="1462" spans="1:25" x14ac:dyDescent="0.25">
      <c r="A1462" s="13" t="s">
        <v>12</v>
      </c>
      <c r="B1462" s="14">
        <v>35300</v>
      </c>
      <c r="C1462" s="14" t="s">
        <v>65</v>
      </c>
      <c r="D1462" s="14" t="s">
        <v>18</v>
      </c>
      <c r="E1462" s="14"/>
      <c r="F1462" s="14"/>
      <c r="G1462" s="14">
        <v>2013</v>
      </c>
      <c r="H1462" s="10">
        <v>2609362.0300000003</v>
      </c>
      <c r="I1462" s="10">
        <v>485731.70999999996</v>
      </c>
      <c r="J1462" s="20">
        <f t="shared" si="88"/>
        <v>18.614960454529182</v>
      </c>
      <c r="K1462" s="10">
        <v>12904.660000000003</v>
      </c>
      <c r="L1462" s="20">
        <f t="shared" si="89"/>
        <v>0.49455230250284599</v>
      </c>
      <c r="M1462" s="10">
        <f t="shared" si="90"/>
        <v>498636.37</v>
      </c>
      <c r="N1462" s="20">
        <f t="shared" si="91"/>
        <v>19.109512757032029</v>
      </c>
      <c r="O1462" s="10"/>
      <c r="P1462" s="10"/>
      <c r="Q1462" s="20"/>
      <c r="R1462" s="10"/>
      <c r="S1462" s="20"/>
      <c r="T1462" s="10"/>
      <c r="U1462" s="20"/>
      <c r="V1462" s="20"/>
      <c r="W1462" s="43"/>
      <c r="X1462" s="40"/>
      <c r="Y1462" s="43"/>
    </row>
    <row r="1463" spans="1:25" x14ac:dyDescent="0.25">
      <c r="A1463" s="13" t="s">
        <v>12</v>
      </c>
      <c r="B1463" s="14">
        <v>35300</v>
      </c>
      <c r="C1463" s="14" t="s">
        <v>65</v>
      </c>
      <c r="D1463" s="14" t="s">
        <v>18</v>
      </c>
      <c r="E1463" s="14"/>
      <c r="F1463" s="14"/>
      <c r="G1463" s="14">
        <v>2014</v>
      </c>
      <c r="H1463" s="10">
        <v>4702040.58</v>
      </c>
      <c r="I1463" s="10">
        <v>-1113855.9099999999</v>
      </c>
      <c r="J1463" s="20">
        <f t="shared" si="88"/>
        <v>-23.688777054323083</v>
      </c>
      <c r="K1463" s="10">
        <v>7406.0699999999924</v>
      </c>
      <c r="L1463" s="20">
        <f t="shared" si="89"/>
        <v>0.15750757302056276</v>
      </c>
      <c r="M1463" s="10">
        <f t="shared" si="90"/>
        <v>-1106449.8399999999</v>
      </c>
      <c r="N1463" s="20">
        <f t="shared" si="91"/>
        <v>-23.531269481302516</v>
      </c>
      <c r="O1463" s="10"/>
      <c r="P1463" s="10"/>
      <c r="Q1463" s="20"/>
      <c r="R1463" s="10"/>
      <c r="S1463" s="20"/>
      <c r="T1463" s="10"/>
      <c r="U1463" s="20"/>
      <c r="V1463" s="20"/>
      <c r="W1463" s="43"/>
      <c r="X1463" s="40"/>
      <c r="Y1463" s="43"/>
    </row>
    <row r="1464" spans="1:25" x14ac:dyDescent="0.25">
      <c r="A1464" s="13" t="s">
        <v>12</v>
      </c>
      <c r="B1464" s="14">
        <v>35300</v>
      </c>
      <c r="C1464" s="14" t="s">
        <v>65</v>
      </c>
      <c r="D1464" s="14" t="s">
        <v>18</v>
      </c>
      <c r="E1464" s="14"/>
      <c r="F1464" s="14"/>
      <c r="G1464" s="14">
        <v>2015</v>
      </c>
      <c r="H1464" s="10">
        <v>6063405.379999999</v>
      </c>
      <c r="I1464" s="10">
        <v>-682189.64</v>
      </c>
      <c r="J1464" s="20">
        <f t="shared" si="88"/>
        <v>-11.250932392714276</v>
      </c>
      <c r="K1464" s="10">
        <v>180914.71</v>
      </c>
      <c r="L1464" s="20">
        <f t="shared" si="89"/>
        <v>2.9837145739379878</v>
      </c>
      <c r="M1464" s="10">
        <f t="shared" si="90"/>
        <v>-501274.93000000005</v>
      </c>
      <c r="N1464" s="20">
        <f t="shared" si="91"/>
        <v>-8.2672178187762881</v>
      </c>
      <c r="O1464" s="29">
        <v>16558149.959999997</v>
      </c>
      <c r="P1464" s="29">
        <v>-1847099.0299999998</v>
      </c>
      <c r="Q1464" s="79">
        <f>IF($O1464=0,0,P1464/$O1464)*100</f>
        <v>-11.155225882493458</v>
      </c>
      <c r="R1464" s="29">
        <v>240683.50999999998</v>
      </c>
      <c r="S1464" s="79">
        <f>IF($O1464=0,0,R1464/$O1464)*100</f>
        <v>1.4535652266794667</v>
      </c>
      <c r="T1464" s="29">
        <f>P1464+R1464</f>
        <v>-1606415.5199999998</v>
      </c>
      <c r="U1464" s="79">
        <f>IF($O1464=0,0,T1464/$O1464)*100</f>
        <v>-9.701660655813992</v>
      </c>
      <c r="V1464" s="80">
        <f>IFERROR(VLOOKUP($B1464,'Depr Rate % NS'!$A:$B,2,FALSE),0)</f>
        <v>-5</v>
      </c>
      <c r="W1464" s="81">
        <f>IFERROR(VLOOKUP($B1464,'Depr Rate % NS'!D:E,2,FALSE),0)</f>
        <v>318281546.97000003</v>
      </c>
      <c r="X1464" s="82">
        <f>IFERROR(VLOOKUP($B1464,'Depr Rate % NS'!$L:$O,4,FALSE),0)</f>
        <v>1.6999999999999999E-3</v>
      </c>
      <c r="Y1464" s="81">
        <f>W1464*X1464</f>
        <v>541078.62984900002</v>
      </c>
    </row>
    <row r="1465" spans="1:25" x14ac:dyDescent="0.25">
      <c r="A1465" s="13" t="s">
        <v>12</v>
      </c>
      <c r="B1465" s="14">
        <v>35300</v>
      </c>
      <c r="C1465" s="14" t="s">
        <v>65</v>
      </c>
      <c r="D1465" s="14" t="s">
        <v>18</v>
      </c>
      <c r="E1465" s="14"/>
      <c r="F1465" s="14"/>
      <c r="G1465" s="14">
        <v>2016</v>
      </c>
      <c r="H1465" s="10">
        <v>8339942.7299999995</v>
      </c>
      <c r="I1465" s="10">
        <v>-211830.42000000004</v>
      </c>
      <c r="J1465" s="20">
        <f t="shared" si="88"/>
        <v>-2.5399505351279559</v>
      </c>
      <c r="K1465" s="10">
        <v>70546.89</v>
      </c>
      <c r="L1465" s="20">
        <f t="shared" si="89"/>
        <v>0.84589177988276187</v>
      </c>
      <c r="M1465" s="10">
        <f t="shared" si="90"/>
        <v>-141283.53000000003</v>
      </c>
      <c r="N1465" s="20">
        <f t="shared" si="91"/>
        <v>-1.6940587552451938</v>
      </c>
      <c r="O1465" s="29">
        <v>22518757.599999998</v>
      </c>
      <c r="P1465" s="29">
        <v>-2065862.6400000001</v>
      </c>
      <c r="Q1465" s="79">
        <f>IF($O1465=0,0,P1465/$O1465)*100</f>
        <v>-9.1739636648515663</v>
      </c>
      <c r="R1465" s="29">
        <v>273103.43999999994</v>
      </c>
      <c r="S1465" s="79">
        <f>IF($O1465=0,0,R1465/$O1465)*100</f>
        <v>1.2127820053447351</v>
      </c>
      <c r="T1465" s="29">
        <f>P1465+R1465</f>
        <v>-1792759.2000000002</v>
      </c>
      <c r="U1465" s="79">
        <f>IF($O1465=0,0,T1465/$O1465)*100</f>
        <v>-7.9611816595068303</v>
      </c>
      <c r="V1465" s="80">
        <f>IFERROR(VLOOKUP($B1465,'Depr Rate % NS'!$A:$B,2,FALSE),0)</f>
        <v>-5</v>
      </c>
      <c r="W1465" s="81">
        <f>IFERROR(VLOOKUP($B1465,'Depr Rate % NS'!D:E,2,FALSE),0)</f>
        <v>318281546.97000003</v>
      </c>
      <c r="X1465" s="82">
        <f>IFERROR(VLOOKUP($B1465,'Depr Rate % NS'!$L:$O,4,FALSE),0)</f>
        <v>1.6999999999999999E-3</v>
      </c>
      <c r="Y1465" s="81">
        <f>W1465*X1465</f>
        <v>541078.62984900002</v>
      </c>
    </row>
    <row r="1466" spans="1:25" x14ac:dyDescent="0.25">
      <c r="A1466" s="13" t="s">
        <v>12</v>
      </c>
      <c r="B1466" s="14">
        <v>35300</v>
      </c>
      <c r="C1466" s="14" t="s">
        <v>65</v>
      </c>
      <c r="D1466" s="14" t="s">
        <v>18</v>
      </c>
      <c r="E1466" s="14"/>
      <c r="F1466" s="14"/>
      <c r="G1466" s="14">
        <v>2017</v>
      </c>
      <c r="H1466" s="10">
        <v>5658031.540000001</v>
      </c>
      <c r="I1466" s="10">
        <v>-1625437.7899999996</v>
      </c>
      <c r="J1466" s="20">
        <f t="shared" si="88"/>
        <v>-28.727973297936039</v>
      </c>
      <c r="K1466" s="10">
        <v>63969.86</v>
      </c>
      <c r="L1466" s="20">
        <f t="shared" si="89"/>
        <v>1.1306027466930662</v>
      </c>
      <c r="M1466" s="10">
        <f t="shared" si="90"/>
        <v>-1561467.9299999995</v>
      </c>
      <c r="N1466" s="20">
        <f t="shared" si="91"/>
        <v>-27.597370551242971</v>
      </c>
      <c r="O1466" s="29">
        <v>27372782.259999998</v>
      </c>
      <c r="P1466" s="29">
        <v>-3147582.05</v>
      </c>
      <c r="Q1466" s="79">
        <f>IF($O1466=0,0,P1466/$O1466)*100</f>
        <v>-11.498948189127194</v>
      </c>
      <c r="R1466" s="29">
        <v>335742.18999999994</v>
      </c>
      <c r="S1466" s="79">
        <f>IF($O1466=0,0,R1466/$O1466)*100</f>
        <v>1.226554855881866</v>
      </c>
      <c r="T1466" s="29">
        <f>P1466+R1466</f>
        <v>-2811839.86</v>
      </c>
      <c r="U1466" s="79">
        <f>IF($O1466=0,0,T1466/$O1466)*100</f>
        <v>-10.272393333245329</v>
      </c>
      <c r="V1466" s="80">
        <f>IFERROR(VLOOKUP($B1466,'Depr Rate % NS'!$A:$B,2,FALSE),0)</f>
        <v>-5</v>
      </c>
      <c r="W1466" s="81">
        <f>IFERROR(VLOOKUP($B1466,'Depr Rate % NS'!D:E,2,FALSE),0)</f>
        <v>318281546.97000003</v>
      </c>
      <c r="X1466" s="82">
        <f>IFERROR(VLOOKUP($B1466,'Depr Rate % NS'!$L:$O,4,FALSE),0)</f>
        <v>1.6999999999999999E-3</v>
      </c>
      <c r="Y1466" s="81">
        <f>W1466*X1466</f>
        <v>541078.62984900002</v>
      </c>
    </row>
    <row r="1467" spans="1:25" x14ac:dyDescent="0.25">
      <c r="A1467" s="13" t="s">
        <v>12</v>
      </c>
      <c r="B1467" s="14">
        <v>35300</v>
      </c>
      <c r="C1467" s="14" t="s">
        <v>65</v>
      </c>
      <c r="D1467" s="14" t="s">
        <v>18</v>
      </c>
      <c r="E1467" s="14"/>
      <c r="F1467" s="14"/>
      <c r="G1467" s="14">
        <v>2018</v>
      </c>
      <c r="H1467" s="10">
        <v>1899579.2200000002</v>
      </c>
      <c r="I1467" s="10">
        <v>-593901.65000000014</v>
      </c>
      <c r="J1467" s="20">
        <f t="shared" si="88"/>
        <v>-31.264905603673643</v>
      </c>
      <c r="K1467" s="10">
        <v>62777.299999999988</v>
      </c>
      <c r="L1467" s="20">
        <f t="shared" si="89"/>
        <v>3.3048003125660625</v>
      </c>
      <c r="M1467" s="10">
        <f t="shared" si="90"/>
        <v>-531124.35000000009</v>
      </c>
      <c r="N1467" s="20">
        <f t="shared" si="91"/>
        <v>-27.960105291107578</v>
      </c>
      <c r="O1467" s="29">
        <v>26662999.450000003</v>
      </c>
      <c r="P1467" s="29">
        <v>-4227215.4099999992</v>
      </c>
      <c r="Q1467" s="79">
        <f>IF($O1467=0,0,P1467/$O1467)*100</f>
        <v>-15.854238072228588</v>
      </c>
      <c r="R1467" s="29">
        <v>385614.83</v>
      </c>
      <c r="S1467" s="79">
        <f>IF($O1467=0,0,R1467/$O1467)*100</f>
        <v>1.4462545023230684</v>
      </c>
      <c r="T1467" s="29">
        <f>P1467+R1467</f>
        <v>-3841600.5799999991</v>
      </c>
      <c r="U1467" s="79">
        <f>IF($O1467=0,0,T1467/$O1467)*100</f>
        <v>-14.40798356990552</v>
      </c>
      <c r="V1467" s="80">
        <f>IFERROR(VLOOKUP($B1467,'Depr Rate % NS'!$A:$B,2,FALSE),0)</f>
        <v>-5</v>
      </c>
      <c r="W1467" s="81">
        <f>IFERROR(VLOOKUP($B1467,'Depr Rate % NS'!D:E,2,FALSE),0)</f>
        <v>318281546.97000003</v>
      </c>
      <c r="X1467" s="82">
        <f>IFERROR(VLOOKUP($B1467,'Depr Rate % NS'!$L:$O,4,FALSE),0)</f>
        <v>1.6999999999999999E-3</v>
      </c>
      <c r="Y1467" s="81">
        <f>W1467*X1467</f>
        <v>541078.62984900002</v>
      </c>
    </row>
    <row r="1468" spans="1:25" x14ac:dyDescent="0.25">
      <c r="A1468" s="13" t="s">
        <v>12</v>
      </c>
      <c r="B1468" s="14">
        <v>35300</v>
      </c>
      <c r="C1468" s="14" t="s">
        <v>65</v>
      </c>
      <c r="D1468" s="14" t="s">
        <v>18</v>
      </c>
      <c r="E1468" s="14"/>
      <c r="F1468" s="14"/>
      <c r="G1468" s="14">
        <v>2019</v>
      </c>
      <c r="H1468" s="10">
        <v>1515934.7700000003</v>
      </c>
      <c r="I1468" s="10">
        <v>-613121.69000000006</v>
      </c>
      <c r="J1468" s="20">
        <f t="shared" si="88"/>
        <v>-40.445123506204688</v>
      </c>
      <c r="K1468" s="10">
        <v>-115051.91999999998</v>
      </c>
      <c r="L1468" s="20">
        <f t="shared" si="89"/>
        <v>-7.5895033399095366</v>
      </c>
      <c r="M1468" s="10">
        <f t="shared" si="90"/>
        <v>-728173.6100000001</v>
      </c>
      <c r="N1468" s="20">
        <f t="shared" si="91"/>
        <v>-48.034626846114229</v>
      </c>
      <c r="O1468" s="29">
        <v>23476893.640000001</v>
      </c>
      <c r="P1468" s="29">
        <v>-3726481.19</v>
      </c>
      <c r="Q1468" s="79">
        <f>IF($O1468=0,0,P1468/$O1468)*100</f>
        <v>-15.87297385737102</v>
      </c>
      <c r="R1468" s="29">
        <v>263156.83999999997</v>
      </c>
      <c r="S1468" s="79">
        <f>IF($O1468=0,0,R1468/$O1468)*100</f>
        <v>1.1209184828082732</v>
      </c>
      <c r="T1468" s="29">
        <f>P1468+R1468</f>
        <v>-3463324.35</v>
      </c>
      <c r="U1468" s="79">
        <f>IF($O1468=0,0,T1468/$O1468)*100</f>
        <v>-14.752055374562747</v>
      </c>
      <c r="V1468" s="80">
        <f>IFERROR(VLOOKUP($B1468,'Depr Rate % NS'!$A:$B,2,FALSE),0)</f>
        <v>-5</v>
      </c>
      <c r="W1468" s="81">
        <f>IFERROR(VLOOKUP($B1468,'Depr Rate % NS'!D:E,2,FALSE),0)</f>
        <v>318281546.97000003</v>
      </c>
      <c r="X1468" s="82">
        <f>IFERROR(VLOOKUP($B1468,'Depr Rate % NS'!$L:$O,4,FALSE),0)</f>
        <v>1.6999999999999999E-3</v>
      </c>
      <c r="Y1468" s="81">
        <f>W1468*X1468</f>
        <v>541078.62984900002</v>
      </c>
    </row>
    <row r="1469" spans="1:25" x14ac:dyDescent="0.25">
      <c r="A1469" s="13" t="s">
        <v>12</v>
      </c>
      <c r="B1469" s="14">
        <v>35400</v>
      </c>
      <c r="C1469" s="14" t="s">
        <v>66</v>
      </c>
      <c r="D1469" s="14" t="s">
        <v>18</v>
      </c>
      <c r="E1469" s="14"/>
      <c r="F1469" s="14"/>
      <c r="G1469" s="14">
        <v>2011</v>
      </c>
      <c r="H1469" s="10">
        <v>108789.06</v>
      </c>
      <c r="I1469" s="10">
        <v>21303.85</v>
      </c>
      <c r="J1469" s="20">
        <f t="shared" si="88"/>
        <v>19.582713555940277</v>
      </c>
      <c r="K1469" s="10">
        <v>-222.96</v>
      </c>
      <c r="L1469" s="20">
        <f t="shared" si="89"/>
        <v>-0.20494707831835296</v>
      </c>
      <c r="M1469" s="10">
        <f t="shared" si="90"/>
        <v>21080.89</v>
      </c>
      <c r="N1469" s="20">
        <f t="shared" si="91"/>
        <v>19.377766477621922</v>
      </c>
      <c r="O1469" s="10"/>
      <c r="P1469" s="10"/>
      <c r="Q1469" s="20"/>
      <c r="R1469" s="10"/>
      <c r="S1469" s="20"/>
      <c r="T1469" s="10"/>
      <c r="U1469" s="20"/>
      <c r="V1469" s="20"/>
      <c r="W1469" s="43"/>
      <c r="X1469" s="40"/>
      <c r="Y1469" s="43"/>
    </row>
    <row r="1470" spans="1:25" x14ac:dyDescent="0.25">
      <c r="A1470" s="13" t="s">
        <v>12</v>
      </c>
      <c r="B1470" s="14">
        <v>35400</v>
      </c>
      <c r="C1470" s="14" t="s">
        <v>66</v>
      </c>
      <c r="D1470" s="14" t="s">
        <v>18</v>
      </c>
      <c r="E1470" s="14"/>
      <c r="F1470" s="14"/>
      <c r="G1470" s="14">
        <v>2012</v>
      </c>
      <c r="H1470" s="10">
        <v>0</v>
      </c>
      <c r="I1470" s="10">
        <v>0</v>
      </c>
      <c r="J1470" s="20">
        <f t="shared" si="88"/>
        <v>0</v>
      </c>
      <c r="K1470" s="10">
        <v>0</v>
      </c>
      <c r="L1470" s="20">
        <f t="shared" si="89"/>
        <v>0</v>
      </c>
      <c r="M1470" s="10">
        <f t="shared" si="90"/>
        <v>0</v>
      </c>
      <c r="N1470" s="20">
        <f t="shared" si="91"/>
        <v>0</v>
      </c>
      <c r="O1470" s="10"/>
      <c r="P1470" s="10"/>
      <c r="Q1470" s="20"/>
      <c r="R1470" s="10"/>
      <c r="S1470" s="20"/>
      <c r="T1470" s="10"/>
      <c r="U1470" s="20"/>
      <c r="V1470" s="20"/>
      <c r="W1470" s="43"/>
      <c r="X1470" s="40"/>
      <c r="Y1470" s="43"/>
    </row>
    <row r="1471" spans="1:25" x14ac:dyDescent="0.25">
      <c r="A1471" s="13" t="s">
        <v>12</v>
      </c>
      <c r="B1471" s="14">
        <v>35400</v>
      </c>
      <c r="C1471" s="14" t="s">
        <v>66</v>
      </c>
      <c r="D1471" s="14" t="s">
        <v>18</v>
      </c>
      <c r="E1471" s="14"/>
      <c r="F1471" s="14"/>
      <c r="G1471" s="14">
        <v>2013</v>
      </c>
      <c r="H1471" s="10">
        <v>43574.28</v>
      </c>
      <c r="I1471" s="10">
        <v>-43190.43</v>
      </c>
      <c r="J1471" s="20">
        <f t="shared" si="88"/>
        <v>-99.119090435917698</v>
      </c>
      <c r="K1471" s="10">
        <v>0</v>
      </c>
      <c r="L1471" s="20">
        <f t="shared" si="89"/>
        <v>0</v>
      </c>
      <c r="M1471" s="10">
        <f t="shared" si="90"/>
        <v>-43190.43</v>
      </c>
      <c r="N1471" s="20">
        <f t="shared" si="91"/>
        <v>-99.119090435917698</v>
      </c>
      <c r="O1471" s="10"/>
      <c r="P1471" s="10"/>
      <c r="Q1471" s="20"/>
      <c r="R1471" s="10"/>
      <c r="S1471" s="20"/>
      <c r="T1471" s="10"/>
      <c r="U1471" s="20"/>
      <c r="V1471" s="20"/>
      <c r="W1471" s="43"/>
      <c r="X1471" s="40"/>
      <c r="Y1471" s="43"/>
    </row>
    <row r="1472" spans="1:25" x14ac:dyDescent="0.25">
      <c r="A1472" s="13" t="s">
        <v>12</v>
      </c>
      <c r="B1472" s="14">
        <v>35400</v>
      </c>
      <c r="C1472" s="14" t="s">
        <v>66</v>
      </c>
      <c r="D1472" s="14" t="s">
        <v>18</v>
      </c>
      <c r="E1472" s="14"/>
      <c r="F1472" s="14"/>
      <c r="G1472" s="14">
        <v>2014</v>
      </c>
      <c r="H1472" s="10">
        <v>0</v>
      </c>
      <c r="I1472" s="10">
        <v>84448.05</v>
      </c>
      <c r="J1472" s="20">
        <f t="shared" si="88"/>
        <v>0</v>
      </c>
      <c r="K1472" s="10">
        <v>0</v>
      </c>
      <c r="L1472" s="20">
        <f t="shared" si="89"/>
        <v>0</v>
      </c>
      <c r="M1472" s="10">
        <f t="shared" si="90"/>
        <v>84448.05</v>
      </c>
      <c r="N1472" s="20">
        <f t="shared" si="91"/>
        <v>0</v>
      </c>
      <c r="O1472" s="10"/>
      <c r="P1472" s="10"/>
      <c r="Q1472" s="20"/>
      <c r="R1472" s="10"/>
      <c r="S1472" s="20"/>
      <c r="T1472" s="10"/>
      <c r="U1472" s="20"/>
      <c r="V1472" s="20"/>
      <c r="W1472" s="43"/>
      <c r="X1472" s="40"/>
      <c r="Y1472" s="43"/>
    </row>
    <row r="1473" spans="1:25" x14ac:dyDescent="0.25">
      <c r="A1473" s="13" t="s">
        <v>12</v>
      </c>
      <c r="B1473" s="14">
        <v>35400</v>
      </c>
      <c r="C1473" s="14" t="s">
        <v>66</v>
      </c>
      <c r="D1473" s="14" t="s">
        <v>18</v>
      </c>
      <c r="E1473" s="14"/>
      <c r="F1473" s="14"/>
      <c r="G1473" s="14">
        <v>2015</v>
      </c>
      <c r="H1473" s="10">
        <v>0</v>
      </c>
      <c r="I1473" s="10">
        <v>-37464.729999999996</v>
      </c>
      <c r="J1473" s="20">
        <f t="shared" si="88"/>
        <v>0</v>
      </c>
      <c r="K1473" s="10">
        <v>0</v>
      </c>
      <c r="L1473" s="20">
        <f t="shared" si="89"/>
        <v>0</v>
      </c>
      <c r="M1473" s="10">
        <f t="shared" si="90"/>
        <v>-37464.729999999996</v>
      </c>
      <c r="N1473" s="20">
        <f t="shared" si="91"/>
        <v>0</v>
      </c>
      <c r="O1473" s="29">
        <v>152363.34</v>
      </c>
      <c r="P1473" s="29">
        <v>25096.740000000005</v>
      </c>
      <c r="Q1473" s="79">
        <f>IF($O1473=0,0,P1473/$O1473)*100</f>
        <v>16.471639437675758</v>
      </c>
      <c r="R1473" s="29">
        <v>-222.96</v>
      </c>
      <c r="S1473" s="79">
        <f>IF($O1473=0,0,R1473/$O1473)*100</f>
        <v>-0.14633441351443202</v>
      </c>
      <c r="T1473" s="29">
        <f>P1473+R1473</f>
        <v>24873.780000000006</v>
      </c>
      <c r="U1473" s="79">
        <f>IF($O1473=0,0,T1473/$O1473)*100</f>
        <v>16.325305024161331</v>
      </c>
      <c r="V1473" s="80">
        <f>IFERROR(VLOOKUP($B1473,'Depr Rate % NS'!$A:$B,2,FALSE),0)</f>
        <v>-15</v>
      </c>
      <c r="W1473" s="81">
        <f>IFERROR(VLOOKUP($B1473,'Depr Rate % NS'!D:E,2,FALSE),0)</f>
        <v>5092060.5500000007</v>
      </c>
      <c r="X1473" s="82">
        <f>IFERROR(VLOOKUP($B1473,'Depr Rate % NS'!$L:$O,4,FALSE),0)</f>
        <v>4.0000000000000002E-4</v>
      </c>
      <c r="Y1473" s="81">
        <f>W1473*X1473</f>
        <v>2036.8242200000004</v>
      </c>
    </row>
    <row r="1474" spans="1:25" x14ac:dyDescent="0.25">
      <c r="A1474" s="13" t="s">
        <v>12</v>
      </c>
      <c r="B1474" s="14">
        <v>35400</v>
      </c>
      <c r="C1474" s="14" t="s">
        <v>66</v>
      </c>
      <c r="D1474" s="14" t="s">
        <v>18</v>
      </c>
      <c r="E1474" s="14"/>
      <c r="F1474" s="14"/>
      <c r="G1474" s="14">
        <v>2016</v>
      </c>
      <c r="H1474" s="10">
        <v>0</v>
      </c>
      <c r="I1474" s="10">
        <v>-3783.3900000000003</v>
      </c>
      <c r="J1474" s="20">
        <f t="shared" ref="J1474:J1537" si="92">IF($H1474=0,0,I1474/$H1474)*100</f>
        <v>0</v>
      </c>
      <c r="K1474" s="10">
        <v>0</v>
      </c>
      <c r="L1474" s="20">
        <f t="shared" ref="L1474:L1537" si="93">IF($H1474=0,0,K1474/$H1474)*100</f>
        <v>0</v>
      </c>
      <c r="M1474" s="10">
        <f t="shared" ref="M1474:M1537" si="94">I1474+K1474</f>
        <v>-3783.3900000000003</v>
      </c>
      <c r="N1474" s="20">
        <f t="shared" ref="N1474:N1537" si="95">IF($H1474=0,0,M1474/$H1474)*100</f>
        <v>0</v>
      </c>
      <c r="O1474" s="29">
        <v>43574.28</v>
      </c>
      <c r="P1474" s="29">
        <v>9.500000000007276</v>
      </c>
      <c r="Q1474" s="79">
        <f>IF($O1474=0,0,P1474/$O1474)*100</f>
        <v>2.1801851918166578E-2</v>
      </c>
      <c r="R1474" s="29">
        <v>0</v>
      </c>
      <c r="S1474" s="79">
        <f>IF($O1474=0,0,R1474/$O1474)*100</f>
        <v>0</v>
      </c>
      <c r="T1474" s="29">
        <f>P1474+R1474</f>
        <v>9.500000000007276</v>
      </c>
      <c r="U1474" s="79">
        <f>IF($O1474=0,0,T1474/$O1474)*100</f>
        <v>2.1801851918166578E-2</v>
      </c>
      <c r="V1474" s="80">
        <f>IFERROR(VLOOKUP($B1474,'Depr Rate % NS'!$A:$B,2,FALSE),0)</f>
        <v>-15</v>
      </c>
      <c r="W1474" s="81">
        <f>IFERROR(VLOOKUP($B1474,'Depr Rate % NS'!D:E,2,FALSE),0)</f>
        <v>5092060.5500000007</v>
      </c>
      <c r="X1474" s="82">
        <f>IFERROR(VLOOKUP($B1474,'Depr Rate % NS'!$L:$O,4,FALSE),0)</f>
        <v>4.0000000000000002E-4</v>
      </c>
      <c r="Y1474" s="81">
        <f>W1474*X1474</f>
        <v>2036.8242200000004</v>
      </c>
    </row>
    <row r="1475" spans="1:25" x14ac:dyDescent="0.25">
      <c r="A1475" s="13" t="s">
        <v>12</v>
      </c>
      <c r="B1475" s="14">
        <v>35400</v>
      </c>
      <c r="C1475" s="14" t="s">
        <v>66</v>
      </c>
      <c r="D1475" s="14" t="s">
        <v>18</v>
      </c>
      <c r="E1475" s="14"/>
      <c r="F1475" s="14"/>
      <c r="G1475" s="14">
        <v>2017</v>
      </c>
      <c r="H1475" s="10">
        <v>0</v>
      </c>
      <c r="I1475" s="10">
        <v>0</v>
      </c>
      <c r="J1475" s="20">
        <f t="shared" si="92"/>
        <v>0</v>
      </c>
      <c r="K1475" s="10">
        <v>0</v>
      </c>
      <c r="L1475" s="20">
        <f t="shared" si="93"/>
        <v>0</v>
      </c>
      <c r="M1475" s="10">
        <f t="shared" si="94"/>
        <v>0</v>
      </c>
      <c r="N1475" s="20">
        <f t="shared" si="95"/>
        <v>0</v>
      </c>
      <c r="O1475" s="29">
        <v>43574.28</v>
      </c>
      <c r="P1475" s="29">
        <v>9.500000000007276</v>
      </c>
      <c r="Q1475" s="79">
        <f>IF($O1475=0,0,P1475/$O1475)*100</f>
        <v>2.1801851918166578E-2</v>
      </c>
      <c r="R1475" s="29">
        <v>0</v>
      </c>
      <c r="S1475" s="79">
        <f>IF($O1475=0,0,R1475/$O1475)*100</f>
        <v>0</v>
      </c>
      <c r="T1475" s="29">
        <f>P1475+R1475</f>
        <v>9.500000000007276</v>
      </c>
      <c r="U1475" s="79">
        <f>IF($O1475=0,0,T1475/$O1475)*100</f>
        <v>2.1801851918166578E-2</v>
      </c>
      <c r="V1475" s="80">
        <f>IFERROR(VLOOKUP($B1475,'Depr Rate % NS'!$A:$B,2,FALSE),0)</f>
        <v>-15</v>
      </c>
      <c r="W1475" s="81">
        <f>IFERROR(VLOOKUP($B1475,'Depr Rate % NS'!D:E,2,FALSE),0)</f>
        <v>5092060.5500000007</v>
      </c>
      <c r="X1475" s="82">
        <f>IFERROR(VLOOKUP($B1475,'Depr Rate % NS'!$L:$O,4,FALSE),0)</f>
        <v>4.0000000000000002E-4</v>
      </c>
      <c r="Y1475" s="81">
        <f>W1475*X1475</f>
        <v>2036.8242200000004</v>
      </c>
    </row>
    <row r="1476" spans="1:25" x14ac:dyDescent="0.25">
      <c r="A1476" s="13" t="s">
        <v>12</v>
      </c>
      <c r="B1476" s="14">
        <v>35400</v>
      </c>
      <c r="C1476" s="14" t="s">
        <v>66</v>
      </c>
      <c r="D1476" s="14" t="s">
        <v>18</v>
      </c>
      <c r="E1476" s="14"/>
      <c r="F1476" s="14"/>
      <c r="G1476" s="14">
        <v>2018</v>
      </c>
      <c r="H1476" s="10">
        <v>0</v>
      </c>
      <c r="I1476" s="10">
        <v>0</v>
      </c>
      <c r="J1476" s="20">
        <f t="shared" si="92"/>
        <v>0</v>
      </c>
      <c r="K1476" s="10">
        <v>0</v>
      </c>
      <c r="L1476" s="20">
        <f t="shared" si="93"/>
        <v>0</v>
      </c>
      <c r="M1476" s="10">
        <f t="shared" si="94"/>
        <v>0</v>
      </c>
      <c r="N1476" s="20">
        <f t="shared" si="95"/>
        <v>0</v>
      </c>
      <c r="O1476" s="29">
        <v>0</v>
      </c>
      <c r="P1476" s="29">
        <v>43199.930000000008</v>
      </c>
      <c r="Q1476" s="79">
        <f>IF($O1476=0,0,P1476/$O1476)*100</f>
        <v>0</v>
      </c>
      <c r="R1476" s="29">
        <v>0</v>
      </c>
      <c r="S1476" s="79">
        <f>IF($O1476=0,0,R1476/$O1476)*100</f>
        <v>0</v>
      </c>
      <c r="T1476" s="29">
        <f>P1476+R1476</f>
        <v>43199.930000000008</v>
      </c>
      <c r="U1476" s="79">
        <f>IF($O1476=0,0,T1476/$O1476)*100</f>
        <v>0</v>
      </c>
      <c r="V1476" s="80">
        <f>IFERROR(VLOOKUP($B1476,'Depr Rate % NS'!$A:$B,2,FALSE),0)</f>
        <v>-15</v>
      </c>
      <c r="W1476" s="81">
        <f>IFERROR(VLOOKUP($B1476,'Depr Rate % NS'!D:E,2,FALSE),0)</f>
        <v>5092060.5500000007</v>
      </c>
      <c r="X1476" s="82">
        <f>IFERROR(VLOOKUP($B1476,'Depr Rate % NS'!$L:$O,4,FALSE),0)</f>
        <v>4.0000000000000002E-4</v>
      </c>
      <c r="Y1476" s="81">
        <f>W1476*X1476</f>
        <v>2036.8242200000004</v>
      </c>
    </row>
    <row r="1477" spans="1:25" x14ac:dyDescent="0.25">
      <c r="A1477" s="13" t="s">
        <v>12</v>
      </c>
      <c r="B1477" s="14">
        <v>35400</v>
      </c>
      <c r="C1477" s="14" t="s">
        <v>66</v>
      </c>
      <c r="D1477" s="14" t="s">
        <v>18</v>
      </c>
      <c r="E1477" s="14"/>
      <c r="F1477" s="14"/>
      <c r="G1477" s="14">
        <v>2019</v>
      </c>
      <c r="H1477" s="10">
        <v>0</v>
      </c>
      <c r="I1477" s="10">
        <v>0</v>
      </c>
      <c r="J1477" s="20">
        <f t="shared" si="92"/>
        <v>0</v>
      </c>
      <c r="K1477" s="10">
        <v>0</v>
      </c>
      <c r="L1477" s="20">
        <f t="shared" si="93"/>
        <v>0</v>
      </c>
      <c r="M1477" s="10">
        <f t="shared" si="94"/>
        <v>0</v>
      </c>
      <c r="N1477" s="20">
        <f t="shared" si="95"/>
        <v>0</v>
      </c>
      <c r="O1477" s="29">
        <v>0</v>
      </c>
      <c r="P1477" s="29">
        <v>-41248.119999999995</v>
      </c>
      <c r="Q1477" s="79">
        <f>IF($O1477=0,0,P1477/$O1477)*100</f>
        <v>0</v>
      </c>
      <c r="R1477" s="29">
        <v>0</v>
      </c>
      <c r="S1477" s="79">
        <f>IF($O1477=0,0,R1477/$O1477)*100</f>
        <v>0</v>
      </c>
      <c r="T1477" s="29">
        <f>P1477+R1477</f>
        <v>-41248.119999999995</v>
      </c>
      <c r="U1477" s="79">
        <f>IF($O1477=0,0,T1477/$O1477)*100</f>
        <v>0</v>
      </c>
      <c r="V1477" s="80">
        <f>IFERROR(VLOOKUP($B1477,'Depr Rate % NS'!$A:$B,2,FALSE),0)</f>
        <v>-15</v>
      </c>
      <c r="W1477" s="81">
        <f>IFERROR(VLOOKUP($B1477,'Depr Rate % NS'!D:E,2,FALSE),0)</f>
        <v>5092060.5500000007</v>
      </c>
      <c r="X1477" s="82">
        <f>IFERROR(VLOOKUP($B1477,'Depr Rate % NS'!$L:$O,4,FALSE),0)</f>
        <v>4.0000000000000002E-4</v>
      </c>
      <c r="Y1477" s="81">
        <f>W1477*X1477</f>
        <v>2036.8242200000004</v>
      </c>
    </row>
    <row r="1478" spans="1:25" x14ac:dyDescent="0.25">
      <c r="A1478" s="13" t="s">
        <v>12</v>
      </c>
      <c r="B1478" s="14">
        <v>35500</v>
      </c>
      <c r="C1478" s="14" t="s">
        <v>67</v>
      </c>
      <c r="D1478" s="14" t="s">
        <v>18</v>
      </c>
      <c r="E1478" s="14"/>
      <c r="F1478" s="14"/>
      <c r="G1478" s="14">
        <v>2011</v>
      </c>
      <c r="H1478" s="10">
        <v>4227100.0500000007</v>
      </c>
      <c r="I1478" s="10">
        <v>-2378260.6599999997</v>
      </c>
      <c r="J1478" s="20">
        <f t="shared" si="92"/>
        <v>-56.262227812658452</v>
      </c>
      <c r="K1478" s="10">
        <v>260651.08</v>
      </c>
      <c r="L1478" s="20">
        <f t="shared" si="93"/>
        <v>6.1661914058551783</v>
      </c>
      <c r="M1478" s="10">
        <f t="shared" si="94"/>
        <v>-2117609.5799999996</v>
      </c>
      <c r="N1478" s="20">
        <f t="shared" si="95"/>
        <v>-50.096036406803265</v>
      </c>
      <c r="O1478" s="10"/>
      <c r="P1478" s="10"/>
      <c r="Q1478" s="20"/>
      <c r="R1478" s="10"/>
      <c r="S1478" s="20"/>
      <c r="T1478" s="10"/>
      <c r="U1478" s="20"/>
      <c r="V1478" s="20"/>
      <c r="W1478" s="43"/>
      <c r="X1478" s="40"/>
      <c r="Y1478" s="43"/>
    </row>
    <row r="1479" spans="1:25" x14ac:dyDescent="0.25">
      <c r="A1479" s="13" t="s">
        <v>12</v>
      </c>
      <c r="B1479" s="14">
        <v>35500</v>
      </c>
      <c r="C1479" s="14" t="s">
        <v>67</v>
      </c>
      <c r="D1479" s="14" t="s">
        <v>18</v>
      </c>
      <c r="E1479" s="14"/>
      <c r="F1479" s="14"/>
      <c r="G1479" s="14">
        <v>2012</v>
      </c>
      <c r="H1479" s="10">
        <v>2070497.69</v>
      </c>
      <c r="I1479" s="10">
        <v>-1628659.3199999998</v>
      </c>
      <c r="J1479" s="20">
        <f t="shared" si="92"/>
        <v>-78.660281915117707</v>
      </c>
      <c r="K1479" s="10">
        <v>291561.84999999998</v>
      </c>
      <c r="L1479" s="20">
        <f t="shared" si="93"/>
        <v>14.081727857421564</v>
      </c>
      <c r="M1479" s="10">
        <f t="shared" si="94"/>
        <v>-1337097.4699999997</v>
      </c>
      <c r="N1479" s="20">
        <f t="shared" si="95"/>
        <v>-64.578554057696138</v>
      </c>
      <c r="O1479" s="10"/>
      <c r="P1479" s="10"/>
      <c r="Q1479" s="20"/>
      <c r="R1479" s="10"/>
      <c r="S1479" s="20"/>
      <c r="T1479" s="10"/>
      <c r="U1479" s="20"/>
      <c r="V1479" s="20"/>
      <c r="W1479" s="43"/>
      <c r="X1479" s="40"/>
      <c r="Y1479" s="43"/>
    </row>
    <row r="1480" spans="1:25" x14ac:dyDescent="0.25">
      <c r="A1480" s="13" t="s">
        <v>12</v>
      </c>
      <c r="B1480" s="14">
        <v>35500</v>
      </c>
      <c r="C1480" s="14" t="s">
        <v>67</v>
      </c>
      <c r="D1480" s="14" t="s">
        <v>18</v>
      </c>
      <c r="E1480" s="14"/>
      <c r="F1480" s="14"/>
      <c r="G1480" s="14">
        <v>2013</v>
      </c>
      <c r="H1480" s="10">
        <v>1397326.23</v>
      </c>
      <c r="I1480" s="10">
        <v>-516440.6399999999</v>
      </c>
      <c r="J1480" s="20">
        <f t="shared" si="92"/>
        <v>-36.95920314900264</v>
      </c>
      <c r="K1480" s="10">
        <v>24634.160000000003</v>
      </c>
      <c r="L1480" s="20">
        <f t="shared" si="93"/>
        <v>1.7629498016365157</v>
      </c>
      <c r="M1480" s="10">
        <f t="shared" si="94"/>
        <v>-491806.47999999986</v>
      </c>
      <c r="N1480" s="20">
        <f t="shared" si="95"/>
        <v>-35.196253347366124</v>
      </c>
      <c r="O1480" s="10"/>
      <c r="P1480" s="10"/>
      <c r="Q1480" s="20"/>
      <c r="R1480" s="10"/>
      <c r="S1480" s="20"/>
      <c r="T1480" s="10"/>
      <c r="U1480" s="20"/>
      <c r="V1480" s="20"/>
      <c r="W1480" s="43"/>
      <c r="X1480" s="40"/>
      <c r="Y1480" s="43"/>
    </row>
    <row r="1481" spans="1:25" x14ac:dyDescent="0.25">
      <c r="A1481" s="13" t="s">
        <v>12</v>
      </c>
      <c r="B1481" s="14">
        <v>35500</v>
      </c>
      <c r="C1481" s="14" t="s">
        <v>67</v>
      </c>
      <c r="D1481" s="14" t="s">
        <v>18</v>
      </c>
      <c r="E1481" s="14"/>
      <c r="F1481" s="14"/>
      <c r="G1481" s="14">
        <v>2014</v>
      </c>
      <c r="H1481" s="10">
        <v>2317646.92</v>
      </c>
      <c r="I1481" s="10">
        <v>-940836.27</v>
      </c>
      <c r="J1481" s="20">
        <f t="shared" si="92"/>
        <v>-40.594460781800187</v>
      </c>
      <c r="K1481" s="10">
        <v>17565.860000000015</v>
      </c>
      <c r="L1481" s="20">
        <f t="shared" si="93"/>
        <v>0.75791786265700967</v>
      </c>
      <c r="M1481" s="10">
        <f t="shared" si="94"/>
        <v>-923270.41</v>
      </c>
      <c r="N1481" s="20">
        <f t="shared" si="95"/>
        <v>-39.836542919143184</v>
      </c>
      <c r="O1481" s="10"/>
      <c r="P1481" s="10"/>
      <c r="Q1481" s="20"/>
      <c r="R1481" s="10"/>
      <c r="S1481" s="20"/>
      <c r="T1481" s="10"/>
      <c r="U1481" s="20"/>
      <c r="V1481" s="20"/>
      <c r="W1481" s="43"/>
      <c r="X1481" s="40"/>
      <c r="Y1481" s="43"/>
    </row>
    <row r="1482" spans="1:25" x14ac:dyDescent="0.25">
      <c r="A1482" s="13" t="s">
        <v>12</v>
      </c>
      <c r="B1482" s="14">
        <v>35500</v>
      </c>
      <c r="C1482" s="14" t="s">
        <v>67</v>
      </c>
      <c r="D1482" s="14" t="s">
        <v>18</v>
      </c>
      <c r="E1482" s="14"/>
      <c r="F1482" s="14"/>
      <c r="G1482" s="14">
        <v>2015</v>
      </c>
      <c r="H1482" s="10">
        <v>1407903.4900000002</v>
      </c>
      <c r="I1482" s="10">
        <v>-2920607.6200000006</v>
      </c>
      <c r="J1482" s="20">
        <f t="shared" si="92"/>
        <v>-207.44373749652402</v>
      </c>
      <c r="K1482" s="10">
        <v>-68177.739999999991</v>
      </c>
      <c r="L1482" s="20">
        <f t="shared" si="93"/>
        <v>-4.8425009586417014</v>
      </c>
      <c r="M1482" s="10">
        <f t="shared" si="94"/>
        <v>-2988785.3600000003</v>
      </c>
      <c r="N1482" s="20">
        <f t="shared" si="95"/>
        <v>-212.28623845516569</v>
      </c>
      <c r="O1482" s="29">
        <v>11420474.380000001</v>
      </c>
      <c r="P1482" s="29">
        <v>-8384804.5099999998</v>
      </c>
      <c r="Q1482" s="79">
        <f>IF($O1482=0,0,P1482/$O1482)*100</f>
        <v>-73.419056258151684</v>
      </c>
      <c r="R1482" s="29">
        <v>526235.21</v>
      </c>
      <c r="S1482" s="79">
        <f>IF($O1482=0,0,R1482/$O1482)*100</f>
        <v>4.6078226918626468</v>
      </c>
      <c r="T1482" s="29">
        <f>P1482+R1482</f>
        <v>-7858569.2999999998</v>
      </c>
      <c r="U1482" s="79">
        <f>IF($O1482=0,0,T1482/$O1482)*100</f>
        <v>-68.811233566289033</v>
      </c>
      <c r="V1482" s="80">
        <f>IFERROR(VLOOKUP($B1482,'Depr Rate % NS'!$A:$B,2,FALSE),0)</f>
        <v>-40</v>
      </c>
      <c r="W1482" s="81">
        <f>IFERROR(VLOOKUP($B1482,'Depr Rate % NS'!D:E,2,FALSE),0)</f>
        <v>352343824.31999993</v>
      </c>
      <c r="X1482" s="82">
        <f>IFERROR(VLOOKUP($B1482,'Depr Rate % NS'!$L:$O,4,FALSE),0)</f>
        <v>7.6E-3</v>
      </c>
      <c r="Y1482" s="81">
        <f>W1482*X1482</f>
        <v>2677813.0648319996</v>
      </c>
    </row>
    <row r="1483" spans="1:25" x14ac:dyDescent="0.25">
      <c r="A1483" s="13" t="s">
        <v>12</v>
      </c>
      <c r="B1483" s="14">
        <v>35500</v>
      </c>
      <c r="C1483" s="14" t="s">
        <v>67</v>
      </c>
      <c r="D1483" s="14" t="s">
        <v>18</v>
      </c>
      <c r="E1483" s="14"/>
      <c r="F1483" s="14"/>
      <c r="G1483" s="14">
        <v>2016</v>
      </c>
      <c r="H1483" s="10">
        <v>3258357.9299999997</v>
      </c>
      <c r="I1483" s="10">
        <v>-2625857.6199999996</v>
      </c>
      <c r="J1483" s="20">
        <f t="shared" si="92"/>
        <v>-80.588372315499413</v>
      </c>
      <c r="K1483" s="10">
        <v>71242.900000000009</v>
      </c>
      <c r="L1483" s="20">
        <f t="shared" si="93"/>
        <v>2.1864663591455105</v>
      </c>
      <c r="M1483" s="10">
        <f t="shared" si="94"/>
        <v>-2554614.7199999997</v>
      </c>
      <c r="N1483" s="20">
        <f t="shared" si="95"/>
        <v>-78.401905956353914</v>
      </c>
      <c r="O1483" s="29">
        <v>10451732.26</v>
      </c>
      <c r="P1483" s="29">
        <v>-8632401.4699999988</v>
      </c>
      <c r="Q1483" s="79">
        <f>IF($O1483=0,0,P1483/$O1483)*100</f>
        <v>-82.593021474891842</v>
      </c>
      <c r="R1483" s="29">
        <v>336827.03</v>
      </c>
      <c r="S1483" s="79">
        <f>IF($O1483=0,0,R1483/$O1483)*100</f>
        <v>3.2226909532410857</v>
      </c>
      <c r="T1483" s="29">
        <f>P1483+R1483</f>
        <v>-8295574.4399999985</v>
      </c>
      <c r="U1483" s="79">
        <f>IF($O1483=0,0,T1483/$O1483)*100</f>
        <v>-79.370330521650757</v>
      </c>
      <c r="V1483" s="80">
        <f>IFERROR(VLOOKUP($B1483,'Depr Rate % NS'!$A:$B,2,FALSE),0)</f>
        <v>-40</v>
      </c>
      <c r="W1483" s="81">
        <f>IFERROR(VLOOKUP($B1483,'Depr Rate % NS'!D:E,2,FALSE),0)</f>
        <v>352343824.31999993</v>
      </c>
      <c r="X1483" s="82">
        <f>IFERROR(VLOOKUP($B1483,'Depr Rate % NS'!$L:$O,4,FALSE),0)</f>
        <v>7.6E-3</v>
      </c>
      <c r="Y1483" s="81">
        <f>W1483*X1483</f>
        <v>2677813.0648319996</v>
      </c>
    </row>
    <row r="1484" spans="1:25" x14ac:dyDescent="0.25">
      <c r="A1484" s="13" t="s">
        <v>12</v>
      </c>
      <c r="B1484" s="14">
        <v>35500</v>
      </c>
      <c r="C1484" s="14" t="s">
        <v>67</v>
      </c>
      <c r="D1484" s="14" t="s">
        <v>18</v>
      </c>
      <c r="E1484" s="14"/>
      <c r="F1484" s="14"/>
      <c r="G1484" s="14">
        <v>2017</v>
      </c>
      <c r="H1484" s="10">
        <v>4808752.4799999995</v>
      </c>
      <c r="I1484" s="10">
        <v>-5671321.3399999999</v>
      </c>
      <c r="J1484" s="20">
        <f t="shared" si="92"/>
        <v>-117.93747679023814</v>
      </c>
      <c r="K1484" s="10">
        <v>75004.399999999994</v>
      </c>
      <c r="L1484" s="20">
        <f t="shared" si="93"/>
        <v>1.559747570954203</v>
      </c>
      <c r="M1484" s="10">
        <f t="shared" si="94"/>
        <v>-5596316.9399999995</v>
      </c>
      <c r="N1484" s="20">
        <f t="shared" si="95"/>
        <v>-116.37772921928391</v>
      </c>
      <c r="O1484" s="29">
        <v>13189987.049999999</v>
      </c>
      <c r="P1484" s="29">
        <v>-12675063.49</v>
      </c>
      <c r="Q1484" s="79">
        <f>IF($O1484=0,0,P1484/$O1484)*100</f>
        <v>-96.096102611412348</v>
      </c>
      <c r="R1484" s="29">
        <v>120269.58000000002</v>
      </c>
      <c r="S1484" s="79">
        <f>IF($O1484=0,0,R1484/$O1484)*100</f>
        <v>0.91182485277724379</v>
      </c>
      <c r="T1484" s="29">
        <f>P1484+R1484</f>
        <v>-12554793.91</v>
      </c>
      <c r="U1484" s="79">
        <f>IF($O1484=0,0,T1484/$O1484)*100</f>
        <v>-95.184277758635105</v>
      </c>
      <c r="V1484" s="80">
        <f>IFERROR(VLOOKUP($B1484,'Depr Rate % NS'!$A:$B,2,FALSE),0)</f>
        <v>-40</v>
      </c>
      <c r="W1484" s="81">
        <f>IFERROR(VLOOKUP($B1484,'Depr Rate % NS'!D:E,2,FALSE),0)</f>
        <v>352343824.31999993</v>
      </c>
      <c r="X1484" s="82">
        <f>IFERROR(VLOOKUP($B1484,'Depr Rate % NS'!$L:$O,4,FALSE),0)</f>
        <v>7.6E-3</v>
      </c>
      <c r="Y1484" s="81">
        <f>W1484*X1484</f>
        <v>2677813.0648319996</v>
      </c>
    </row>
    <row r="1485" spans="1:25" x14ac:dyDescent="0.25">
      <c r="A1485" s="13" t="s">
        <v>12</v>
      </c>
      <c r="B1485" s="14">
        <v>35500</v>
      </c>
      <c r="C1485" s="14" t="s">
        <v>67</v>
      </c>
      <c r="D1485" s="14" t="s">
        <v>18</v>
      </c>
      <c r="E1485" s="14"/>
      <c r="F1485" s="14"/>
      <c r="G1485" s="14">
        <v>2018</v>
      </c>
      <c r="H1485" s="10">
        <v>1434252.9499999997</v>
      </c>
      <c r="I1485" s="10">
        <v>-984229.79999999981</v>
      </c>
      <c r="J1485" s="20">
        <f t="shared" si="92"/>
        <v>-68.623167203525711</v>
      </c>
      <c r="K1485" s="10">
        <v>70559.39</v>
      </c>
      <c r="L1485" s="20">
        <f t="shared" si="93"/>
        <v>4.919591763781975</v>
      </c>
      <c r="M1485" s="10">
        <f t="shared" si="94"/>
        <v>-913670.4099999998</v>
      </c>
      <c r="N1485" s="20">
        <f t="shared" si="95"/>
        <v>-63.70357543974373</v>
      </c>
      <c r="O1485" s="29">
        <v>13226913.77</v>
      </c>
      <c r="P1485" s="29">
        <v>-13142852.65</v>
      </c>
      <c r="Q1485" s="79">
        <f>IF($O1485=0,0,P1485/$O1485)*100</f>
        <v>-99.36446913118418</v>
      </c>
      <c r="R1485" s="29">
        <v>166194.81000000003</v>
      </c>
      <c r="S1485" s="79">
        <f>IF($O1485=0,0,R1485/$O1485)*100</f>
        <v>1.2564897064419287</v>
      </c>
      <c r="T1485" s="29">
        <f>P1485+R1485</f>
        <v>-12976657.84</v>
      </c>
      <c r="U1485" s="79">
        <f>IF($O1485=0,0,T1485/$O1485)*100</f>
        <v>-98.107979424742254</v>
      </c>
      <c r="V1485" s="80">
        <f>IFERROR(VLOOKUP($B1485,'Depr Rate % NS'!$A:$B,2,FALSE),0)</f>
        <v>-40</v>
      </c>
      <c r="W1485" s="81">
        <f>IFERROR(VLOOKUP($B1485,'Depr Rate % NS'!D:E,2,FALSE),0)</f>
        <v>352343824.31999993</v>
      </c>
      <c r="X1485" s="82">
        <f>IFERROR(VLOOKUP($B1485,'Depr Rate % NS'!$L:$O,4,FALSE),0)</f>
        <v>7.6E-3</v>
      </c>
      <c r="Y1485" s="81">
        <f>W1485*X1485</f>
        <v>2677813.0648319996</v>
      </c>
    </row>
    <row r="1486" spans="1:25" x14ac:dyDescent="0.25">
      <c r="A1486" s="13" t="s">
        <v>12</v>
      </c>
      <c r="B1486" s="14">
        <v>35500</v>
      </c>
      <c r="C1486" s="14" t="s">
        <v>67</v>
      </c>
      <c r="D1486" s="14" t="s">
        <v>18</v>
      </c>
      <c r="E1486" s="14"/>
      <c r="F1486" s="14"/>
      <c r="G1486" s="14">
        <v>2019</v>
      </c>
      <c r="H1486" s="10">
        <v>1799101.95</v>
      </c>
      <c r="I1486" s="10">
        <v>-2545701.9</v>
      </c>
      <c r="J1486" s="20">
        <f t="shared" si="92"/>
        <v>-141.49847928295557</v>
      </c>
      <c r="K1486" s="10">
        <v>-126391.25</v>
      </c>
      <c r="L1486" s="20">
        <f t="shared" si="93"/>
        <v>-7.0252411209937273</v>
      </c>
      <c r="M1486" s="10">
        <f t="shared" si="94"/>
        <v>-2672093.15</v>
      </c>
      <c r="N1486" s="20">
        <f t="shared" si="95"/>
        <v>-148.52372040394931</v>
      </c>
      <c r="O1486" s="29">
        <v>12708368.799999999</v>
      </c>
      <c r="P1486" s="29">
        <v>-14747718.279999999</v>
      </c>
      <c r="Q1486" s="79">
        <f>IF($O1486=0,0,P1486/$O1486)*100</f>
        <v>-116.04729538538416</v>
      </c>
      <c r="R1486" s="29">
        <v>22237.700000000012</v>
      </c>
      <c r="S1486" s="79">
        <f>IF($O1486=0,0,R1486/$O1486)*100</f>
        <v>0.17498469197714828</v>
      </c>
      <c r="T1486" s="29">
        <f>P1486+R1486</f>
        <v>-14725480.58</v>
      </c>
      <c r="U1486" s="79">
        <f>IF($O1486=0,0,T1486/$O1486)*100</f>
        <v>-115.87231069340702</v>
      </c>
      <c r="V1486" s="80">
        <f>IFERROR(VLOOKUP($B1486,'Depr Rate % NS'!$A:$B,2,FALSE),0)</f>
        <v>-40</v>
      </c>
      <c r="W1486" s="81">
        <f>IFERROR(VLOOKUP($B1486,'Depr Rate % NS'!D:E,2,FALSE),0)</f>
        <v>352343824.31999993</v>
      </c>
      <c r="X1486" s="82">
        <f>IFERROR(VLOOKUP($B1486,'Depr Rate % NS'!$L:$O,4,FALSE),0)</f>
        <v>7.6E-3</v>
      </c>
      <c r="Y1486" s="81">
        <f>W1486*X1486</f>
        <v>2677813.0648319996</v>
      </c>
    </row>
    <row r="1487" spans="1:25" x14ac:dyDescent="0.25">
      <c r="A1487" s="13" t="s">
        <v>12</v>
      </c>
      <c r="B1487" s="14">
        <v>35600</v>
      </c>
      <c r="C1487" s="14" t="s">
        <v>68</v>
      </c>
      <c r="D1487" s="14" t="s">
        <v>18</v>
      </c>
      <c r="E1487" s="14"/>
      <c r="F1487" s="14"/>
      <c r="G1487" s="14">
        <v>2011</v>
      </c>
      <c r="H1487" s="10">
        <v>4068715.51</v>
      </c>
      <c r="I1487" s="10">
        <v>-2079915.4</v>
      </c>
      <c r="J1487" s="20">
        <f t="shared" si="92"/>
        <v>-51.119705835613949</v>
      </c>
      <c r="K1487" s="10">
        <v>31985.29</v>
      </c>
      <c r="L1487" s="20">
        <f t="shared" si="93"/>
        <v>0.7861274626202609</v>
      </c>
      <c r="M1487" s="10">
        <f t="shared" si="94"/>
        <v>-2047930.1099999999</v>
      </c>
      <c r="N1487" s="20">
        <f t="shared" si="95"/>
        <v>-50.333578372993692</v>
      </c>
      <c r="O1487" s="10"/>
      <c r="P1487" s="10"/>
      <c r="Q1487" s="20"/>
      <c r="R1487" s="10"/>
      <c r="S1487" s="20"/>
      <c r="T1487" s="10"/>
      <c r="U1487" s="20"/>
      <c r="V1487" s="20"/>
      <c r="W1487" s="43"/>
      <c r="X1487" s="40"/>
      <c r="Y1487" s="43"/>
    </row>
    <row r="1488" spans="1:25" x14ac:dyDescent="0.25">
      <c r="A1488" s="13" t="s">
        <v>12</v>
      </c>
      <c r="B1488" s="14">
        <v>35600</v>
      </c>
      <c r="C1488" s="14" t="s">
        <v>68</v>
      </c>
      <c r="D1488" s="14" t="s">
        <v>18</v>
      </c>
      <c r="E1488" s="14"/>
      <c r="F1488" s="14"/>
      <c r="G1488" s="14">
        <v>2012</v>
      </c>
      <c r="H1488" s="10">
        <v>1216851.5399999998</v>
      </c>
      <c r="I1488" s="10">
        <v>-524513.91999999993</v>
      </c>
      <c r="J1488" s="20">
        <f t="shared" si="92"/>
        <v>-43.104183440487738</v>
      </c>
      <c r="K1488" s="10">
        <v>79212.11</v>
      </c>
      <c r="L1488" s="20">
        <f t="shared" si="93"/>
        <v>6.5095952461053725</v>
      </c>
      <c r="M1488" s="10">
        <f t="shared" si="94"/>
        <v>-445301.80999999994</v>
      </c>
      <c r="N1488" s="20">
        <f t="shared" si="95"/>
        <v>-36.594588194382368</v>
      </c>
      <c r="O1488" s="10"/>
      <c r="P1488" s="10"/>
      <c r="Q1488" s="20"/>
      <c r="R1488" s="10"/>
      <c r="S1488" s="20"/>
      <c r="T1488" s="10"/>
      <c r="U1488" s="20"/>
      <c r="V1488" s="20"/>
      <c r="W1488" s="43"/>
      <c r="X1488" s="40"/>
      <c r="Y1488" s="43"/>
    </row>
    <row r="1489" spans="1:25" x14ac:dyDescent="0.25">
      <c r="A1489" s="13" t="s">
        <v>12</v>
      </c>
      <c r="B1489" s="14">
        <v>35600</v>
      </c>
      <c r="C1489" s="14" t="s">
        <v>68</v>
      </c>
      <c r="D1489" s="14" t="s">
        <v>18</v>
      </c>
      <c r="E1489" s="14"/>
      <c r="F1489" s="14"/>
      <c r="G1489" s="14">
        <v>2013</v>
      </c>
      <c r="H1489" s="10">
        <v>317037.05</v>
      </c>
      <c r="I1489" s="10">
        <v>-405762.91999999981</v>
      </c>
      <c r="J1489" s="20">
        <f t="shared" si="92"/>
        <v>-127.98596252393838</v>
      </c>
      <c r="K1489" s="10">
        <v>12229.29</v>
      </c>
      <c r="L1489" s="20">
        <f t="shared" si="93"/>
        <v>3.8573693516262537</v>
      </c>
      <c r="M1489" s="10">
        <f t="shared" si="94"/>
        <v>-393533.62999999983</v>
      </c>
      <c r="N1489" s="20">
        <f t="shared" si="95"/>
        <v>-124.12859317231215</v>
      </c>
      <c r="O1489" s="10"/>
      <c r="P1489" s="10"/>
      <c r="Q1489" s="20"/>
      <c r="R1489" s="10"/>
      <c r="S1489" s="20"/>
      <c r="T1489" s="10"/>
      <c r="U1489" s="20"/>
      <c r="V1489" s="20"/>
      <c r="W1489" s="43"/>
      <c r="X1489" s="40"/>
      <c r="Y1489" s="43"/>
    </row>
    <row r="1490" spans="1:25" x14ac:dyDescent="0.25">
      <c r="A1490" s="13" t="s">
        <v>12</v>
      </c>
      <c r="B1490" s="14">
        <v>35600</v>
      </c>
      <c r="C1490" s="14" t="s">
        <v>68</v>
      </c>
      <c r="D1490" s="14" t="s">
        <v>18</v>
      </c>
      <c r="E1490" s="14"/>
      <c r="F1490" s="14"/>
      <c r="G1490" s="14">
        <v>2014</v>
      </c>
      <c r="H1490" s="10">
        <v>2186967.44</v>
      </c>
      <c r="I1490" s="10">
        <v>69758.849999999919</v>
      </c>
      <c r="J1490" s="20">
        <f t="shared" si="92"/>
        <v>3.1897525644003153</v>
      </c>
      <c r="K1490" s="10">
        <v>-7198.2500000000036</v>
      </c>
      <c r="L1490" s="20">
        <f t="shared" si="93"/>
        <v>-0.32914298897838201</v>
      </c>
      <c r="M1490" s="10">
        <f t="shared" si="94"/>
        <v>62560.599999999919</v>
      </c>
      <c r="N1490" s="20">
        <f t="shared" si="95"/>
        <v>2.8606095754219329</v>
      </c>
      <c r="O1490" s="10"/>
      <c r="P1490" s="10"/>
      <c r="Q1490" s="20"/>
      <c r="R1490" s="10"/>
      <c r="S1490" s="20"/>
      <c r="T1490" s="10"/>
      <c r="U1490" s="20"/>
      <c r="V1490" s="20"/>
      <c r="W1490" s="43"/>
      <c r="X1490" s="40"/>
      <c r="Y1490" s="43"/>
    </row>
    <row r="1491" spans="1:25" x14ac:dyDescent="0.25">
      <c r="A1491" s="13" t="s">
        <v>12</v>
      </c>
      <c r="B1491" s="14">
        <v>35600</v>
      </c>
      <c r="C1491" s="14" t="s">
        <v>68</v>
      </c>
      <c r="D1491" s="14" t="s">
        <v>18</v>
      </c>
      <c r="E1491" s="14"/>
      <c r="F1491" s="14"/>
      <c r="G1491" s="14">
        <v>2015</v>
      </c>
      <c r="H1491" s="10">
        <v>1563513.48</v>
      </c>
      <c r="I1491" s="10">
        <v>-2127597.4</v>
      </c>
      <c r="J1491" s="20">
        <f t="shared" si="92"/>
        <v>-136.07796972751396</v>
      </c>
      <c r="K1491" s="10">
        <v>264285.48</v>
      </c>
      <c r="L1491" s="20">
        <f t="shared" si="93"/>
        <v>16.903306775455494</v>
      </c>
      <c r="M1491" s="10">
        <f t="shared" si="94"/>
        <v>-1863311.92</v>
      </c>
      <c r="N1491" s="20">
        <f t="shared" si="95"/>
        <v>-119.17466295205845</v>
      </c>
      <c r="O1491" s="29">
        <v>9353085.0199999996</v>
      </c>
      <c r="P1491" s="29">
        <v>-5068030.7899999991</v>
      </c>
      <c r="Q1491" s="79">
        <f>IF($O1491=0,0,P1491/$O1491)*100</f>
        <v>-54.185659375092463</v>
      </c>
      <c r="R1491" s="29">
        <v>380513.91999999993</v>
      </c>
      <c r="S1491" s="79">
        <f>IF($O1491=0,0,R1491/$O1491)*100</f>
        <v>4.0683252551039031</v>
      </c>
      <c r="T1491" s="29">
        <f>P1491+R1491</f>
        <v>-4687516.8699999992</v>
      </c>
      <c r="U1491" s="79">
        <f>IF($O1491=0,0,T1491/$O1491)*100</f>
        <v>-50.117334119988563</v>
      </c>
      <c r="V1491" s="80">
        <f>IFERROR(VLOOKUP($B1491,'Depr Rate % NS'!$A:$B,2,FALSE),0)</f>
        <v>-40</v>
      </c>
      <c r="W1491" s="81">
        <f>IFERROR(VLOOKUP($B1491,'Depr Rate % NS'!D:E,2,FALSE),0)</f>
        <v>155216543.83999997</v>
      </c>
      <c r="X1491" s="82">
        <f>IFERROR(VLOOKUP($B1491,'Depr Rate % NS'!$L:$O,4,FALSE),0)</f>
        <v>6.3E-3</v>
      </c>
      <c r="Y1491" s="81">
        <f>W1491*X1491</f>
        <v>977864.22619199986</v>
      </c>
    </row>
    <row r="1492" spans="1:25" x14ac:dyDescent="0.25">
      <c r="A1492" s="13" t="s">
        <v>12</v>
      </c>
      <c r="B1492" s="14">
        <v>35600</v>
      </c>
      <c r="C1492" s="14" t="s">
        <v>68</v>
      </c>
      <c r="D1492" s="14" t="s">
        <v>18</v>
      </c>
      <c r="E1492" s="14"/>
      <c r="F1492" s="14"/>
      <c r="G1492" s="14">
        <v>2016</v>
      </c>
      <c r="H1492" s="10">
        <v>7508447.9500000002</v>
      </c>
      <c r="I1492" s="10">
        <v>-552066.43000000017</v>
      </c>
      <c r="J1492" s="20">
        <f t="shared" si="92"/>
        <v>-7.3526038094197634</v>
      </c>
      <c r="K1492" s="10">
        <v>335887.50000000006</v>
      </c>
      <c r="L1492" s="20">
        <f t="shared" si="93"/>
        <v>4.4734611232138866</v>
      </c>
      <c r="M1492" s="10">
        <f t="shared" si="94"/>
        <v>-216178.93000000011</v>
      </c>
      <c r="N1492" s="20">
        <f t="shared" si="95"/>
        <v>-2.8791426862058769</v>
      </c>
      <c r="O1492" s="29">
        <v>12792817.459999999</v>
      </c>
      <c r="P1492" s="29">
        <v>-3540181.82</v>
      </c>
      <c r="Q1492" s="79">
        <f>IF($O1492=0,0,P1492/$O1492)*100</f>
        <v>-27.673198895155661</v>
      </c>
      <c r="R1492" s="29">
        <v>684416.13</v>
      </c>
      <c r="S1492" s="79">
        <f>IF($O1492=0,0,R1492/$O1492)*100</f>
        <v>5.350003094627132</v>
      </c>
      <c r="T1492" s="29">
        <f>P1492+R1492</f>
        <v>-2855765.69</v>
      </c>
      <c r="U1492" s="79">
        <f>IF($O1492=0,0,T1492/$O1492)*100</f>
        <v>-22.323195800528527</v>
      </c>
      <c r="V1492" s="80">
        <f>IFERROR(VLOOKUP($B1492,'Depr Rate % NS'!$A:$B,2,FALSE),0)</f>
        <v>-40</v>
      </c>
      <c r="W1492" s="81">
        <f>IFERROR(VLOOKUP($B1492,'Depr Rate % NS'!D:E,2,FALSE),0)</f>
        <v>155216543.83999997</v>
      </c>
      <c r="X1492" s="82">
        <f>IFERROR(VLOOKUP($B1492,'Depr Rate % NS'!$L:$O,4,FALSE),0)</f>
        <v>6.3E-3</v>
      </c>
      <c r="Y1492" s="81">
        <f>W1492*X1492</f>
        <v>977864.22619199986</v>
      </c>
    </row>
    <row r="1493" spans="1:25" x14ac:dyDescent="0.25">
      <c r="A1493" s="13" t="s">
        <v>12</v>
      </c>
      <c r="B1493" s="14">
        <v>35600</v>
      </c>
      <c r="C1493" s="14" t="s">
        <v>68</v>
      </c>
      <c r="D1493" s="14" t="s">
        <v>18</v>
      </c>
      <c r="E1493" s="14"/>
      <c r="F1493" s="14"/>
      <c r="G1493" s="14">
        <v>2017</v>
      </c>
      <c r="H1493" s="10">
        <v>14363557.120000001</v>
      </c>
      <c r="I1493" s="10">
        <v>-5242513.01</v>
      </c>
      <c r="J1493" s="20">
        <f t="shared" si="92"/>
        <v>-36.498709659463515</v>
      </c>
      <c r="K1493" s="10">
        <v>478450.82000000007</v>
      </c>
      <c r="L1493" s="20">
        <f t="shared" si="93"/>
        <v>3.3310050985476223</v>
      </c>
      <c r="M1493" s="10">
        <f t="shared" si="94"/>
        <v>-4764062.1899999995</v>
      </c>
      <c r="N1493" s="20">
        <f t="shared" si="95"/>
        <v>-33.167704560915887</v>
      </c>
      <c r="O1493" s="29">
        <v>25939523.040000003</v>
      </c>
      <c r="P1493" s="29">
        <v>-8258180.9100000001</v>
      </c>
      <c r="Q1493" s="79">
        <f>IF($O1493=0,0,P1493/$O1493)*100</f>
        <v>-31.836286647466434</v>
      </c>
      <c r="R1493" s="29">
        <v>1083654.8400000001</v>
      </c>
      <c r="S1493" s="79">
        <f>IF($O1493=0,0,R1493/$O1493)*100</f>
        <v>4.177620530373483</v>
      </c>
      <c r="T1493" s="29">
        <f>P1493+R1493</f>
        <v>-7174526.0700000003</v>
      </c>
      <c r="U1493" s="79">
        <f>IF($O1493=0,0,T1493/$O1493)*100</f>
        <v>-27.658666117092949</v>
      </c>
      <c r="V1493" s="80">
        <f>IFERROR(VLOOKUP($B1493,'Depr Rate % NS'!$A:$B,2,FALSE),0)</f>
        <v>-40</v>
      </c>
      <c r="W1493" s="81">
        <f>IFERROR(VLOOKUP($B1493,'Depr Rate % NS'!D:E,2,FALSE),0)</f>
        <v>155216543.83999997</v>
      </c>
      <c r="X1493" s="82">
        <f>IFERROR(VLOOKUP($B1493,'Depr Rate % NS'!$L:$O,4,FALSE),0)</f>
        <v>6.3E-3</v>
      </c>
      <c r="Y1493" s="81">
        <f>W1493*X1493</f>
        <v>977864.22619199986</v>
      </c>
    </row>
    <row r="1494" spans="1:25" x14ac:dyDescent="0.25">
      <c r="A1494" s="24" t="s">
        <v>12</v>
      </c>
      <c r="B1494" s="14">
        <v>35600</v>
      </c>
      <c r="C1494" s="14" t="s">
        <v>68</v>
      </c>
      <c r="D1494" s="14" t="s">
        <v>18</v>
      </c>
      <c r="E1494" s="14"/>
      <c r="F1494" s="14"/>
      <c r="G1494" s="14">
        <v>2018</v>
      </c>
      <c r="H1494" s="10">
        <v>2543305.42</v>
      </c>
      <c r="I1494" s="10">
        <v>-634742.74</v>
      </c>
      <c r="J1494" s="20">
        <f t="shared" si="92"/>
        <v>-24.957393438024443</v>
      </c>
      <c r="K1494" s="10">
        <v>39117.329999999994</v>
      </c>
      <c r="L1494" s="20">
        <f t="shared" si="93"/>
        <v>1.5380508252131195</v>
      </c>
      <c r="M1494" s="10">
        <f t="shared" si="94"/>
        <v>-595625.41</v>
      </c>
      <c r="N1494" s="20">
        <f t="shared" si="95"/>
        <v>-23.419342612811324</v>
      </c>
      <c r="O1494" s="29">
        <v>28165791.41</v>
      </c>
      <c r="P1494" s="29">
        <v>-8487160.7300000004</v>
      </c>
      <c r="Q1494" s="79">
        <f>IF($O1494=0,0,P1494/$O1494)*100</f>
        <v>-30.132867940599439</v>
      </c>
      <c r="R1494" s="29">
        <v>1110542.8800000001</v>
      </c>
      <c r="S1494" s="79">
        <f>IF($O1494=0,0,R1494/$O1494)*100</f>
        <v>3.9428783087760579</v>
      </c>
      <c r="T1494" s="29">
        <f>P1494+R1494</f>
        <v>-7376617.8500000006</v>
      </c>
      <c r="U1494" s="79">
        <f>IF($O1494=0,0,T1494/$O1494)*100</f>
        <v>-26.18998963182338</v>
      </c>
      <c r="V1494" s="80">
        <f>IFERROR(VLOOKUP($B1494,'Depr Rate % NS'!$A:$B,2,FALSE),0)</f>
        <v>-40</v>
      </c>
      <c r="W1494" s="81">
        <f>IFERROR(VLOOKUP($B1494,'Depr Rate % NS'!D:E,2,FALSE),0)</f>
        <v>155216543.83999997</v>
      </c>
      <c r="X1494" s="82">
        <f>IFERROR(VLOOKUP($B1494,'Depr Rate % NS'!$L:$O,4,FALSE),0)</f>
        <v>6.3E-3</v>
      </c>
      <c r="Y1494" s="81">
        <f>W1494*X1494</f>
        <v>977864.22619199986</v>
      </c>
    </row>
    <row r="1495" spans="1:25" x14ac:dyDescent="0.25">
      <c r="A1495" s="13" t="s">
        <v>12</v>
      </c>
      <c r="B1495" s="14">
        <v>35600</v>
      </c>
      <c r="C1495" s="14" t="s">
        <v>68</v>
      </c>
      <c r="D1495" s="14" t="s">
        <v>18</v>
      </c>
      <c r="E1495" s="14"/>
      <c r="F1495" s="14"/>
      <c r="G1495" s="14">
        <v>2019</v>
      </c>
      <c r="H1495" s="10">
        <v>2337521.8699999996</v>
      </c>
      <c r="I1495" s="10">
        <v>-1337708.6000000001</v>
      </c>
      <c r="J1495" s="20">
        <f t="shared" si="92"/>
        <v>-57.227639970701119</v>
      </c>
      <c r="K1495" s="10">
        <v>-57936.409999999996</v>
      </c>
      <c r="L1495" s="20">
        <f t="shared" si="93"/>
        <v>-2.4785398050628724</v>
      </c>
      <c r="M1495" s="10">
        <f t="shared" si="94"/>
        <v>-1395645.01</v>
      </c>
      <c r="N1495" s="20">
        <f t="shared" si="95"/>
        <v>-59.706179775763992</v>
      </c>
      <c r="O1495" s="29">
        <v>28316345.84</v>
      </c>
      <c r="P1495" s="29">
        <v>-9894628.1799999997</v>
      </c>
      <c r="Q1495" s="79">
        <f>IF($O1495=0,0,P1495/$O1495)*100</f>
        <v>-34.943167582106348</v>
      </c>
      <c r="R1495" s="29">
        <v>1059804.7200000002</v>
      </c>
      <c r="S1495" s="79">
        <f>IF($O1495=0,0,R1495/$O1495)*100</f>
        <v>3.742731233713454</v>
      </c>
      <c r="T1495" s="29">
        <f>P1495+R1495</f>
        <v>-8834823.459999999</v>
      </c>
      <c r="U1495" s="79">
        <f>IF($O1495=0,0,T1495/$O1495)*100</f>
        <v>-31.200436348392895</v>
      </c>
      <c r="V1495" s="80">
        <f>IFERROR(VLOOKUP($B1495,'Depr Rate % NS'!$A:$B,2,FALSE),0)</f>
        <v>-40</v>
      </c>
      <c r="W1495" s="81">
        <f>IFERROR(VLOOKUP($B1495,'Depr Rate % NS'!D:E,2,FALSE),0)</f>
        <v>155216543.83999997</v>
      </c>
      <c r="X1495" s="82">
        <f>IFERROR(VLOOKUP($B1495,'Depr Rate % NS'!$L:$O,4,FALSE),0)</f>
        <v>6.3E-3</v>
      </c>
      <c r="Y1495" s="81">
        <f>W1495*X1495</f>
        <v>977864.22619199986</v>
      </c>
    </row>
    <row r="1496" spans="1:25" x14ac:dyDescent="0.25">
      <c r="A1496" s="13" t="s">
        <v>12</v>
      </c>
      <c r="B1496" s="14">
        <v>35601</v>
      </c>
      <c r="C1496" s="14" t="s">
        <v>68</v>
      </c>
      <c r="D1496" s="14" t="s">
        <v>19</v>
      </c>
      <c r="E1496" s="14"/>
      <c r="F1496" s="14"/>
      <c r="G1496" s="14">
        <v>2011</v>
      </c>
      <c r="H1496" s="10">
        <v>0</v>
      </c>
      <c r="I1496" s="10">
        <v>0</v>
      </c>
      <c r="J1496" s="20">
        <f t="shared" si="92"/>
        <v>0</v>
      </c>
      <c r="K1496" s="10">
        <v>0</v>
      </c>
      <c r="L1496" s="20">
        <f t="shared" si="93"/>
        <v>0</v>
      </c>
      <c r="M1496" s="10">
        <f t="shared" si="94"/>
        <v>0</v>
      </c>
      <c r="N1496" s="20">
        <f t="shared" si="95"/>
        <v>0</v>
      </c>
      <c r="O1496" s="10"/>
      <c r="P1496" s="10"/>
      <c r="Q1496" s="20"/>
      <c r="R1496" s="10"/>
      <c r="S1496" s="20"/>
      <c r="T1496" s="10"/>
      <c r="U1496" s="20"/>
      <c r="V1496" s="20"/>
      <c r="W1496" s="43"/>
      <c r="X1496" s="40"/>
      <c r="Y1496" s="43"/>
    </row>
    <row r="1497" spans="1:25" x14ac:dyDescent="0.25">
      <c r="A1497" s="13" t="s">
        <v>12</v>
      </c>
      <c r="B1497" s="14">
        <v>35601</v>
      </c>
      <c r="C1497" s="14" t="s">
        <v>68</v>
      </c>
      <c r="D1497" s="14" t="s">
        <v>19</v>
      </c>
      <c r="E1497" s="14"/>
      <c r="F1497" s="14"/>
      <c r="G1497" s="14">
        <v>2012</v>
      </c>
      <c r="H1497" s="10">
        <v>0</v>
      </c>
      <c r="I1497" s="10">
        <v>0</v>
      </c>
      <c r="J1497" s="20">
        <f t="shared" si="92"/>
        <v>0</v>
      </c>
      <c r="K1497" s="10">
        <v>0</v>
      </c>
      <c r="L1497" s="20">
        <f t="shared" si="93"/>
        <v>0</v>
      </c>
      <c r="M1497" s="10">
        <f t="shared" si="94"/>
        <v>0</v>
      </c>
      <c r="N1497" s="20">
        <f t="shared" si="95"/>
        <v>0</v>
      </c>
      <c r="O1497" s="10"/>
      <c r="P1497" s="10"/>
      <c r="Q1497" s="20"/>
      <c r="R1497" s="10"/>
      <c r="S1497" s="20"/>
      <c r="T1497" s="10"/>
      <c r="U1497" s="20"/>
      <c r="V1497" s="20"/>
      <c r="W1497" s="43"/>
      <c r="X1497" s="40"/>
      <c r="Y1497" s="43"/>
    </row>
    <row r="1498" spans="1:25" x14ac:dyDescent="0.25">
      <c r="A1498" s="13" t="s">
        <v>12</v>
      </c>
      <c r="B1498" s="14">
        <v>35601</v>
      </c>
      <c r="C1498" s="14" t="s">
        <v>68</v>
      </c>
      <c r="D1498" s="14" t="s">
        <v>19</v>
      </c>
      <c r="E1498" s="14"/>
      <c r="F1498" s="14"/>
      <c r="G1498" s="14">
        <v>2013</v>
      </c>
      <c r="H1498" s="10">
        <v>0</v>
      </c>
      <c r="I1498" s="10">
        <v>0</v>
      </c>
      <c r="J1498" s="20">
        <f t="shared" si="92"/>
        <v>0</v>
      </c>
      <c r="K1498" s="10">
        <v>0</v>
      </c>
      <c r="L1498" s="20">
        <f t="shared" si="93"/>
        <v>0</v>
      </c>
      <c r="M1498" s="10">
        <f t="shared" si="94"/>
        <v>0</v>
      </c>
      <c r="N1498" s="20">
        <f t="shared" si="95"/>
        <v>0</v>
      </c>
      <c r="O1498" s="10"/>
      <c r="P1498" s="10"/>
      <c r="Q1498" s="20"/>
      <c r="R1498" s="10"/>
      <c r="S1498" s="20"/>
      <c r="T1498" s="10"/>
      <c r="U1498" s="20"/>
      <c r="V1498" s="20"/>
      <c r="W1498" s="43"/>
      <c r="X1498" s="40"/>
      <c r="Y1498" s="43"/>
    </row>
    <row r="1499" spans="1:25" x14ac:dyDescent="0.25">
      <c r="A1499" s="13" t="s">
        <v>12</v>
      </c>
      <c r="B1499" s="14">
        <v>35601</v>
      </c>
      <c r="C1499" s="14" t="s">
        <v>68</v>
      </c>
      <c r="D1499" s="14" t="s">
        <v>19</v>
      </c>
      <c r="E1499" s="14"/>
      <c r="F1499" s="14"/>
      <c r="G1499" s="14">
        <v>2014</v>
      </c>
      <c r="H1499" s="10">
        <v>0</v>
      </c>
      <c r="I1499" s="10">
        <v>0</v>
      </c>
      <c r="J1499" s="20">
        <f t="shared" si="92"/>
        <v>0</v>
      </c>
      <c r="K1499" s="10">
        <v>0</v>
      </c>
      <c r="L1499" s="20">
        <f t="shared" si="93"/>
        <v>0</v>
      </c>
      <c r="M1499" s="10">
        <f t="shared" si="94"/>
        <v>0</v>
      </c>
      <c r="N1499" s="20">
        <f t="shared" si="95"/>
        <v>0</v>
      </c>
      <c r="O1499" s="10"/>
      <c r="P1499" s="10"/>
      <c r="Q1499" s="20"/>
      <c r="R1499" s="10"/>
      <c r="S1499" s="20"/>
      <c r="T1499" s="10"/>
      <c r="U1499" s="20"/>
      <c r="V1499" s="20"/>
      <c r="W1499" s="43"/>
      <c r="X1499" s="40"/>
      <c r="Y1499" s="43"/>
    </row>
    <row r="1500" spans="1:25" x14ac:dyDescent="0.25">
      <c r="A1500" s="13" t="s">
        <v>12</v>
      </c>
      <c r="B1500" s="14">
        <v>35601</v>
      </c>
      <c r="C1500" s="14" t="s">
        <v>68</v>
      </c>
      <c r="D1500" s="14" t="s">
        <v>19</v>
      </c>
      <c r="E1500" s="14"/>
      <c r="F1500" s="14"/>
      <c r="G1500" s="14">
        <v>2015</v>
      </c>
      <c r="H1500" s="10">
        <v>0</v>
      </c>
      <c r="I1500" s="10">
        <v>0</v>
      </c>
      <c r="J1500" s="20">
        <f t="shared" si="92"/>
        <v>0</v>
      </c>
      <c r="K1500" s="10">
        <v>0</v>
      </c>
      <c r="L1500" s="20">
        <f t="shared" si="93"/>
        <v>0</v>
      </c>
      <c r="M1500" s="10">
        <f t="shared" si="94"/>
        <v>0</v>
      </c>
      <c r="N1500" s="20">
        <f t="shared" si="95"/>
        <v>0</v>
      </c>
      <c r="O1500" s="29">
        <v>0</v>
      </c>
      <c r="P1500" s="29">
        <v>0</v>
      </c>
      <c r="Q1500" s="79">
        <f>IF($O1500=0,0,P1500/$O1500)*100</f>
        <v>0</v>
      </c>
      <c r="R1500" s="29">
        <v>0</v>
      </c>
      <c r="S1500" s="79">
        <f>IF($O1500=0,0,R1500/$O1500)*100</f>
        <v>0</v>
      </c>
      <c r="T1500" s="29">
        <f>P1500+R1500</f>
        <v>0</v>
      </c>
      <c r="U1500" s="79">
        <f>IF($O1500=0,0,T1500/$O1500)*100</f>
        <v>0</v>
      </c>
      <c r="V1500" s="80">
        <f>IFERROR(VLOOKUP($B1500,'Depr Rate % NS'!$A:$B,2,FALSE),0)</f>
        <v>0</v>
      </c>
      <c r="W1500" s="81">
        <f>IFERROR(VLOOKUP($B1500,'Depr Rate % NS'!D:E,2,FALSE),0)</f>
        <v>2110610.13</v>
      </c>
      <c r="X1500" s="82">
        <f>IFERROR(VLOOKUP($B1500,'Depr Rate % NS'!$L:$O,4,FALSE),0)</f>
        <v>0</v>
      </c>
      <c r="Y1500" s="81">
        <f>W1500*X1500</f>
        <v>0</v>
      </c>
    </row>
    <row r="1501" spans="1:25" x14ac:dyDescent="0.25">
      <c r="A1501" s="13" t="s">
        <v>12</v>
      </c>
      <c r="B1501" s="14">
        <v>35601</v>
      </c>
      <c r="C1501" s="14" t="s">
        <v>68</v>
      </c>
      <c r="D1501" s="14" t="s">
        <v>19</v>
      </c>
      <c r="E1501" s="14"/>
      <c r="F1501" s="14"/>
      <c r="G1501" s="14">
        <v>2016</v>
      </c>
      <c r="H1501" s="10">
        <v>0</v>
      </c>
      <c r="I1501" s="10">
        <v>0</v>
      </c>
      <c r="J1501" s="20">
        <f t="shared" si="92"/>
        <v>0</v>
      </c>
      <c r="K1501" s="10">
        <v>0</v>
      </c>
      <c r="L1501" s="20">
        <f t="shared" si="93"/>
        <v>0</v>
      </c>
      <c r="M1501" s="10">
        <f t="shared" si="94"/>
        <v>0</v>
      </c>
      <c r="N1501" s="20">
        <f t="shared" si="95"/>
        <v>0</v>
      </c>
      <c r="O1501" s="29">
        <v>0</v>
      </c>
      <c r="P1501" s="29">
        <v>0</v>
      </c>
      <c r="Q1501" s="79">
        <f>IF($O1501=0,0,P1501/$O1501)*100</f>
        <v>0</v>
      </c>
      <c r="R1501" s="29">
        <v>0</v>
      </c>
      <c r="S1501" s="79">
        <f>IF($O1501=0,0,R1501/$O1501)*100</f>
        <v>0</v>
      </c>
      <c r="T1501" s="29">
        <f>P1501+R1501</f>
        <v>0</v>
      </c>
      <c r="U1501" s="79">
        <f>IF($O1501=0,0,T1501/$O1501)*100</f>
        <v>0</v>
      </c>
      <c r="V1501" s="80">
        <f>IFERROR(VLOOKUP($B1501,'Depr Rate % NS'!$A:$B,2,FALSE),0)</f>
        <v>0</v>
      </c>
      <c r="W1501" s="81">
        <f>IFERROR(VLOOKUP($B1501,'Depr Rate % NS'!D:E,2,FALSE),0)</f>
        <v>2110610.13</v>
      </c>
      <c r="X1501" s="82">
        <f>IFERROR(VLOOKUP($B1501,'Depr Rate % NS'!$L:$O,4,FALSE),0)</f>
        <v>0</v>
      </c>
      <c r="Y1501" s="81">
        <f>W1501*X1501</f>
        <v>0</v>
      </c>
    </row>
    <row r="1502" spans="1:25" x14ac:dyDescent="0.25">
      <c r="A1502" s="13" t="s">
        <v>12</v>
      </c>
      <c r="B1502" s="14">
        <v>35601</v>
      </c>
      <c r="C1502" s="14" t="s">
        <v>68</v>
      </c>
      <c r="D1502" s="14" t="s">
        <v>19</v>
      </c>
      <c r="E1502" s="14"/>
      <c r="F1502" s="14"/>
      <c r="G1502" s="14">
        <v>2017</v>
      </c>
      <c r="H1502" s="10">
        <v>0</v>
      </c>
      <c r="I1502" s="10">
        <v>0</v>
      </c>
      <c r="J1502" s="20">
        <f t="shared" si="92"/>
        <v>0</v>
      </c>
      <c r="K1502" s="10">
        <v>0</v>
      </c>
      <c r="L1502" s="20">
        <f t="shared" si="93"/>
        <v>0</v>
      </c>
      <c r="M1502" s="10">
        <f t="shared" si="94"/>
        <v>0</v>
      </c>
      <c r="N1502" s="20">
        <f t="shared" si="95"/>
        <v>0</v>
      </c>
      <c r="O1502" s="29">
        <v>0</v>
      </c>
      <c r="P1502" s="29">
        <v>0</v>
      </c>
      <c r="Q1502" s="79">
        <f>IF($O1502=0,0,P1502/$O1502)*100</f>
        <v>0</v>
      </c>
      <c r="R1502" s="29">
        <v>0</v>
      </c>
      <c r="S1502" s="79">
        <f>IF($O1502=0,0,R1502/$O1502)*100</f>
        <v>0</v>
      </c>
      <c r="T1502" s="29">
        <f>P1502+R1502</f>
        <v>0</v>
      </c>
      <c r="U1502" s="79">
        <f>IF($O1502=0,0,T1502/$O1502)*100</f>
        <v>0</v>
      </c>
      <c r="V1502" s="80">
        <f>IFERROR(VLOOKUP($B1502,'Depr Rate % NS'!$A:$B,2,FALSE),0)</f>
        <v>0</v>
      </c>
      <c r="W1502" s="81">
        <f>IFERROR(VLOOKUP($B1502,'Depr Rate % NS'!D:E,2,FALSE),0)</f>
        <v>2110610.13</v>
      </c>
      <c r="X1502" s="82">
        <f>IFERROR(VLOOKUP($B1502,'Depr Rate % NS'!$L:$O,4,FALSE),0)</f>
        <v>0</v>
      </c>
      <c r="Y1502" s="81">
        <f>W1502*X1502</f>
        <v>0</v>
      </c>
    </row>
    <row r="1503" spans="1:25" x14ac:dyDescent="0.25">
      <c r="A1503" s="13" t="s">
        <v>12</v>
      </c>
      <c r="B1503" s="14">
        <v>35601</v>
      </c>
      <c r="C1503" s="14" t="s">
        <v>68</v>
      </c>
      <c r="D1503" s="14" t="s">
        <v>19</v>
      </c>
      <c r="E1503" s="14"/>
      <c r="F1503" s="14"/>
      <c r="G1503" s="14">
        <v>2018</v>
      </c>
      <c r="H1503" s="10">
        <v>0</v>
      </c>
      <c r="I1503" s="10">
        <v>0</v>
      </c>
      <c r="J1503" s="20">
        <f t="shared" si="92"/>
        <v>0</v>
      </c>
      <c r="K1503" s="10">
        <v>0</v>
      </c>
      <c r="L1503" s="20">
        <f t="shared" si="93"/>
        <v>0</v>
      </c>
      <c r="M1503" s="10">
        <f t="shared" si="94"/>
        <v>0</v>
      </c>
      <c r="N1503" s="20">
        <f t="shared" si="95"/>
        <v>0</v>
      </c>
      <c r="O1503" s="29">
        <v>0</v>
      </c>
      <c r="P1503" s="29">
        <v>0</v>
      </c>
      <c r="Q1503" s="79">
        <f>IF($O1503=0,0,P1503/$O1503)*100</f>
        <v>0</v>
      </c>
      <c r="R1503" s="29">
        <v>0</v>
      </c>
      <c r="S1503" s="79">
        <f>IF($O1503=0,0,R1503/$O1503)*100</f>
        <v>0</v>
      </c>
      <c r="T1503" s="29">
        <f>P1503+R1503</f>
        <v>0</v>
      </c>
      <c r="U1503" s="79">
        <f>IF($O1503=0,0,T1503/$O1503)*100</f>
        <v>0</v>
      </c>
      <c r="V1503" s="80">
        <f>IFERROR(VLOOKUP($B1503,'Depr Rate % NS'!$A:$B,2,FALSE),0)</f>
        <v>0</v>
      </c>
      <c r="W1503" s="81">
        <f>IFERROR(VLOOKUP($B1503,'Depr Rate % NS'!D:E,2,FALSE),0)</f>
        <v>2110610.13</v>
      </c>
      <c r="X1503" s="82">
        <f>IFERROR(VLOOKUP($B1503,'Depr Rate % NS'!$L:$O,4,FALSE),0)</f>
        <v>0</v>
      </c>
      <c r="Y1503" s="81">
        <f>W1503*X1503</f>
        <v>0</v>
      </c>
    </row>
    <row r="1504" spans="1:25" x14ac:dyDescent="0.25">
      <c r="A1504" s="24" t="s">
        <v>12</v>
      </c>
      <c r="B1504" s="14">
        <v>35601</v>
      </c>
      <c r="C1504" s="14" t="s">
        <v>68</v>
      </c>
      <c r="D1504" s="14" t="s">
        <v>19</v>
      </c>
      <c r="E1504" s="14"/>
      <c r="F1504" s="14"/>
      <c r="G1504" s="14">
        <v>2019</v>
      </c>
      <c r="H1504" s="10">
        <v>0</v>
      </c>
      <c r="I1504" s="10">
        <v>0</v>
      </c>
      <c r="J1504" s="20">
        <f t="shared" si="92"/>
        <v>0</v>
      </c>
      <c r="K1504" s="10">
        <v>0</v>
      </c>
      <c r="L1504" s="20">
        <f t="shared" si="93"/>
        <v>0</v>
      </c>
      <c r="M1504" s="10">
        <f t="shared" si="94"/>
        <v>0</v>
      </c>
      <c r="N1504" s="20">
        <f t="shared" si="95"/>
        <v>0</v>
      </c>
      <c r="O1504" s="29">
        <v>0</v>
      </c>
      <c r="P1504" s="29">
        <v>0</v>
      </c>
      <c r="Q1504" s="79">
        <f>IF($O1504=0,0,P1504/$O1504)*100</f>
        <v>0</v>
      </c>
      <c r="R1504" s="29">
        <v>0</v>
      </c>
      <c r="S1504" s="79">
        <f>IF($O1504=0,0,R1504/$O1504)*100</f>
        <v>0</v>
      </c>
      <c r="T1504" s="29">
        <f>P1504+R1504</f>
        <v>0</v>
      </c>
      <c r="U1504" s="79">
        <f>IF($O1504=0,0,T1504/$O1504)*100</f>
        <v>0</v>
      </c>
      <c r="V1504" s="80">
        <f>IFERROR(VLOOKUP($B1504,'Depr Rate % NS'!$A:$B,2,FALSE),0)</f>
        <v>0</v>
      </c>
      <c r="W1504" s="81">
        <f>IFERROR(VLOOKUP($B1504,'Depr Rate % NS'!D:E,2,FALSE),0)</f>
        <v>2110610.13</v>
      </c>
      <c r="X1504" s="82">
        <f>IFERROR(VLOOKUP($B1504,'Depr Rate % NS'!$L:$O,4,FALSE),0)</f>
        <v>0</v>
      </c>
      <c r="Y1504" s="81">
        <f>W1504*X1504</f>
        <v>0</v>
      </c>
    </row>
    <row r="1505" spans="1:25" x14ac:dyDescent="0.25">
      <c r="A1505" s="13" t="s">
        <v>12</v>
      </c>
      <c r="B1505" s="14">
        <v>35700</v>
      </c>
      <c r="C1505" s="14" t="s">
        <v>69</v>
      </c>
      <c r="D1505" s="14" t="s">
        <v>18</v>
      </c>
      <c r="E1505" s="14"/>
      <c r="F1505" s="14"/>
      <c r="G1505" s="14">
        <v>2011</v>
      </c>
      <c r="H1505" s="10">
        <v>588.14</v>
      </c>
      <c r="I1505" s="10">
        <v>9007.9100000000017</v>
      </c>
      <c r="J1505" s="20">
        <f t="shared" si="92"/>
        <v>1531.5928180365222</v>
      </c>
      <c r="K1505" s="10">
        <v>534.6099999999999</v>
      </c>
      <c r="L1505" s="20">
        <f t="shared" si="93"/>
        <v>90.898425544938263</v>
      </c>
      <c r="M1505" s="10">
        <f t="shared" si="94"/>
        <v>9542.5200000000023</v>
      </c>
      <c r="N1505" s="20">
        <f t="shared" si="95"/>
        <v>1622.4912435814606</v>
      </c>
      <c r="O1505" s="10"/>
      <c r="P1505" s="10"/>
      <c r="Q1505" s="20"/>
      <c r="R1505" s="10"/>
      <c r="S1505" s="20"/>
      <c r="T1505" s="10"/>
      <c r="U1505" s="20"/>
      <c r="V1505" s="20"/>
      <c r="W1505" s="43"/>
      <c r="X1505" s="40"/>
      <c r="Y1505" s="43"/>
    </row>
    <row r="1506" spans="1:25" x14ac:dyDescent="0.25">
      <c r="A1506" s="13" t="s">
        <v>12</v>
      </c>
      <c r="B1506" s="14">
        <v>35700</v>
      </c>
      <c r="C1506" s="14" t="s">
        <v>69</v>
      </c>
      <c r="D1506" s="14" t="s">
        <v>18</v>
      </c>
      <c r="E1506" s="14"/>
      <c r="F1506" s="14"/>
      <c r="G1506" s="14">
        <v>2012</v>
      </c>
      <c r="H1506" s="10">
        <v>0</v>
      </c>
      <c r="I1506" s="10">
        <v>-2904.01</v>
      </c>
      <c r="J1506" s="20">
        <f t="shared" si="92"/>
        <v>0</v>
      </c>
      <c r="K1506" s="10">
        <v>-6.3399999999999181</v>
      </c>
      <c r="L1506" s="20">
        <f t="shared" si="93"/>
        <v>0</v>
      </c>
      <c r="M1506" s="10">
        <f t="shared" si="94"/>
        <v>-2910.3500000000004</v>
      </c>
      <c r="N1506" s="20">
        <f t="shared" si="95"/>
        <v>0</v>
      </c>
      <c r="O1506" s="10"/>
      <c r="P1506" s="10"/>
      <c r="Q1506" s="20"/>
      <c r="R1506" s="10"/>
      <c r="S1506" s="20"/>
      <c r="T1506" s="10"/>
      <c r="U1506" s="20"/>
      <c r="V1506" s="20"/>
      <c r="W1506" s="43"/>
      <c r="X1506" s="40"/>
      <c r="Y1506" s="43"/>
    </row>
    <row r="1507" spans="1:25" x14ac:dyDescent="0.25">
      <c r="A1507" s="13" t="s">
        <v>12</v>
      </c>
      <c r="B1507" s="14">
        <v>35700</v>
      </c>
      <c r="C1507" s="14" t="s">
        <v>69</v>
      </c>
      <c r="D1507" s="14" t="s">
        <v>18</v>
      </c>
      <c r="E1507" s="14"/>
      <c r="F1507" s="14"/>
      <c r="G1507" s="14">
        <v>2013</v>
      </c>
      <c r="H1507" s="10">
        <v>0</v>
      </c>
      <c r="I1507" s="10">
        <v>9590.11</v>
      </c>
      <c r="J1507" s="20">
        <f t="shared" si="92"/>
        <v>0</v>
      </c>
      <c r="K1507" s="10">
        <v>249.81999999999994</v>
      </c>
      <c r="L1507" s="20">
        <f t="shared" si="93"/>
        <v>0</v>
      </c>
      <c r="M1507" s="10">
        <f t="shared" si="94"/>
        <v>9839.93</v>
      </c>
      <c r="N1507" s="20">
        <f t="shared" si="95"/>
        <v>0</v>
      </c>
      <c r="O1507" s="10"/>
      <c r="P1507" s="10"/>
      <c r="Q1507" s="20"/>
      <c r="R1507" s="10"/>
      <c r="S1507" s="20"/>
      <c r="T1507" s="10"/>
      <c r="U1507" s="20"/>
      <c r="V1507" s="20"/>
      <c r="W1507" s="43"/>
      <c r="X1507" s="40"/>
      <c r="Y1507" s="43"/>
    </row>
    <row r="1508" spans="1:25" x14ac:dyDescent="0.25">
      <c r="A1508" s="13" t="s">
        <v>12</v>
      </c>
      <c r="B1508" s="14">
        <v>35700</v>
      </c>
      <c r="C1508" s="14" t="s">
        <v>69</v>
      </c>
      <c r="D1508" s="14" t="s">
        <v>18</v>
      </c>
      <c r="E1508" s="14"/>
      <c r="F1508" s="14"/>
      <c r="G1508" s="14">
        <v>2014</v>
      </c>
      <c r="H1508" s="10">
        <v>0</v>
      </c>
      <c r="I1508" s="10">
        <v>-14387.37</v>
      </c>
      <c r="J1508" s="20">
        <f t="shared" si="92"/>
        <v>0</v>
      </c>
      <c r="K1508" s="10">
        <v>-1123.31</v>
      </c>
      <c r="L1508" s="20">
        <f t="shared" si="93"/>
        <v>0</v>
      </c>
      <c r="M1508" s="10">
        <f t="shared" si="94"/>
        <v>-15510.68</v>
      </c>
      <c r="N1508" s="20">
        <f t="shared" si="95"/>
        <v>0</v>
      </c>
      <c r="O1508" s="10"/>
      <c r="P1508" s="10"/>
      <c r="Q1508" s="20"/>
      <c r="R1508" s="10"/>
      <c r="S1508" s="20"/>
      <c r="T1508" s="10"/>
      <c r="U1508" s="20"/>
      <c r="V1508" s="20"/>
      <c r="W1508" s="43"/>
      <c r="X1508" s="40"/>
      <c r="Y1508" s="43"/>
    </row>
    <row r="1509" spans="1:25" x14ac:dyDescent="0.25">
      <c r="A1509" s="13" t="s">
        <v>12</v>
      </c>
      <c r="B1509" s="14">
        <v>35700</v>
      </c>
      <c r="C1509" s="14" t="s">
        <v>69</v>
      </c>
      <c r="D1509" s="14" t="s">
        <v>18</v>
      </c>
      <c r="E1509" s="14"/>
      <c r="F1509" s="14"/>
      <c r="G1509" s="14">
        <v>2015</v>
      </c>
      <c r="H1509" s="10">
        <v>0</v>
      </c>
      <c r="I1509" s="10">
        <v>2102.4300000000003</v>
      </c>
      <c r="J1509" s="20">
        <f t="shared" si="92"/>
        <v>0</v>
      </c>
      <c r="K1509" s="10">
        <v>173.69000000000005</v>
      </c>
      <c r="L1509" s="20">
        <f t="shared" si="93"/>
        <v>0</v>
      </c>
      <c r="M1509" s="10">
        <f t="shared" si="94"/>
        <v>2276.1200000000003</v>
      </c>
      <c r="N1509" s="20">
        <f t="shared" si="95"/>
        <v>0</v>
      </c>
      <c r="O1509" s="29">
        <v>588.14</v>
      </c>
      <c r="P1509" s="29">
        <v>3409.0700000000015</v>
      </c>
      <c r="Q1509" s="79">
        <f>IF($O1509=0,0,P1509/$O1509)*100</f>
        <v>579.63580099976218</v>
      </c>
      <c r="R1509" s="29">
        <v>-171.52999999999997</v>
      </c>
      <c r="S1509" s="79">
        <f>IF($O1509=0,0,R1509/$O1509)*100</f>
        <v>-29.164824701601656</v>
      </c>
      <c r="T1509" s="29">
        <f>P1509+R1509</f>
        <v>3237.5400000000018</v>
      </c>
      <c r="U1509" s="79">
        <f>IF($O1509=0,0,T1509/$O1509)*100</f>
        <v>550.47097629816062</v>
      </c>
      <c r="V1509" s="80">
        <f>IFERROR(VLOOKUP($B1509,'Depr Rate % NS'!$A:$B,2,FALSE),0)</f>
        <v>0</v>
      </c>
      <c r="W1509" s="81">
        <f>IFERROR(VLOOKUP($B1509,'Depr Rate % NS'!D:E,2,FALSE),0)</f>
        <v>3597803.02</v>
      </c>
      <c r="X1509" s="82">
        <f>IFERROR(VLOOKUP($B1509,'Depr Rate % NS'!$L:$O,4,FALSE),0)</f>
        <v>0</v>
      </c>
      <c r="Y1509" s="81">
        <f>W1509*X1509</f>
        <v>0</v>
      </c>
    </row>
    <row r="1510" spans="1:25" x14ac:dyDescent="0.25">
      <c r="A1510" s="13" t="s">
        <v>12</v>
      </c>
      <c r="B1510" s="14">
        <v>35700</v>
      </c>
      <c r="C1510" s="14" t="s">
        <v>69</v>
      </c>
      <c r="D1510" s="14" t="s">
        <v>18</v>
      </c>
      <c r="E1510" s="14"/>
      <c r="F1510" s="14"/>
      <c r="G1510" s="14">
        <v>2016</v>
      </c>
      <c r="H1510" s="10">
        <v>0</v>
      </c>
      <c r="I1510" s="10">
        <v>8445.81</v>
      </c>
      <c r="J1510" s="20">
        <f t="shared" si="92"/>
        <v>0</v>
      </c>
      <c r="K1510" s="10">
        <v>517.53</v>
      </c>
      <c r="L1510" s="20">
        <f t="shared" si="93"/>
        <v>0</v>
      </c>
      <c r="M1510" s="10">
        <f t="shared" si="94"/>
        <v>8963.34</v>
      </c>
      <c r="N1510" s="20">
        <f t="shared" si="95"/>
        <v>0</v>
      </c>
      <c r="O1510" s="29">
        <v>0</v>
      </c>
      <c r="P1510" s="29">
        <v>2846.9699999999993</v>
      </c>
      <c r="Q1510" s="79">
        <f>IF($O1510=0,0,P1510/$O1510)*100</f>
        <v>0</v>
      </c>
      <c r="R1510" s="29">
        <v>-188.6099999999999</v>
      </c>
      <c r="S1510" s="79">
        <f>IF($O1510=0,0,R1510/$O1510)*100</f>
        <v>0</v>
      </c>
      <c r="T1510" s="29">
        <f>P1510+R1510</f>
        <v>2658.3599999999997</v>
      </c>
      <c r="U1510" s="79">
        <f>IF($O1510=0,0,T1510/$O1510)*100</f>
        <v>0</v>
      </c>
      <c r="V1510" s="80">
        <f>IFERROR(VLOOKUP($B1510,'Depr Rate % NS'!$A:$B,2,FALSE),0)</f>
        <v>0</v>
      </c>
      <c r="W1510" s="81">
        <f>IFERROR(VLOOKUP($B1510,'Depr Rate % NS'!D:E,2,FALSE),0)</f>
        <v>3597803.02</v>
      </c>
      <c r="X1510" s="82">
        <f>IFERROR(VLOOKUP($B1510,'Depr Rate % NS'!$L:$O,4,FALSE),0)</f>
        <v>0</v>
      </c>
      <c r="Y1510" s="81">
        <f>W1510*X1510</f>
        <v>0</v>
      </c>
    </row>
    <row r="1511" spans="1:25" x14ac:dyDescent="0.25">
      <c r="A1511" s="13" t="s">
        <v>12</v>
      </c>
      <c r="B1511" s="14">
        <v>35700</v>
      </c>
      <c r="C1511" s="14" t="s">
        <v>69</v>
      </c>
      <c r="D1511" s="14" t="s">
        <v>18</v>
      </c>
      <c r="E1511" s="14"/>
      <c r="F1511" s="14"/>
      <c r="G1511" s="14">
        <v>2017</v>
      </c>
      <c r="H1511" s="10">
        <v>84460.54</v>
      </c>
      <c r="I1511" s="10">
        <v>858.40999999999985</v>
      </c>
      <c r="J1511" s="20">
        <f t="shared" si="92"/>
        <v>1.016344437295807</v>
      </c>
      <c r="K1511" s="10">
        <v>29034.76</v>
      </c>
      <c r="L1511" s="20">
        <f t="shared" si="93"/>
        <v>34.376716038045693</v>
      </c>
      <c r="M1511" s="10">
        <f t="shared" si="94"/>
        <v>29893.17</v>
      </c>
      <c r="N1511" s="20">
        <f t="shared" si="95"/>
        <v>35.393060475341507</v>
      </c>
      <c r="O1511" s="29">
        <v>84460.54</v>
      </c>
      <c r="P1511" s="29">
        <v>6609.3899999999994</v>
      </c>
      <c r="Q1511" s="79">
        <f>IF($O1511=0,0,P1511/$O1511)*100</f>
        <v>7.8254176447368202</v>
      </c>
      <c r="R1511" s="29">
        <v>28852.489999999994</v>
      </c>
      <c r="S1511" s="79">
        <f>IF($O1511=0,0,R1511/$O1511)*100</f>
        <v>34.160911118967505</v>
      </c>
      <c r="T1511" s="29">
        <f>P1511+R1511</f>
        <v>35461.87999999999</v>
      </c>
      <c r="U1511" s="79">
        <f>IF($O1511=0,0,T1511/$O1511)*100</f>
        <v>41.986328763704321</v>
      </c>
      <c r="V1511" s="80">
        <f>IFERROR(VLOOKUP($B1511,'Depr Rate % NS'!$A:$B,2,FALSE),0)</f>
        <v>0</v>
      </c>
      <c r="W1511" s="81">
        <f>IFERROR(VLOOKUP($B1511,'Depr Rate % NS'!D:E,2,FALSE),0)</f>
        <v>3597803.02</v>
      </c>
      <c r="X1511" s="82">
        <f>IFERROR(VLOOKUP($B1511,'Depr Rate % NS'!$L:$O,4,FALSE),0)</f>
        <v>0</v>
      </c>
      <c r="Y1511" s="81">
        <f>W1511*X1511</f>
        <v>0</v>
      </c>
    </row>
    <row r="1512" spans="1:25" x14ac:dyDescent="0.25">
      <c r="A1512" s="13" t="s">
        <v>12</v>
      </c>
      <c r="B1512" s="14">
        <v>35700</v>
      </c>
      <c r="C1512" s="14" t="s">
        <v>69</v>
      </c>
      <c r="D1512" s="14" t="s">
        <v>18</v>
      </c>
      <c r="E1512" s="14"/>
      <c r="F1512" s="14"/>
      <c r="G1512" s="14">
        <v>2018</v>
      </c>
      <c r="H1512" s="10">
        <v>0</v>
      </c>
      <c r="I1512" s="10">
        <v>-1117.6000000000004</v>
      </c>
      <c r="J1512" s="20">
        <f t="shared" si="92"/>
        <v>0</v>
      </c>
      <c r="K1512" s="10">
        <v>741.13000000000011</v>
      </c>
      <c r="L1512" s="20">
        <f t="shared" si="93"/>
        <v>0</v>
      </c>
      <c r="M1512" s="10">
        <f t="shared" si="94"/>
        <v>-376.47000000000025</v>
      </c>
      <c r="N1512" s="20">
        <f t="shared" si="95"/>
        <v>0</v>
      </c>
      <c r="O1512" s="29">
        <v>84460.54</v>
      </c>
      <c r="P1512" s="29">
        <v>-4098.3200000000015</v>
      </c>
      <c r="Q1512" s="79">
        <f>IF($O1512=0,0,P1512/$O1512)*100</f>
        <v>-4.8523488009903817</v>
      </c>
      <c r="R1512" s="29">
        <v>29343.799999999996</v>
      </c>
      <c r="S1512" s="79">
        <f>IF($O1512=0,0,R1512/$O1512)*100</f>
        <v>34.742614716884354</v>
      </c>
      <c r="T1512" s="29">
        <f>P1512+R1512</f>
        <v>25245.479999999996</v>
      </c>
      <c r="U1512" s="79">
        <f>IF($O1512=0,0,T1512/$O1512)*100</f>
        <v>29.890265915893977</v>
      </c>
      <c r="V1512" s="80">
        <f>IFERROR(VLOOKUP($B1512,'Depr Rate % NS'!$A:$B,2,FALSE),0)</f>
        <v>0</v>
      </c>
      <c r="W1512" s="81">
        <f>IFERROR(VLOOKUP($B1512,'Depr Rate % NS'!D:E,2,FALSE),0)</f>
        <v>3597803.02</v>
      </c>
      <c r="X1512" s="82">
        <f>IFERROR(VLOOKUP($B1512,'Depr Rate % NS'!$L:$O,4,FALSE),0)</f>
        <v>0</v>
      </c>
      <c r="Y1512" s="81">
        <f>W1512*X1512</f>
        <v>0</v>
      </c>
    </row>
    <row r="1513" spans="1:25" x14ac:dyDescent="0.25">
      <c r="A1513" s="13" t="s">
        <v>12</v>
      </c>
      <c r="B1513" s="14">
        <v>35700</v>
      </c>
      <c r="C1513" s="14" t="s">
        <v>69</v>
      </c>
      <c r="D1513" s="14" t="s">
        <v>18</v>
      </c>
      <c r="E1513" s="14"/>
      <c r="F1513" s="14"/>
      <c r="G1513" s="14">
        <v>2019</v>
      </c>
      <c r="H1513" s="10">
        <v>0</v>
      </c>
      <c r="I1513" s="10">
        <v>-2697.0699999999988</v>
      </c>
      <c r="J1513" s="20">
        <f t="shared" si="92"/>
        <v>0</v>
      </c>
      <c r="K1513" s="10">
        <v>-2107.44</v>
      </c>
      <c r="L1513" s="20">
        <f t="shared" si="93"/>
        <v>0</v>
      </c>
      <c r="M1513" s="10">
        <f t="shared" si="94"/>
        <v>-4804.5099999999984</v>
      </c>
      <c r="N1513" s="20">
        <f t="shared" si="95"/>
        <v>0</v>
      </c>
      <c r="O1513" s="29">
        <v>84460.54</v>
      </c>
      <c r="P1513" s="29">
        <v>7591.9800000000005</v>
      </c>
      <c r="Q1513" s="79">
        <f>IF($O1513=0,0,P1513/$O1513)*100</f>
        <v>8.9887893210249441</v>
      </c>
      <c r="R1513" s="29">
        <v>28359.669999999995</v>
      </c>
      <c r="S1513" s="79">
        <f>IF($O1513=0,0,R1513/$O1513)*100</f>
        <v>33.577419703923269</v>
      </c>
      <c r="T1513" s="29">
        <f>P1513+R1513</f>
        <v>35951.649999999994</v>
      </c>
      <c r="U1513" s="79">
        <f>IF($O1513=0,0,T1513/$O1513)*100</f>
        <v>42.566209024948215</v>
      </c>
      <c r="V1513" s="80">
        <f>IFERROR(VLOOKUP($B1513,'Depr Rate % NS'!$A:$B,2,FALSE),0)</f>
        <v>0</v>
      </c>
      <c r="W1513" s="81">
        <f>IFERROR(VLOOKUP($B1513,'Depr Rate % NS'!D:E,2,FALSE),0)</f>
        <v>3597803.02</v>
      </c>
      <c r="X1513" s="82">
        <f>IFERROR(VLOOKUP($B1513,'Depr Rate % NS'!$L:$O,4,FALSE),0)</f>
        <v>0</v>
      </c>
      <c r="Y1513" s="81">
        <f>W1513*X1513</f>
        <v>0</v>
      </c>
    </row>
    <row r="1514" spans="1:25" x14ac:dyDescent="0.25">
      <c r="A1514" s="13" t="s">
        <v>12</v>
      </c>
      <c r="B1514" s="14">
        <v>35800</v>
      </c>
      <c r="C1514" s="14" t="s">
        <v>70</v>
      </c>
      <c r="D1514" s="14" t="s">
        <v>18</v>
      </c>
      <c r="E1514" s="14"/>
      <c r="F1514" s="14"/>
      <c r="G1514" s="14">
        <v>2011</v>
      </c>
      <c r="H1514" s="10">
        <v>0</v>
      </c>
      <c r="I1514" s="10">
        <v>18120.72</v>
      </c>
      <c r="J1514" s="20">
        <f t="shared" si="92"/>
        <v>0</v>
      </c>
      <c r="K1514" s="10">
        <v>1060.77</v>
      </c>
      <c r="L1514" s="20">
        <f t="shared" si="93"/>
        <v>0</v>
      </c>
      <c r="M1514" s="10">
        <f t="shared" si="94"/>
        <v>19181.490000000002</v>
      </c>
      <c r="N1514" s="20">
        <f t="shared" si="95"/>
        <v>0</v>
      </c>
      <c r="O1514" s="10"/>
      <c r="P1514" s="10"/>
      <c r="Q1514" s="20"/>
      <c r="R1514" s="10"/>
      <c r="S1514" s="20"/>
      <c r="T1514" s="10"/>
      <c r="U1514" s="20"/>
      <c r="V1514" s="20"/>
      <c r="W1514" s="43"/>
      <c r="X1514" s="40"/>
      <c r="Y1514" s="43"/>
    </row>
    <row r="1515" spans="1:25" x14ac:dyDescent="0.25">
      <c r="A1515" s="13" t="s">
        <v>12</v>
      </c>
      <c r="B1515" s="14">
        <v>35800</v>
      </c>
      <c r="C1515" s="14" t="s">
        <v>70</v>
      </c>
      <c r="D1515" s="14" t="s">
        <v>18</v>
      </c>
      <c r="E1515" s="14"/>
      <c r="F1515" s="14"/>
      <c r="G1515" s="14">
        <v>2012</v>
      </c>
      <c r="H1515" s="10">
        <v>0</v>
      </c>
      <c r="I1515" s="10">
        <v>-5746.2000000000007</v>
      </c>
      <c r="J1515" s="20">
        <f t="shared" si="92"/>
        <v>0</v>
      </c>
      <c r="K1515" s="10">
        <v>-13.540000000000191</v>
      </c>
      <c r="L1515" s="20">
        <f t="shared" si="93"/>
        <v>0</v>
      </c>
      <c r="M1515" s="10">
        <f t="shared" si="94"/>
        <v>-5759.7400000000007</v>
      </c>
      <c r="N1515" s="20">
        <f t="shared" si="95"/>
        <v>0</v>
      </c>
      <c r="O1515" s="10"/>
      <c r="P1515" s="10"/>
      <c r="Q1515" s="20"/>
      <c r="R1515" s="10"/>
      <c r="S1515" s="20"/>
      <c r="T1515" s="10"/>
      <c r="U1515" s="20"/>
      <c r="V1515" s="20"/>
      <c r="W1515" s="43"/>
      <c r="X1515" s="40"/>
      <c r="Y1515" s="43"/>
    </row>
    <row r="1516" spans="1:25" x14ac:dyDescent="0.25">
      <c r="A1516" s="13" t="s">
        <v>12</v>
      </c>
      <c r="B1516" s="14">
        <v>35800</v>
      </c>
      <c r="C1516" s="14" t="s">
        <v>70</v>
      </c>
      <c r="D1516" s="14" t="s">
        <v>18</v>
      </c>
      <c r="E1516" s="14"/>
      <c r="F1516" s="14"/>
      <c r="G1516" s="14">
        <v>2013</v>
      </c>
      <c r="H1516" s="10">
        <v>0</v>
      </c>
      <c r="I1516" s="10">
        <v>18715.16</v>
      </c>
      <c r="J1516" s="20">
        <f t="shared" si="92"/>
        <v>0</v>
      </c>
      <c r="K1516" s="10">
        <v>656.48000000000025</v>
      </c>
      <c r="L1516" s="20">
        <f t="shared" si="93"/>
        <v>0</v>
      </c>
      <c r="M1516" s="10">
        <f t="shared" si="94"/>
        <v>19371.64</v>
      </c>
      <c r="N1516" s="20">
        <f t="shared" si="95"/>
        <v>0</v>
      </c>
      <c r="O1516" s="10"/>
      <c r="P1516" s="10"/>
      <c r="Q1516" s="20"/>
      <c r="R1516" s="10"/>
      <c r="S1516" s="20"/>
      <c r="T1516" s="10"/>
      <c r="U1516" s="20"/>
      <c r="V1516" s="20"/>
      <c r="W1516" s="43"/>
      <c r="X1516" s="40"/>
      <c r="Y1516" s="43"/>
    </row>
    <row r="1517" spans="1:25" x14ac:dyDescent="0.25">
      <c r="A1517" s="13" t="s">
        <v>12</v>
      </c>
      <c r="B1517" s="14">
        <v>35800</v>
      </c>
      <c r="C1517" s="14" t="s">
        <v>70</v>
      </c>
      <c r="D1517" s="14" t="s">
        <v>18</v>
      </c>
      <c r="E1517" s="14"/>
      <c r="F1517" s="14"/>
      <c r="G1517" s="14">
        <v>2014</v>
      </c>
      <c r="H1517" s="10">
        <v>0</v>
      </c>
      <c r="I1517" s="10">
        <v>-31387.550000000003</v>
      </c>
      <c r="J1517" s="20">
        <f t="shared" si="92"/>
        <v>0</v>
      </c>
      <c r="K1517" s="10">
        <v>-2419.83</v>
      </c>
      <c r="L1517" s="20">
        <f t="shared" si="93"/>
        <v>0</v>
      </c>
      <c r="M1517" s="10">
        <f t="shared" si="94"/>
        <v>-33807.380000000005</v>
      </c>
      <c r="N1517" s="20">
        <f t="shared" si="95"/>
        <v>0</v>
      </c>
      <c r="O1517" s="10"/>
      <c r="P1517" s="10"/>
      <c r="Q1517" s="20"/>
      <c r="R1517" s="10"/>
      <c r="S1517" s="20"/>
      <c r="T1517" s="10"/>
      <c r="U1517" s="20"/>
      <c r="V1517" s="20"/>
      <c r="W1517" s="43"/>
      <c r="X1517" s="40"/>
      <c r="Y1517" s="43"/>
    </row>
    <row r="1518" spans="1:25" x14ac:dyDescent="0.25">
      <c r="A1518" s="13" t="s">
        <v>12</v>
      </c>
      <c r="B1518" s="14">
        <v>35800</v>
      </c>
      <c r="C1518" s="14" t="s">
        <v>70</v>
      </c>
      <c r="D1518" s="14" t="s">
        <v>18</v>
      </c>
      <c r="E1518" s="14"/>
      <c r="F1518" s="14"/>
      <c r="G1518" s="14">
        <v>2015</v>
      </c>
      <c r="H1518" s="10">
        <v>0</v>
      </c>
      <c r="I1518" s="10">
        <v>4579.4000000000015</v>
      </c>
      <c r="J1518" s="20">
        <f t="shared" si="92"/>
        <v>0</v>
      </c>
      <c r="K1518" s="10">
        <v>378.32999999999981</v>
      </c>
      <c r="L1518" s="20">
        <f t="shared" si="93"/>
        <v>0</v>
      </c>
      <c r="M1518" s="10">
        <f t="shared" si="94"/>
        <v>4957.7300000000014</v>
      </c>
      <c r="N1518" s="20">
        <f t="shared" si="95"/>
        <v>0</v>
      </c>
      <c r="O1518" s="29">
        <v>0</v>
      </c>
      <c r="P1518" s="29">
        <v>4281.5299999999988</v>
      </c>
      <c r="Q1518" s="79">
        <f>IF($O1518=0,0,P1518/$O1518)*100</f>
        <v>0</v>
      </c>
      <c r="R1518" s="29">
        <v>-337.78999999999996</v>
      </c>
      <c r="S1518" s="79">
        <f>IF($O1518=0,0,R1518/$O1518)*100</f>
        <v>0</v>
      </c>
      <c r="T1518" s="29">
        <f>P1518+R1518</f>
        <v>3943.7399999999989</v>
      </c>
      <c r="U1518" s="79">
        <f>IF($O1518=0,0,T1518/$O1518)*100</f>
        <v>0</v>
      </c>
      <c r="V1518" s="80">
        <f>IFERROR(VLOOKUP($B1518,'Depr Rate % NS'!$A:$B,2,FALSE),0)</f>
        <v>0</v>
      </c>
      <c r="W1518" s="81">
        <f>IFERROR(VLOOKUP($B1518,'Depr Rate % NS'!D:E,2,FALSE),0)</f>
        <v>7404951.0200000005</v>
      </c>
      <c r="X1518" s="82">
        <f>IFERROR(VLOOKUP($B1518,'Depr Rate % NS'!$L:$O,4,FALSE),0)</f>
        <v>0</v>
      </c>
      <c r="Y1518" s="81">
        <f>W1518*X1518</f>
        <v>0</v>
      </c>
    </row>
    <row r="1519" spans="1:25" x14ac:dyDescent="0.25">
      <c r="A1519" s="13" t="s">
        <v>12</v>
      </c>
      <c r="B1519" s="14">
        <v>35800</v>
      </c>
      <c r="C1519" s="14" t="s">
        <v>70</v>
      </c>
      <c r="D1519" s="14" t="s">
        <v>18</v>
      </c>
      <c r="E1519" s="14"/>
      <c r="F1519" s="14"/>
      <c r="G1519" s="14">
        <v>2016</v>
      </c>
      <c r="H1519" s="10">
        <v>0</v>
      </c>
      <c r="I1519" s="10">
        <v>18396.079999999994</v>
      </c>
      <c r="J1519" s="20">
        <f t="shared" si="92"/>
        <v>0</v>
      </c>
      <c r="K1519" s="10">
        <v>1127.2199999999998</v>
      </c>
      <c r="L1519" s="20">
        <f t="shared" si="93"/>
        <v>0</v>
      </c>
      <c r="M1519" s="10">
        <f t="shared" si="94"/>
        <v>19523.299999999996</v>
      </c>
      <c r="N1519" s="20">
        <f t="shared" si="95"/>
        <v>0</v>
      </c>
      <c r="O1519" s="29">
        <v>0</v>
      </c>
      <c r="P1519" s="29">
        <v>4556.8899999999921</v>
      </c>
      <c r="Q1519" s="79">
        <f>IF($O1519=0,0,P1519/$O1519)*100</f>
        <v>0</v>
      </c>
      <c r="R1519" s="29">
        <v>-271.34000000000015</v>
      </c>
      <c r="S1519" s="79">
        <f>IF($O1519=0,0,R1519/$O1519)*100</f>
        <v>0</v>
      </c>
      <c r="T1519" s="29">
        <f>P1519+R1519</f>
        <v>4285.549999999992</v>
      </c>
      <c r="U1519" s="79">
        <f>IF($O1519=0,0,T1519/$O1519)*100</f>
        <v>0</v>
      </c>
      <c r="V1519" s="80">
        <f>IFERROR(VLOOKUP($B1519,'Depr Rate % NS'!$A:$B,2,FALSE),0)</f>
        <v>0</v>
      </c>
      <c r="W1519" s="81">
        <f>IFERROR(VLOOKUP($B1519,'Depr Rate % NS'!D:E,2,FALSE),0)</f>
        <v>7404951.0200000005</v>
      </c>
      <c r="X1519" s="82">
        <f>IFERROR(VLOOKUP($B1519,'Depr Rate % NS'!$L:$O,4,FALSE),0)</f>
        <v>0</v>
      </c>
      <c r="Y1519" s="81">
        <f>W1519*X1519</f>
        <v>0</v>
      </c>
    </row>
    <row r="1520" spans="1:25" x14ac:dyDescent="0.25">
      <c r="A1520" s="13" t="s">
        <v>12</v>
      </c>
      <c r="B1520" s="14">
        <v>35800</v>
      </c>
      <c r="C1520" s="14" t="s">
        <v>70</v>
      </c>
      <c r="D1520" s="14" t="s">
        <v>18</v>
      </c>
      <c r="E1520" s="14"/>
      <c r="F1520" s="14"/>
      <c r="G1520" s="14">
        <v>2017</v>
      </c>
      <c r="H1520" s="10">
        <v>289794.71000000002</v>
      </c>
      <c r="I1520" s="10">
        <v>-1234401.8999999999</v>
      </c>
      <c r="J1520" s="20">
        <f t="shared" si="92"/>
        <v>-425.95736133347629</v>
      </c>
      <c r="K1520" s="10">
        <v>1575.5500000000002</v>
      </c>
      <c r="L1520" s="20">
        <f t="shared" si="93"/>
        <v>0.54367797120934336</v>
      </c>
      <c r="M1520" s="10">
        <f t="shared" si="94"/>
        <v>-1232826.3499999999</v>
      </c>
      <c r="N1520" s="20">
        <f t="shared" si="95"/>
        <v>-425.41368336226697</v>
      </c>
      <c r="O1520" s="29">
        <v>289794.71000000002</v>
      </c>
      <c r="P1520" s="29">
        <v>-1224098.81</v>
      </c>
      <c r="Q1520" s="79">
        <f>IF($O1520=0,0,P1520/$O1520)*100</f>
        <v>-422.40205488913165</v>
      </c>
      <c r="R1520" s="29">
        <v>1317.7500000000002</v>
      </c>
      <c r="S1520" s="79">
        <f>IF($O1520=0,0,R1520/$O1520)*100</f>
        <v>0.45471844534360206</v>
      </c>
      <c r="T1520" s="29">
        <f>P1520+R1520</f>
        <v>-1222781.06</v>
      </c>
      <c r="U1520" s="79">
        <f>IF($O1520=0,0,T1520/$O1520)*100</f>
        <v>-421.94733644378806</v>
      </c>
      <c r="V1520" s="80">
        <f>IFERROR(VLOOKUP($B1520,'Depr Rate % NS'!$A:$B,2,FALSE),0)</f>
        <v>0</v>
      </c>
      <c r="W1520" s="81">
        <f>IFERROR(VLOOKUP($B1520,'Depr Rate % NS'!D:E,2,FALSE),0)</f>
        <v>7404951.0200000005</v>
      </c>
      <c r="X1520" s="82">
        <f>IFERROR(VLOOKUP($B1520,'Depr Rate % NS'!$L:$O,4,FALSE),0)</f>
        <v>0</v>
      </c>
      <c r="Y1520" s="81">
        <f>W1520*X1520</f>
        <v>0</v>
      </c>
    </row>
    <row r="1521" spans="1:25" x14ac:dyDescent="0.25">
      <c r="A1521" s="13" t="s">
        <v>12</v>
      </c>
      <c r="B1521" s="14">
        <v>35800</v>
      </c>
      <c r="C1521" s="14" t="s">
        <v>70</v>
      </c>
      <c r="D1521" s="14" t="s">
        <v>18</v>
      </c>
      <c r="E1521" s="14"/>
      <c r="F1521" s="14"/>
      <c r="G1521" s="14">
        <v>2018</v>
      </c>
      <c r="H1521" s="10">
        <v>0</v>
      </c>
      <c r="I1521" s="10">
        <v>-2300.0399999999991</v>
      </c>
      <c r="J1521" s="20">
        <f t="shared" si="92"/>
        <v>0</v>
      </c>
      <c r="K1521" s="10">
        <v>1525.4300000000003</v>
      </c>
      <c r="L1521" s="20">
        <f t="shared" si="93"/>
        <v>0</v>
      </c>
      <c r="M1521" s="10">
        <f t="shared" si="94"/>
        <v>-774.60999999999876</v>
      </c>
      <c r="N1521" s="20">
        <f t="shared" si="95"/>
        <v>0</v>
      </c>
      <c r="O1521" s="29">
        <v>289794.71000000002</v>
      </c>
      <c r="P1521" s="29">
        <v>-1245114.01</v>
      </c>
      <c r="Q1521" s="79">
        <f>IF($O1521=0,0,P1521/$O1521)*100</f>
        <v>-429.65380907056579</v>
      </c>
      <c r="R1521" s="29">
        <v>2186.7000000000007</v>
      </c>
      <c r="S1521" s="79">
        <f>IF($O1521=0,0,R1521/$O1521)*100</f>
        <v>0.75456863929641793</v>
      </c>
      <c r="T1521" s="29">
        <f>P1521+R1521</f>
        <v>-1242927.31</v>
      </c>
      <c r="U1521" s="79">
        <f>IF($O1521=0,0,T1521/$O1521)*100</f>
        <v>-428.89924043126939</v>
      </c>
      <c r="V1521" s="80">
        <f>IFERROR(VLOOKUP($B1521,'Depr Rate % NS'!$A:$B,2,FALSE),0)</f>
        <v>0</v>
      </c>
      <c r="W1521" s="81">
        <f>IFERROR(VLOOKUP($B1521,'Depr Rate % NS'!D:E,2,FALSE),0)</f>
        <v>7404951.0200000005</v>
      </c>
      <c r="X1521" s="82">
        <f>IFERROR(VLOOKUP($B1521,'Depr Rate % NS'!$L:$O,4,FALSE),0)</f>
        <v>0</v>
      </c>
      <c r="Y1521" s="81">
        <f>W1521*X1521</f>
        <v>0</v>
      </c>
    </row>
    <row r="1522" spans="1:25" x14ac:dyDescent="0.25">
      <c r="A1522" s="24" t="s">
        <v>12</v>
      </c>
      <c r="B1522" s="14">
        <v>35800</v>
      </c>
      <c r="C1522" s="14" t="s">
        <v>70</v>
      </c>
      <c r="D1522" s="14" t="s">
        <v>18</v>
      </c>
      <c r="E1522" s="14"/>
      <c r="F1522" s="14"/>
      <c r="G1522" s="14">
        <v>2019</v>
      </c>
      <c r="H1522" s="10">
        <v>0</v>
      </c>
      <c r="I1522" s="10">
        <v>-5551.2199999999993</v>
      </c>
      <c r="J1522" s="20">
        <f t="shared" si="92"/>
        <v>0</v>
      </c>
      <c r="K1522" s="10">
        <v>-2955.2300000000005</v>
      </c>
      <c r="L1522" s="20">
        <f t="shared" si="93"/>
        <v>0</v>
      </c>
      <c r="M1522" s="10">
        <f t="shared" si="94"/>
        <v>-8506.4500000000007</v>
      </c>
      <c r="N1522" s="20">
        <f t="shared" si="95"/>
        <v>0</v>
      </c>
      <c r="O1522" s="29">
        <v>289794.71000000002</v>
      </c>
      <c r="P1522" s="29">
        <v>-1219277.68</v>
      </c>
      <c r="Q1522" s="79">
        <f>IF($O1522=0,0,P1522/$O1522)*100</f>
        <v>-420.73841858603964</v>
      </c>
      <c r="R1522" s="29">
        <v>1651.2999999999997</v>
      </c>
      <c r="S1522" s="79">
        <f>IF($O1522=0,0,R1522/$O1522)*100</f>
        <v>0.5698171647094592</v>
      </c>
      <c r="T1522" s="29">
        <f>P1522+R1522</f>
        <v>-1217626.3799999999</v>
      </c>
      <c r="U1522" s="79">
        <f>IF($O1522=0,0,T1522/$O1522)*100</f>
        <v>-420.16860142133021</v>
      </c>
      <c r="V1522" s="80">
        <f>IFERROR(VLOOKUP($B1522,'Depr Rate % NS'!$A:$B,2,FALSE),0)</f>
        <v>0</v>
      </c>
      <c r="W1522" s="81">
        <f>IFERROR(VLOOKUP($B1522,'Depr Rate % NS'!D:E,2,FALSE),0)</f>
        <v>7404951.0200000005</v>
      </c>
      <c r="X1522" s="82">
        <f>IFERROR(VLOOKUP($B1522,'Depr Rate % NS'!$L:$O,4,FALSE),0)</f>
        <v>0</v>
      </c>
      <c r="Y1522" s="81">
        <f>W1522*X1522</f>
        <v>0</v>
      </c>
    </row>
    <row r="1523" spans="1:25" x14ac:dyDescent="0.25">
      <c r="A1523" s="24" t="s">
        <v>12</v>
      </c>
      <c r="B1523" s="14">
        <v>35900</v>
      </c>
      <c r="C1523" s="14" t="s">
        <v>71</v>
      </c>
      <c r="D1523" s="14" t="s">
        <v>18</v>
      </c>
      <c r="E1523" s="14"/>
      <c r="F1523" s="14"/>
      <c r="G1523" s="14">
        <v>2011</v>
      </c>
      <c r="H1523" s="10">
        <v>105670.34000000001</v>
      </c>
      <c r="I1523" s="10">
        <v>-5600</v>
      </c>
      <c r="J1523" s="20">
        <f t="shared" si="92"/>
        <v>-5.2995003139007588</v>
      </c>
      <c r="K1523" s="10">
        <v>0</v>
      </c>
      <c r="L1523" s="20">
        <f t="shared" si="93"/>
        <v>0</v>
      </c>
      <c r="M1523" s="10">
        <f t="shared" si="94"/>
        <v>-5600</v>
      </c>
      <c r="N1523" s="20">
        <f t="shared" si="95"/>
        <v>-5.2995003139007588</v>
      </c>
      <c r="O1523" s="10"/>
      <c r="P1523" s="10"/>
      <c r="Q1523" s="20"/>
      <c r="R1523" s="10"/>
      <c r="S1523" s="20"/>
      <c r="T1523" s="10"/>
      <c r="U1523" s="20"/>
      <c r="V1523" s="20"/>
      <c r="W1523" s="43"/>
      <c r="X1523" s="40"/>
      <c r="Y1523" s="43"/>
    </row>
    <row r="1524" spans="1:25" x14ac:dyDescent="0.25">
      <c r="A1524" s="13" t="s">
        <v>12</v>
      </c>
      <c r="B1524" s="14">
        <v>35900</v>
      </c>
      <c r="C1524" s="14" t="s">
        <v>71</v>
      </c>
      <c r="D1524" s="14" t="s">
        <v>18</v>
      </c>
      <c r="E1524" s="14"/>
      <c r="F1524" s="14"/>
      <c r="G1524" s="14">
        <v>2012</v>
      </c>
      <c r="H1524" s="10">
        <v>2414.37</v>
      </c>
      <c r="I1524" s="10">
        <v>-600</v>
      </c>
      <c r="J1524" s="20">
        <f t="shared" si="92"/>
        <v>-24.851203419525593</v>
      </c>
      <c r="K1524" s="10">
        <v>0</v>
      </c>
      <c r="L1524" s="20">
        <f t="shared" si="93"/>
        <v>0</v>
      </c>
      <c r="M1524" s="10">
        <f t="shared" si="94"/>
        <v>-600</v>
      </c>
      <c r="N1524" s="20">
        <f t="shared" si="95"/>
        <v>-24.851203419525593</v>
      </c>
      <c r="O1524" s="10"/>
      <c r="P1524" s="10"/>
      <c r="Q1524" s="20"/>
      <c r="R1524" s="10"/>
      <c r="S1524" s="20"/>
      <c r="T1524" s="10"/>
      <c r="U1524" s="20"/>
      <c r="V1524" s="20"/>
      <c r="W1524" s="43"/>
      <c r="X1524" s="40"/>
      <c r="Y1524" s="43"/>
    </row>
    <row r="1525" spans="1:25" x14ac:dyDescent="0.25">
      <c r="A1525" s="13" t="s">
        <v>12</v>
      </c>
      <c r="B1525" s="14">
        <v>35900</v>
      </c>
      <c r="C1525" s="14" t="s">
        <v>71</v>
      </c>
      <c r="D1525" s="14" t="s">
        <v>18</v>
      </c>
      <c r="E1525" s="14"/>
      <c r="F1525" s="14"/>
      <c r="G1525" s="14">
        <v>2013</v>
      </c>
      <c r="H1525" s="10">
        <v>54176.75</v>
      </c>
      <c r="I1525" s="10">
        <v>-100</v>
      </c>
      <c r="J1525" s="20">
        <f t="shared" si="92"/>
        <v>-0.18458102414781249</v>
      </c>
      <c r="K1525" s="10">
        <v>0</v>
      </c>
      <c r="L1525" s="20">
        <f t="shared" si="93"/>
        <v>0</v>
      </c>
      <c r="M1525" s="10">
        <f t="shared" si="94"/>
        <v>-100</v>
      </c>
      <c r="N1525" s="20">
        <f t="shared" si="95"/>
        <v>-0.18458102414781249</v>
      </c>
      <c r="O1525" s="10"/>
      <c r="P1525" s="10"/>
      <c r="Q1525" s="20"/>
      <c r="R1525" s="10"/>
      <c r="S1525" s="20"/>
      <c r="T1525" s="10"/>
      <c r="U1525" s="20"/>
      <c r="V1525" s="20"/>
      <c r="W1525" s="43"/>
      <c r="X1525" s="40"/>
      <c r="Y1525" s="43"/>
    </row>
    <row r="1526" spans="1:25" x14ac:dyDescent="0.25">
      <c r="A1526" s="13" t="s">
        <v>12</v>
      </c>
      <c r="B1526" s="14">
        <v>35900</v>
      </c>
      <c r="C1526" s="14" t="s">
        <v>71</v>
      </c>
      <c r="D1526" s="14" t="s">
        <v>18</v>
      </c>
      <c r="E1526" s="14"/>
      <c r="F1526" s="14"/>
      <c r="G1526" s="14">
        <v>2014</v>
      </c>
      <c r="H1526" s="10">
        <v>52785.760000000002</v>
      </c>
      <c r="I1526" s="10">
        <v>-1607.53</v>
      </c>
      <c r="J1526" s="20">
        <f t="shared" si="92"/>
        <v>-3.0453857252410494</v>
      </c>
      <c r="K1526" s="10">
        <v>0</v>
      </c>
      <c r="L1526" s="20">
        <f t="shared" si="93"/>
        <v>0</v>
      </c>
      <c r="M1526" s="10">
        <f t="shared" si="94"/>
        <v>-1607.53</v>
      </c>
      <c r="N1526" s="20">
        <f t="shared" si="95"/>
        <v>-3.0453857252410494</v>
      </c>
      <c r="O1526" s="10"/>
      <c r="P1526" s="10"/>
      <c r="Q1526" s="20"/>
      <c r="R1526" s="10"/>
      <c r="S1526" s="20"/>
      <c r="T1526" s="10"/>
      <c r="U1526" s="20"/>
      <c r="V1526" s="20"/>
      <c r="W1526" s="43"/>
      <c r="X1526" s="40"/>
      <c r="Y1526" s="43"/>
    </row>
    <row r="1527" spans="1:25" x14ac:dyDescent="0.25">
      <c r="A1527" s="13" t="s">
        <v>12</v>
      </c>
      <c r="B1527" s="14">
        <v>35900</v>
      </c>
      <c r="C1527" s="14" t="s">
        <v>71</v>
      </c>
      <c r="D1527" s="14" t="s">
        <v>18</v>
      </c>
      <c r="E1527" s="14"/>
      <c r="F1527" s="14"/>
      <c r="G1527" s="14">
        <v>2015</v>
      </c>
      <c r="H1527" s="10">
        <v>31976.770000000004</v>
      </c>
      <c r="I1527" s="10">
        <v>-3924.6100000000006</v>
      </c>
      <c r="J1527" s="20">
        <f t="shared" si="92"/>
        <v>-12.273315910268611</v>
      </c>
      <c r="K1527" s="10">
        <v>0</v>
      </c>
      <c r="L1527" s="20">
        <f t="shared" si="93"/>
        <v>0</v>
      </c>
      <c r="M1527" s="10">
        <f t="shared" si="94"/>
        <v>-3924.6100000000006</v>
      </c>
      <c r="N1527" s="20">
        <f t="shared" si="95"/>
        <v>-12.273315910268611</v>
      </c>
      <c r="O1527" s="29">
        <v>247023.99</v>
      </c>
      <c r="P1527" s="29">
        <v>-11832.14</v>
      </c>
      <c r="Q1527" s="79">
        <f>IF($O1527=0,0,P1527/$O1527)*100</f>
        <v>-4.7898748619516676</v>
      </c>
      <c r="R1527" s="29">
        <v>0</v>
      </c>
      <c r="S1527" s="79">
        <f>IF($O1527=0,0,R1527/$O1527)*100</f>
        <v>0</v>
      </c>
      <c r="T1527" s="29">
        <f>P1527+R1527</f>
        <v>-11832.14</v>
      </c>
      <c r="U1527" s="79">
        <f>IF($O1527=0,0,T1527/$O1527)*100</f>
        <v>-4.7898748619516676</v>
      </c>
      <c r="V1527" s="80">
        <f>IFERROR(VLOOKUP($B1527,'Depr Rate % NS'!$A:$B,2,FALSE),0)</f>
        <v>0</v>
      </c>
      <c r="W1527" s="81">
        <f>IFERROR(VLOOKUP($B1527,'Depr Rate % NS'!D:E,2,FALSE),0)</f>
        <v>15532302.810000002</v>
      </c>
      <c r="X1527" s="82">
        <f>IFERROR(VLOOKUP($B1527,'Depr Rate % NS'!$L:$O,4,FALSE),0)</f>
        <v>0</v>
      </c>
      <c r="Y1527" s="81">
        <f>W1527*X1527</f>
        <v>0</v>
      </c>
    </row>
    <row r="1528" spans="1:25" x14ac:dyDescent="0.25">
      <c r="A1528" s="13" t="s">
        <v>12</v>
      </c>
      <c r="B1528" s="14">
        <v>35900</v>
      </c>
      <c r="C1528" s="14" t="s">
        <v>71</v>
      </c>
      <c r="D1528" s="14" t="s">
        <v>18</v>
      </c>
      <c r="E1528" s="14"/>
      <c r="F1528" s="14"/>
      <c r="G1528" s="14">
        <v>2016</v>
      </c>
      <c r="H1528" s="10">
        <v>41823.78</v>
      </c>
      <c r="I1528" s="10">
        <v>-1122.8499999999999</v>
      </c>
      <c r="J1528" s="20">
        <f t="shared" si="92"/>
        <v>-2.6847166851011552</v>
      </c>
      <c r="K1528" s="10">
        <v>0</v>
      </c>
      <c r="L1528" s="20">
        <f t="shared" si="93"/>
        <v>0</v>
      </c>
      <c r="M1528" s="10">
        <f t="shared" si="94"/>
        <v>-1122.8499999999999</v>
      </c>
      <c r="N1528" s="20">
        <f t="shared" si="95"/>
        <v>-2.6847166851011552</v>
      </c>
      <c r="O1528" s="29">
        <v>183177.43</v>
      </c>
      <c r="P1528" s="29">
        <v>-7354.9900000000007</v>
      </c>
      <c r="Q1528" s="79">
        <f>IF($O1528=0,0,P1528/$O1528)*100</f>
        <v>-4.0152272034824383</v>
      </c>
      <c r="R1528" s="29">
        <v>0</v>
      </c>
      <c r="S1528" s="79">
        <f>IF($O1528=0,0,R1528/$O1528)*100</f>
        <v>0</v>
      </c>
      <c r="T1528" s="29">
        <f>P1528+R1528</f>
        <v>-7354.9900000000007</v>
      </c>
      <c r="U1528" s="79">
        <f>IF($O1528=0,0,T1528/$O1528)*100</f>
        <v>-4.0152272034824383</v>
      </c>
      <c r="V1528" s="80">
        <f>IFERROR(VLOOKUP($B1528,'Depr Rate % NS'!$A:$B,2,FALSE),0)</f>
        <v>0</v>
      </c>
      <c r="W1528" s="81">
        <f>IFERROR(VLOOKUP($B1528,'Depr Rate % NS'!D:E,2,FALSE),0)</f>
        <v>15532302.810000002</v>
      </c>
      <c r="X1528" s="82">
        <f>IFERROR(VLOOKUP($B1528,'Depr Rate % NS'!$L:$O,4,FALSE),0)</f>
        <v>0</v>
      </c>
      <c r="Y1528" s="81">
        <f>W1528*X1528</f>
        <v>0</v>
      </c>
    </row>
    <row r="1529" spans="1:25" x14ac:dyDescent="0.25">
      <c r="A1529" s="13" t="s">
        <v>12</v>
      </c>
      <c r="B1529" s="14">
        <v>35900</v>
      </c>
      <c r="C1529" s="14" t="s">
        <v>71</v>
      </c>
      <c r="D1529" s="14" t="s">
        <v>18</v>
      </c>
      <c r="E1529" s="14"/>
      <c r="F1529" s="14"/>
      <c r="G1529" s="14">
        <v>2017</v>
      </c>
      <c r="H1529" s="10">
        <v>26679.7</v>
      </c>
      <c r="I1529" s="10">
        <v>-1220.3699999999999</v>
      </c>
      <c r="J1529" s="20">
        <f t="shared" si="92"/>
        <v>-4.5741518832670529</v>
      </c>
      <c r="K1529" s="10">
        <v>0</v>
      </c>
      <c r="L1529" s="20">
        <f t="shared" si="93"/>
        <v>0</v>
      </c>
      <c r="M1529" s="10">
        <f t="shared" si="94"/>
        <v>-1220.3699999999999</v>
      </c>
      <c r="N1529" s="20">
        <f t="shared" si="95"/>
        <v>-4.5741518832670529</v>
      </c>
      <c r="O1529" s="29">
        <v>207442.76</v>
      </c>
      <c r="P1529" s="29">
        <v>-7975.36</v>
      </c>
      <c r="Q1529" s="79">
        <f>IF($O1529=0,0,P1529/$O1529)*100</f>
        <v>-3.844607543787018</v>
      </c>
      <c r="R1529" s="29">
        <v>0</v>
      </c>
      <c r="S1529" s="79">
        <f>IF($O1529=0,0,R1529/$O1529)*100</f>
        <v>0</v>
      </c>
      <c r="T1529" s="29">
        <f>P1529+R1529</f>
        <v>-7975.36</v>
      </c>
      <c r="U1529" s="79">
        <f>IF($O1529=0,0,T1529/$O1529)*100</f>
        <v>-3.844607543787018</v>
      </c>
      <c r="V1529" s="80">
        <f>IFERROR(VLOOKUP($B1529,'Depr Rate % NS'!$A:$B,2,FALSE),0)</f>
        <v>0</v>
      </c>
      <c r="W1529" s="81">
        <f>IFERROR(VLOOKUP($B1529,'Depr Rate % NS'!D:E,2,FALSE),0)</f>
        <v>15532302.810000002</v>
      </c>
      <c r="X1529" s="82">
        <f>IFERROR(VLOOKUP($B1529,'Depr Rate % NS'!$L:$O,4,FALSE),0)</f>
        <v>0</v>
      </c>
      <c r="Y1529" s="81">
        <f>W1529*X1529</f>
        <v>0</v>
      </c>
    </row>
    <row r="1530" spans="1:25" x14ac:dyDescent="0.25">
      <c r="A1530" s="13" t="s">
        <v>12</v>
      </c>
      <c r="B1530" s="14">
        <v>35900</v>
      </c>
      <c r="C1530" s="14" t="s">
        <v>71</v>
      </c>
      <c r="D1530" s="14" t="s">
        <v>18</v>
      </c>
      <c r="E1530" s="14"/>
      <c r="F1530" s="14"/>
      <c r="G1530" s="14">
        <v>2018</v>
      </c>
      <c r="H1530" s="10">
        <v>27301.24</v>
      </c>
      <c r="I1530" s="10">
        <v>-17439.75</v>
      </c>
      <c r="J1530" s="20">
        <f t="shared" si="92"/>
        <v>-63.878966669645777</v>
      </c>
      <c r="K1530" s="10">
        <v>0</v>
      </c>
      <c r="L1530" s="20">
        <f t="shared" si="93"/>
        <v>0</v>
      </c>
      <c r="M1530" s="10">
        <f t="shared" si="94"/>
        <v>-17439.75</v>
      </c>
      <c r="N1530" s="20">
        <f t="shared" si="95"/>
        <v>-63.878966669645777</v>
      </c>
      <c r="O1530" s="29">
        <v>180567.25</v>
      </c>
      <c r="P1530" s="29">
        <v>-25315.109999999997</v>
      </c>
      <c r="Q1530" s="79">
        <f>IF($O1530=0,0,P1530/$O1530)*100</f>
        <v>-14.019768258086668</v>
      </c>
      <c r="R1530" s="29">
        <v>0</v>
      </c>
      <c r="S1530" s="79">
        <f>IF($O1530=0,0,R1530/$O1530)*100</f>
        <v>0</v>
      </c>
      <c r="T1530" s="29">
        <f>P1530+R1530</f>
        <v>-25315.109999999997</v>
      </c>
      <c r="U1530" s="79">
        <f>IF($O1530=0,0,T1530/$O1530)*100</f>
        <v>-14.019768258086668</v>
      </c>
      <c r="V1530" s="80">
        <f>IFERROR(VLOOKUP($B1530,'Depr Rate % NS'!$A:$B,2,FALSE),0)</f>
        <v>0</v>
      </c>
      <c r="W1530" s="81">
        <f>IFERROR(VLOOKUP($B1530,'Depr Rate % NS'!D:E,2,FALSE),0)</f>
        <v>15532302.810000002</v>
      </c>
      <c r="X1530" s="82">
        <f>IFERROR(VLOOKUP($B1530,'Depr Rate % NS'!$L:$O,4,FALSE),0)</f>
        <v>0</v>
      </c>
      <c r="Y1530" s="81">
        <f>W1530*X1530</f>
        <v>0</v>
      </c>
    </row>
    <row r="1531" spans="1:25" x14ac:dyDescent="0.25">
      <c r="A1531" s="13" t="s">
        <v>12</v>
      </c>
      <c r="B1531" s="14">
        <v>35900</v>
      </c>
      <c r="C1531" s="14" t="s">
        <v>71</v>
      </c>
      <c r="D1531" s="14" t="s">
        <v>18</v>
      </c>
      <c r="E1531" s="14"/>
      <c r="F1531" s="14"/>
      <c r="G1531" s="14">
        <v>2019</v>
      </c>
      <c r="H1531" s="10">
        <v>10256.51</v>
      </c>
      <c r="I1531" s="10">
        <v>-27922.18</v>
      </c>
      <c r="J1531" s="20">
        <f t="shared" si="92"/>
        <v>-272.23860747954222</v>
      </c>
      <c r="K1531" s="10">
        <v>0</v>
      </c>
      <c r="L1531" s="20">
        <f t="shared" si="93"/>
        <v>0</v>
      </c>
      <c r="M1531" s="10">
        <f t="shared" si="94"/>
        <v>-27922.18</v>
      </c>
      <c r="N1531" s="20">
        <f t="shared" si="95"/>
        <v>-272.23860747954222</v>
      </c>
      <c r="O1531" s="29">
        <v>138038</v>
      </c>
      <c r="P1531" s="29">
        <v>-51629.760000000002</v>
      </c>
      <c r="Q1531" s="79">
        <f>IF($O1531=0,0,P1531/$O1531)*100</f>
        <v>-37.402570306727135</v>
      </c>
      <c r="R1531" s="29">
        <v>0</v>
      </c>
      <c r="S1531" s="79">
        <f>IF($O1531=0,0,R1531/$O1531)*100</f>
        <v>0</v>
      </c>
      <c r="T1531" s="29">
        <f>P1531+R1531</f>
        <v>-51629.760000000002</v>
      </c>
      <c r="U1531" s="79">
        <f>IF($O1531=0,0,T1531/$O1531)*100</f>
        <v>-37.402570306727135</v>
      </c>
      <c r="V1531" s="80">
        <f>IFERROR(VLOOKUP($B1531,'Depr Rate % NS'!$A:$B,2,FALSE),0)</f>
        <v>0</v>
      </c>
      <c r="W1531" s="81">
        <f>IFERROR(VLOOKUP($B1531,'Depr Rate % NS'!D:E,2,FALSE),0)</f>
        <v>15532302.810000002</v>
      </c>
      <c r="X1531" s="82">
        <f>IFERROR(VLOOKUP($B1531,'Depr Rate % NS'!$L:$O,4,FALSE),0)</f>
        <v>0</v>
      </c>
      <c r="Y1531" s="81">
        <f>W1531*X1531</f>
        <v>0</v>
      </c>
    </row>
    <row r="1532" spans="1:25" x14ac:dyDescent="0.25">
      <c r="A1532" s="13" t="s">
        <v>13</v>
      </c>
      <c r="B1532" s="14">
        <v>36001</v>
      </c>
      <c r="C1532" s="14" t="s">
        <v>72</v>
      </c>
      <c r="D1532" s="14" t="s">
        <v>19</v>
      </c>
      <c r="E1532" s="14"/>
      <c r="F1532" s="14"/>
      <c r="G1532" s="14">
        <v>2011</v>
      </c>
      <c r="H1532" s="10">
        <v>0</v>
      </c>
      <c r="I1532" s="10">
        <v>0</v>
      </c>
      <c r="J1532" s="20">
        <f t="shared" si="92"/>
        <v>0</v>
      </c>
      <c r="K1532" s="10">
        <v>0</v>
      </c>
      <c r="L1532" s="20">
        <f t="shared" si="93"/>
        <v>0</v>
      </c>
      <c r="M1532" s="10">
        <f t="shared" si="94"/>
        <v>0</v>
      </c>
      <c r="N1532" s="20">
        <f t="shared" si="95"/>
        <v>0</v>
      </c>
      <c r="O1532" s="10"/>
      <c r="P1532" s="10"/>
      <c r="Q1532" s="20"/>
      <c r="R1532" s="10"/>
      <c r="S1532" s="20"/>
      <c r="T1532" s="10"/>
      <c r="U1532" s="20"/>
      <c r="V1532" s="20"/>
      <c r="W1532" s="43"/>
      <c r="X1532" s="40"/>
      <c r="Y1532" s="43"/>
    </row>
    <row r="1533" spans="1:25" x14ac:dyDescent="0.25">
      <c r="A1533" s="13" t="s">
        <v>13</v>
      </c>
      <c r="B1533" s="14">
        <v>36001</v>
      </c>
      <c r="C1533" s="14" t="s">
        <v>72</v>
      </c>
      <c r="D1533" s="14" t="s">
        <v>19</v>
      </c>
      <c r="E1533" s="14"/>
      <c r="F1533" s="14"/>
      <c r="G1533" s="14">
        <v>2012</v>
      </c>
      <c r="H1533" s="10">
        <v>0</v>
      </c>
      <c r="I1533" s="10">
        <v>0</v>
      </c>
      <c r="J1533" s="20">
        <f t="shared" si="92"/>
        <v>0</v>
      </c>
      <c r="K1533" s="10">
        <v>0</v>
      </c>
      <c r="L1533" s="20">
        <f t="shared" si="93"/>
        <v>0</v>
      </c>
      <c r="M1533" s="10">
        <f t="shared" si="94"/>
        <v>0</v>
      </c>
      <c r="N1533" s="20">
        <f t="shared" si="95"/>
        <v>0</v>
      </c>
      <c r="O1533" s="10"/>
      <c r="P1533" s="10"/>
      <c r="Q1533" s="20"/>
      <c r="R1533" s="10"/>
      <c r="S1533" s="20"/>
      <c r="T1533" s="10"/>
      <c r="U1533" s="20"/>
      <c r="V1533" s="20"/>
      <c r="W1533" s="43"/>
      <c r="X1533" s="40"/>
      <c r="Y1533" s="43"/>
    </row>
    <row r="1534" spans="1:25" x14ac:dyDescent="0.25">
      <c r="A1534" s="13" t="s">
        <v>13</v>
      </c>
      <c r="B1534" s="14">
        <v>36001</v>
      </c>
      <c r="C1534" s="14" t="s">
        <v>72</v>
      </c>
      <c r="D1534" s="14" t="s">
        <v>19</v>
      </c>
      <c r="E1534" s="14"/>
      <c r="F1534" s="14"/>
      <c r="G1534" s="14">
        <v>2013</v>
      </c>
      <c r="H1534" s="10">
        <v>0</v>
      </c>
      <c r="I1534" s="10">
        <v>0</v>
      </c>
      <c r="J1534" s="20">
        <f t="shared" si="92"/>
        <v>0</v>
      </c>
      <c r="K1534" s="10">
        <v>0</v>
      </c>
      <c r="L1534" s="20">
        <f t="shared" si="93"/>
        <v>0</v>
      </c>
      <c r="M1534" s="10">
        <f t="shared" si="94"/>
        <v>0</v>
      </c>
      <c r="N1534" s="20">
        <f t="shared" si="95"/>
        <v>0</v>
      </c>
      <c r="O1534" s="10"/>
      <c r="P1534" s="10"/>
      <c r="Q1534" s="20"/>
      <c r="R1534" s="10"/>
      <c r="S1534" s="20"/>
      <c r="T1534" s="10"/>
      <c r="U1534" s="20"/>
      <c r="V1534" s="20"/>
      <c r="W1534" s="43"/>
      <c r="X1534" s="40"/>
      <c r="Y1534" s="43"/>
    </row>
    <row r="1535" spans="1:25" x14ac:dyDescent="0.25">
      <c r="A1535" s="24" t="s">
        <v>13</v>
      </c>
      <c r="B1535" s="14">
        <v>36001</v>
      </c>
      <c r="C1535" s="14" t="s">
        <v>72</v>
      </c>
      <c r="D1535" s="14" t="s">
        <v>19</v>
      </c>
      <c r="E1535" s="14"/>
      <c r="F1535" s="14"/>
      <c r="G1535" s="14">
        <v>2014</v>
      </c>
      <c r="H1535" s="10">
        <v>0</v>
      </c>
      <c r="I1535" s="10">
        <v>0</v>
      </c>
      <c r="J1535" s="20">
        <f t="shared" si="92"/>
        <v>0</v>
      </c>
      <c r="K1535" s="10">
        <v>0</v>
      </c>
      <c r="L1535" s="20">
        <f t="shared" si="93"/>
        <v>0</v>
      </c>
      <c r="M1535" s="10">
        <f t="shared" si="94"/>
        <v>0</v>
      </c>
      <c r="N1535" s="20">
        <f t="shared" si="95"/>
        <v>0</v>
      </c>
      <c r="O1535" s="10"/>
      <c r="P1535" s="10"/>
      <c r="Q1535" s="20"/>
      <c r="R1535" s="10"/>
      <c r="S1535" s="20"/>
      <c r="T1535" s="10"/>
      <c r="U1535" s="20"/>
      <c r="V1535" s="20"/>
      <c r="W1535" s="43"/>
      <c r="X1535" s="40"/>
      <c r="Y1535" s="43"/>
    </row>
    <row r="1536" spans="1:25" x14ac:dyDescent="0.25">
      <c r="A1536" s="13" t="s">
        <v>13</v>
      </c>
      <c r="B1536" s="14">
        <v>36001</v>
      </c>
      <c r="C1536" s="14" t="s">
        <v>72</v>
      </c>
      <c r="D1536" s="14" t="s">
        <v>19</v>
      </c>
      <c r="E1536" s="14"/>
      <c r="F1536" s="14"/>
      <c r="G1536" s="14">
        <v>2015</v>
      </c>
      <c r="H1536" s="10">
        <v>0</v>
      </c>
      <c r="I1536" s="10">
        <v>0</v>
      </c>
      <c r="J1536" s="20">
        <f t="shared" si="92"/>
        <v>0</v>
      </c>
      <c r="K1536" s="10">
        <v>0</v>
      </c>
      <c r="L1536" s="20">
        <f t="shared" si="93"/>
        <v>0</v>
      </c>
      <c r="M1536" s="10">
        <f t="shared" si="94"/>
        <v>0</v>
      </c>
      <c r="N1536" s="20">
        <f t="shared" si="95"/>
        <v>0</v>
      </c>
      <c r="O1536" s="29">
        <v>0</v>
      </c>
      <c r="P1536" s="29">
        <v>0</v>
      </c>
      <c r="Q1536" s="79">
        <f>IF($O1536=0,0,P1536/$O1536)*100</f>
        <v>0</v>
      </c>
      <c r="R1536" s="29">
        <v>0</v>
      </c>
      <c r="S1536" s="79">
        <f>IF($O1536=0,0,R1536/$O1536)*100</f>
        <v>0</v>
      </c>
      <c r="T1536" s="29">
        <f>P1536+R1536</f>
        <v>0</v>
      </c>
      <c r="U1536" s="79">
        <f>IF($O1536=0,0,T1536/$O1536)*100</f>
        <v>0</v>
      </c>
      <c r="V1536" s="80">
        <f>IFERROR(VLOOKUP($B1536,'Depr Rate % NS'!$A:$B,2,FALSE),0)</f>
        <v>0</v>
      </c>
      <c r="W1536" s="81">
        <f>IFERROR(VLOOKUP($B1536,'Depr Rate % NS'!D:E,2,FALSE),0)</f>
        <v>0</v>
      </c>
      <c r="X1536" s="82">
        <f>IFERROR(VLOOKUP($B1536,'Depr Rate % NS'!$L:$O,4,FALSE),0)</f>
        <v>0</v>
      </c>
      <c r="Y1536" s="81">
        <f>W1536*X1536</f>
        <v>0</v>
      </c>
    </row>
    <row r="1537" spans="1:25" x14ac:dyDescent="0.25">
      <c r="A1537" s="24" t="s">
        <v>13</v>
      </c>
      <c r="B1537" s="14">
        <v>36001</v>
      </c>
      <c r="C1537" s="14" t="s">
        <v>72</v>
      </c>
      <c r="D1537" s="14" t="s">
        <v>19</v>
      </c>
      <c r="E1537" s="14"/>
      <c r="F1537" s="14"/>
      <c r="G1537" s="14">
        <v>2016</v>
      </c>
      <c r="H1537" s="10">
        <v>0</v>
      </c>
      <c r="I1537" s="10">
        <v>0</v>
      </c>
      <c r="J1537" s="20">
        <f t="shared" si="92"/>
        <v>0</v>
      </c>
      <c r="K1537" s="10">
        <v>0</v>
      </c>
      <c r="L1537" s="20">
        <f t="shared" si="93"/>
        <v>0</v>
      </c>
      <c r="M1537" s="10">
        <f t="shared" si="94"/>
        <v>0</v>
      </c>
      <c r="N1537" s="20">
        <f t="shared" si="95"/>
        <v>0</v>
      </c>
      <c r="O1537" s="29">
        <v>0</v>
      </c>
      <c r="P1537" s="29">
        <v>0</v>
      </c>
      <c r="Q1537" s="79">
        <f>IF($O1537=0,0,P1537/$O1537)*100</f>
        <v>0</v>
      </c>
      <c r="R1537" s="29">
        <v>0</v>
      </c>
      <c r="S1537" s="79">
        <f>IF($O1537=0,0,R1537/$O1537)*100</f>
        <v>0</v>
      </c>
      <c r="T1537" s="29">
        <f>P1537+R1537</f>
        <v>0</v>
      </c>
      <c r="U1537" s="79">
        <f>IF($O1537=0,0,T1537/$O1537)*100</f>
        <v>0</v>
      </c>
      <c r="V1537" s="80">
        <f>IFERROR(VLOOKUP($B1537,'Depr Rate % NS'!$A:$B,2,FALSE),0)</f>
        <v>0</v>
      </c>
      <c r="W1537" s="81">
        <f>IFERROR(VLOOKUP($B1537,'Depr Rate % NS'!D:E,2,FALSE),0)</f>
        <v>0</v>
      </c>
      <c r="X1537" s="82">
        <f>IFERROR(VLOOKUP($B1537,'Depr Rate % NS'!$L:$O,4,FALSE),0)</f>
        <v>0</v>
      </c>
      <c r="Y1537" s="81">
        <f>W1537*X1537</f>
        <v>0</v>
      </c>
    </row>
    <row r="1538" spans="1:25" x14ac:dyDescent="0.25">
      <c r="A1538" s="13" t="s">
        <v>13</v>
      </c>
      <c r="B1538" s="14">
        <v>36001</v>
      </c>
      <c r="C1538" s="14" t="s">
        <v>72</v>
      </c>
      <c r="D1538" s="14" t="s">
        <v>19</v>
      </c>
      <c r="E1538" s="14"/>
      <c r="F1538" s="14"/>
      <c r="G1538" s="14">
        <v>2017</v>
      </c>
      <c r="H1538" s="10">
        <v>0</v>
      </c>
      <c r="I1538" s="10">
        <v>0</v>
      </c>
      <c r="J1538" s="20">
        <f t="shared" ref="J1538:J1601" si="96">IF($H1538=0,0,I1538/$H1538)*100</f>
        <v>0</v>
      </c>
      <c r="K1538" s="10">
        <v>0</v>
      </c>
      <c r="L1538" s="20">
        <f t="shared" ref="L1538:L1601" si="97">IF($H1538=0,0,K1538/$H1538)*100</f>
        <v>0</v>
      </c>
      <c r="M1538" s="10">
        <f t="shared" ref="M1538:M1601" si="98">I1538+K1538</f>
        <v>0</v>
      </c>
      <c r="N1538" s="20">
        <f t="shared" ref="N1538:N1601" si="99">IF($H1538=0,0,M1538/$H1538)*100</f>
        <v>0</v>
      </c>
      <c r="O1538" s="29">
        <v>0</v>
      </c>
      <c r="P1538" s="29">
        <v>0</v>
      </c>
      <c r="Q1538" s="79">
        <f>IF($O1538=0,0,P1538/$O1538)*100</f>
        <v>0</v>
      </c>
      <c r="R1538" s="29">
        <v>0</v>
      </c>
      <c r="S1538" s="79">
        <f>IF($O1538=0,0,R1538/$O1538)*100</f>
        <v>0</v>
      </c>
      <c r="T1538" s="29">
        <f>P1538+R1538</f>
        <v>0</v>
      </c>
      <c r="U1538" s="79">
        <f>IF($O1538=0,0,T1538/$O1538)*100</f>
        <v>0</v>
      </c>
      <c r="V1538" s="80">
        <f>IFERROR(VLOOKUP($B1538,'Depr Rate % NS'!$A:$B,2,FALSE),0)</f>
        <v>0</v>
      </c>
      <c r="W1538" s="81">
        <f>IFERROR(VLOOKUP($B1538,'Depr Rate % NS'!D:E,2,FALSE),0)</f>
        <v>0</v>
      </c>
      <c r="X1538" s="82">
        <f>IFERROR(VLOOKUP($B1538,'Depr Rate % NS'!$L:$O,4,FALSE),0)</f>
        <v>0</v>
      </c>
      <c r="Y1538" s="81">
        <f>W1538*X1538</f>
        <v>0</v>
      </c>
    </row>
    <row r="1539" spans="1:25" x14ac:dyDescent="0.25">
      <c r="A1539" s="13" t="s">
        <v>13</v>
      </c>
      <c r="B1539" s="14">
        <v>36001</v>
      </c>
      <c r="C1539" s="14" t="s">
        <v>72</v>
      </c>
      <c r="D1539" s="14" t="s">
        <v>19</v>
      </c>
      <c r="E1539" s="14"/>
      <c r="F1539" s="14"/>
      <c r="G1539" s="14">
        <v>2018</v>
      </c>
      <c r="H1539" s="10">
        <v>0</v>
      </c>
      <c r="I1539" s="10">
        <v>0</v>
      </c>
      <c r="J1539" s="20">
        <f t="shared" si="96"/>
        <v>0</v>
      </c>
      <c r="K1539" s="10">
        <v>0</v>
      </c>
      <c r="L1539" s="20">
        <f t="shared" si="97"/>
        <v>0</v>
      </c>
      <c r="M1539" s="10">
        <f t="shared" si="98"/>
        <v>0</v>
      </c>
      <c r="N1539" s="20">
        <f t="shared" si="99"/>
        <v>0</v>
      </c>
      <c r="O1539" s="29">
        <v>0</v>
      </c>
      <c r="P1539" s="29">
        <v>0</v>
      </c>
      <c r="Q1539" s="79">
        <f>IF($O1539=0,0,P1539/$O1539)*100</f>
        <v>0</v>
      </c>
      <c r="R1539" s="29">
        <v>0</v>
      </c>
      <c r="S1539" s="79">
        <f>IF($O1539=0,0,R1539/$O1539)*100</f>
        <v>0</v>
      </c>
      <c r="T1539" s="29">
        <f>P1539+R1539</f>
        <v>0</v>
      </c>
      <c r="U1539" s="79">
        <f>IF($O1539=0,0,T1539/$O1539)*100</f>
        <v>0</v>
      </c>
      <c r="V1539" s="80">
        <f>IFERROR(VLOOKUP($B1539,'Depr Rate % NS'!$A:$B,2,FALSE),0)</f>
        <v>0</v>
      </c>
      <c r="W1539" s="81">
        <f>IFERROR(VLOOKUP($B1539,'Depr Rate % NS'!D:E,2,FALSE),0)</f>
        <v>0</v>
      </c>
      <c r="X1539" s="82">
        <f>IFERROR(VLOOKUP($B1539,'Depr Rate % NS'!$L:$O,4,FALSE),0)</f>
        <v>0</v>
      </c>
      <c r="Y1539" s="81">
        <f>W1539*X1539</f>
        <v>0</v>
      </c>
    </row>
    <row r="1540" spans="1:25" x14ac:dyDescent="0.25">
      <c r="A1540" s="24" t="s">
        <v>13</v>
      </c>
      <c r="B1540" s="14">
        <v>36001</v>
      </c>
      <c r="C1540" s="14" t="s">
        <v>72</v>
      </c>
      <c r="D1540" s="14" t="s">
        <v>19</v>
      </c>
      <c r="E1540" s="14"/>
      <c r="F1540" s="14"/>
      <c r="G1540" s="14">
        <v>2019</v>
      </c>
      <c r="H1540" s="10">
        <v>0</v>
      </c>
      <c r="I1540" s="10">
        <v>0</v>
      </c>
      <c r="J1540" s="20">
        <f t="shared" si="96"/>
        <v>0</v>
      </c>
      <c r="K1540" s="10">
        <v>0</v>
      </c>
      <c r="L1540" s="20">
        <f t="shared" si="97"/>
        <v>0</v>
      </c>
      <c r="M1540" s="10">
        <f t="shared" si="98"/>
        <v>0</v>
      </c>
      <c r="N1540" s="20">
        <f t="shared" si="99"/>
        <v>0</v>
      </c>
      <c r="O1540" s="29">
        <v>0</v>
      </c>
      <c r="P1540" s="29">
        <v>0</v>
      </c>
      <c r="Q1540" s="79">
        <f>IF($O1540=0,0,P1540/$O1540)*100</f>
        <v>0</v>
      </c>
      <c r="R1540" s="29">
        <v>0</v>
      </c>
      <c r="S1540" s="79">
        <f>IF($O1540=0,0,R1540/$O1540)*100</f>
        <v>0</v>
      </c>
      <c r="T1540" s="29">
        <f>P1540+R1540</f>
        <v>0</v>
      </c>
      <c r="U1540" s="79">
        <f>IF($O1540=0,0,T1540/$O1540)*100</f>
        <v>0</v>
      </c>
      <c r="V1540" s="80">
        <f>IFERROR(VLOOKUP($B1540,'Depr Rate % NS'!$A:$B,2,FALSE),0)</f>
        <v>0</v>
      </c>
      <c r="W1540" s="81">
        <f>IFERROR(VLOOKUP($B1540,'Depr Rate % NS'!D:E,2,FALSE),0)</f>
        <v>0</v>
      </c>
      <c r="X1540" s="82">
        <f>IFERROR(VLOOKUP($B1540,'Depr Rate % NS'!$L:$O,4,FALSE),0)</f>
        <v>0</v>
      </c>
      <c r="Y1540" s="81">
        <f>W1540*X1540</f>
        <v>0</v>
      </c>
    </row>
    <row r="1541" spans="1:25" x14ac:dyDescent="0.25">
      <c r="A1541" s="13" t="s">
        <v>13</v>
      </c>
      <c r="B1541" s="14">
        <v>36100</v>
      </c>
      <c r="C1541" s="14" t="s">
        <v>73</v>
      </c>
      <c r="D1541" s="14" t="s">
        <v>18</v>
      </c>
      <c r="E1541" s="14"/>
      <c r="F1541" s="14"/>
      <c r="G1541" s="14">
        <v>2011</v>
      </c>
      <c r="H1541" s="10">
        <v>2000</v>
      </c>
      <c r="I1541" s="10">
        <v>-385.6</v>
      </c>
      <c r="J1541" s="20">
        <f t="shared" si="96"/>
        <v>-19.28</v>
      </c>
      <c r="K1541" s="10">
        <v>0</v>
      </c>
      <c r="L1541" s="20">
        <f t="shared" si="97"/>
        <v>0</v>
      </c>
      <c r="M1541" s="10">
        <f t="shared" si="98"/>
        <v>-385.6</v>
      </c>
      <c r="N1541" s="20">
        <f t="shared" si="99"/>
        <v>-19.28</v>
      </c>
      <c r="O1541" s="10"/>
      <c r="P1541" s="10"/>
      <c r="Q1541" s="20"/>
      <c r="R1541" s="10"/>
      <c r="S1541" s="20"/>
      <c r="T1541" s="10"/>
      <c r="U1541" s="20"/>
      <c r="V1541" s="20"/>
      <c r="W1541" s="43"/>
      <c r="X1541" s="40"/>
      <c r="Y1541" s="43"/>
    </row>
    <row r="1542" spans="1:25" x14ac:dyDescent="0.25">
      <c r="A1542" s="13" t="s">
        <v>13</v>
      </c>
      <c r="B1542" s="14">
        <v>36100</v>
      </c>
      <c r="C1542" s="14" t="s">
        <v>73</v>
      </c>
      <c r="D1542" s="14" t="s">
        <v>18</v>
      </c>
      <c r="E1542" s="14"/>
      <c r="F1542" s="14"/>
      <c r="G1542" s="14">
        <v>2012</v>
      </c>
      <c r="H1542" s="10">
        <v>0</v>
      </c>
      <c r="I1542" s="10">
        <v>0</v>
      </c>
      <c r="J1542" s="20">
        <f t="shared" si="96"/>
        <v>0</v>
      </c>
      <c r="K1542" s="10">
        <v>0</v>
      </c>
      <c r="L1542" s="20">
        <f t="shared" si="97"/>
        <v>0</v>
      </c>
      <c r="M1542" s="10">
        <f t="shared" si="98"/>
        <v>0</v>
      </c>
      <c r="N1542" s="20">
        <f t="shared" si="99"/>
        <v>0</v>
      </c>
      <c r="O1542" s="10"/>
      <c r="P1542" s="10"/>
      <c r="Q1542" s="20"/>
      <c r="R1542" s="10"/>
      <c r="S1542" s="20"/>
      <c r="T1542" s="10"/>
      <c r="U1542" s="20"/>
      <c r="V1542" s="20"/>
      <c r="W1542" s="43"/>
      <c r="X1542" s="40"/>
      <c r="Y1542" s="43"/>
    </row>
    <row r="1543" spans="1:25" x14ac:dyDescent="0.25">
      <c r="A1543" s="13" t="s">
        <v>13</v>
      </c>
      <c r="B1543" s="14">
        <v>36100</v>
      </c>
      <c r="C1543" s="14" t="s">
        <v>73</v>
      </c>
      <c r="D1543" s="14" t="s">
        <v>18</v>
      </c>
      <c r="E1543" s="14"/>
      <c r="F1543" s="14"/>
      <c r="G1543" s="14">
        <v>2013</v>
      </c>
      <c r="H1543" s="10">
        <v>2733.51</v>
      </c>
      <c r="I1543" s="10">
        <v>0</v>
      </c>
      <c r="J1543" s="20">
        <f t="shared" si="96"/>
        <v>0</v>
      </c>
      <c r="K1543" s="10">
        <v>0</v>
      </c>
      <c r="L1543" s="20">
        <f t="shared" si="97"/>
        <v>0</v>
      </c>
      <c r="M1543" s="10">
        <f t="shared" si="98"/>
        <v>0</v>
      </c>
      <c r="N1543" s="20">
        <f t="shared" si="99"/>
        <v>0</v>
      </c>
      <c r="O1543" s="10"/>
      <c r="P1543" s="10"/>
      <c r="Q1543" s="20"/>
      <c r="R1543" s="10"/>
      <c r="S1543" s="20"/>
      <c r="T1543" s="10"/>
      <c r="U1543" s="20"/>
      <c r="V1543" s="20"/>
      <c r="W1543" s="43"/>
      <c r="X1543" s="40"/>
      <c r="Y1543" s="43"/>
    </row>
    <row r="1544" spans="1:25" x14ac:dyDescent="0.25">
      <c r="A1544" s="13" t="s">
        <v>13</v>
      </c>
      <c r="B1544" s="14">
        <v>36100</v>
      </c>
      <c r="C1544" s="14" t="s">
        <v>73</v>
      </c>
      <c r="D1544" s="14" t="s">
        <v>18</v>
      </c>
      <c r="E1544" s="14"/>
      <c r="F1544" s="14"/>
      <c r="G1544" s="14">
        <v>2014</v>
      </c>
      <c r="H1544" s="10">
        <v>33316.660000000003</v>
      </c>
      <c r="I1544" s="10">
        <v>-47431.79</v>
      </c>
      <c r="J1544" s="20">
        <f t="shared" si="96"/>
        <v>-142.36658176419843</v>
      </c>
      <c r="K1544" s="10">
        <v>0</v>
      </c>
      <c r="L1544" s="20">
        <f t="shared" si="97"/>
        <v>0</v>
      </c>
      <c r="M1544" s="10">
        <f t="shared" si="98"/>
        <v>-47431.79</v>
      </c>
      <c r="N1544" s="20">
        <f t="shared" si="99"/>
        <v>-142.36658176419843</v>
      </c>
      <c r="O1544" s="10"/>
      <c r="P1544" s="10"/>
      <c r="Q1544" s="20"/>
      <c r="R1544" s="10"/>
      <c r="S1544" s="20"/>
      <c r="T1544" s="10"/>
      <c r="U1544" s="20"/>
      <c r="V1544" s="20"/>
      <c r="W1544" s="43"/>
      <c r="X1544" s="40"/>
      <c r="Y1544" s="43"/>
    </row>
    <row r="1545" spans="1:25" x14ac:dyDescent="0.25">
      <c r="A1545" s="13" t="s">
        <v>13</v>
      </c>
      <c r="B1545" s="14">
        <v>36100</v>
      </c>
      <c r="C1545" s="14" t="s">
        <v>73</v>
      </c>
      <c r="D1545" s="14" t="s">
        <v>18</v>
      </c>
      <c r="E1545" s="14"/>
      <c r="F1545" s="14"/>
      <c r="G1545" s="14">
        <v>2015</v>
      </c>
      <c r="H1545" s="10">
        <v>79145.53</v>
      </c>
      <c r="I1545" s="10">
        <v>-78664.099999999991</v>
      </c>
      <c r="J1545" s="20">
        <f t="shared" si="96"/>
        <v>-99.391715489175439</v>
      </c>
      <c r="K1545" s="10">
        <v>0</v>
      </c>
      <c r="L1545" s="20">
        <f t="shared" si="97"/>
        <v>0</v>
      </c>
      <c r="M1545" s="10">
        <f t="shared" si="98"/>
        <v>-78664.099999999991</v>
      </c>
      <c r="N1545" s="20">
        <f t="shared" si="99"/>
        <v>-99.391715489175439</v>
      </c>
      <c r="O1545" s="29">
        <v>117195.7</v>
      </c>
      <c r="P1545" s="29">
        <v>-126481.48999999999</v>
      </c>
      <c r="Q1545" s="79">
        <f>IF($O1545=0,0,P1545/$O1545)*100</f>
        <v>-107.92331971224201</v>
      </c>
      <c r="R1545" s="29">
        <v>0</v>
      </c>
      <c r="S1545" s="79">
        <f>IF($O1545=0,0,R1545/$O1545)*100</f>
        <v>0</v>
      </c>
      <c r="T1545" s="29">
        <f>P1545+R1545</f>
        <v>-126481.48999999999</v>
      </c>
      <c r="U1545" s="79">
        <f>IF($O1545=0,0,T1545/$O1545)*100</f>
        <v>-107.92331971224201</v>
      </c>
      <c r="V1545" s="80">
        <f>IFERROR(VLOOKUP($B1545,'Depr Rate % NS'!$A:$B,2,FALSE),0)</f>
        <v>-5</v>
      </c>
      <c r="W1545" s="81">
        <f>IFERROR(VLOOKUP($B1545,'Depr Rate % NS'!D:E,2,FALSE),0)</f>
        <v>24230245.84</v>
      </c>
      <c r="X1545" s="82">
        <f>IFERROR(VLOOKUP($B1545,'Depr Rate % NS'!$L:$O,4,FALSE),0)</f>
        <v>6.9999999999999999E-4</v>
      </c>
      <c r="Y1545" s="81">
        <f>W1545*X1545</f>
        <v>16961.172087999999</v>
      </c>
    </row>
    <row r="1546" spans="1:25" x14ac:dyDescent="0.25">
      <c r="A1546" s="13" t="s">
        <v>13</v>
      </c>
      <c r="B1546" s="14">
        <v>36100</v>
      </c>
      <c r="C1546" s="14" t="s">
        <v>73</v>
      </c>
      <c r="D1546" s="14" t="s">
        <v>18</v>
      </c>
      <c r="E1546" s="14"/>
      <c r="F1546" s="14"/>
      <c r="G1546" s="14">
        <v>2016</v>
      </c>
      <c r="H1546" s="10">
        <v>63334.85</v>
      </c>
      <c r="I1546" s="10">
        <v>-11765.35</v>
      </c>
      <c r="J1546" s="20">
        <f t="shared" si="96"/>
        <v>-18.576423564593586</v>
      </c>
      <c r="K1546" s="10">
        <v>0</v>
      </c>
      <c r="L1546" s="20">
        <f t="shared" si="97"/>
        <v>0</v>
      </c>
      <c r="M1546" s="10">
        <f t="shared" si="98"/>
        <v>-11765.35</v>
      </c>
      <c r="N1546" s="20">
        <f t="shared" si="99"/>
        <v>-18.576423564593586</v>
      </c>
      <c r="O1546" s="29">
        <v>178530.55000000002</v>
      </c>
      <c r="P1546" s="29">
        <v>-137861.24</v>
      </c>
      <c r="Q1546" s="79">
        <f>IF($O1546=0,0,P1546/$O1546)*100</f>
        <v>-77.219971595897718</v>
      </c>
      <c r="R1546" s="29">
        <v>0</v>
      </c>
      <c r="S1546" s="79">
        <f>IF($O1546=0,0,R1546/$O1546)*100</f>
        <v>0</v>
      </c>
      <c r="T1546" s="29">
        <f>P1546+R1546</f>
        <v>-137861.24</v>
      </c>
      <c r="U1546" s="79">
        <f>IF($O1546=0,0,T1546/$O1546)*100</f>
        <v>-77.219971595897718</v>
      </c>
      <c r="V1546" s="80">
        <f>IFERROR(VLOOKUP($B1546,'Depr Rate % NS'!$A:$B,2,FALSE),0)</f>
        <v>-5</v>
      </c>
      <c r="W1546" s="81">
        <f>IFERROR(VLOOKUP($B1546,'Depr Rate % NS'!D:E,2,FALSE),0)</f>
        <v>24230245.84</v>
      </c>
      <c r="X1546" s="82">
        <f>IFERROR(VLOOKUP($B1546,'Depr Rate % NS'!$L:$O,4,FALSE),0)</f>
        <v>6.9999999999999999E-4</v>
      </c>
      <c r="Y1546" s="81">
        <f>W1546*X1546</f>
        <v>16961.172087999999</v>
      </c>
    </row>
    <row r="1547" spans="1:25" x14ac:dyDescent="0.25">
      <c r="A1547" s="13" t="s">
        <v>13</v>
      </c>
      <c r="B1547" s="14">
        <v>36100</v>
      </c>
      <c r="C1547" s="14" t="s">
        <v>73</v>
      </c>
      <c r="D1547" s="14" t="s">
        <v>18</v>
      </c>
      <c r="E1547" s="14"/>
      <c r="F1547" s="14"/>
      <c r="G1547" s="14">
        <v>2017</v>
      </c>
      <c r="H1547" s="10">
        <v>52958.600000000006</v>
      </c>
      <c r="I1547" s="10">
        <v>-15746.93</v>
      </c>
      <c r="J1547" s="20">
        <f t="shared" si="96"/>
        <v>-29.734415184691436</v>
      </c>
      <c r="K1547" s="10">
        <v>0</v>
      </c>
      <c r="L1547" s="20">
        <f t="shared" si="97"/>
        <v>0</v>
      </c>
      <c r="M1547" s="10">
        <f t="shared" si="98"/>
        <v>-15746.93</v>
      </c>
      <c r="N1547" s="20">
        <f t="shared" si="99"/>
        <v>-29.734415184691436</v>
      </c>
      <c r="O1547" s="29">
        <v>231489.15000000002</v>
      </c>
      <c r="P1547" s="29">
        <v>-153608.16999999998</v>
      </c>
      <c r="Q1547" s="79">
        <f>IF($O1547=0,0,P1547/$O1547)*100</f>
        <v>-66.356531180835034</v>
      </c>
      <c r="R1547" s="29">
        <v>0</v>
      </c>
      <c r="S1547" s="79">
        <f>IF($O1547=0,0,R1547/$O1547)*100</f>
        <v>0</v>
      </c>
      <c r="T1547" s="29">
        <f>P1547+R1547</f>
        <v>-153608.16999999998</v>
      </c>
      <c r="U1547" s="79">
        <f>IF($O1547=0,0,T1547/$O1547)*100</f>
        <v>-66.356531180835034</v>
      </c>
      <c r="V1547" s="80">
        <f>IFERROR(VLOOKUP($B1547,'Depr Rate % NS'!$A:$B,2,FALSE),0)</f>
        <v>-5</v>
      </c>
      <c r="W1547" s="81">
        <f>IFERROR(VLOOKUP($B1547,'Depr Rate % NS'!D:E,2,FALSE),0)</f>
        <v>24230245.84</v>
      </c>
      <c r="X1547" s="82">
        <f>IFERROR(VLOOKUP($B1547,'Depr Rate % NS'!$L:$O,4,FALSE),0)</f>
        <v>6.9999999999999999E-4</v>
      </c>
      <c r="Y1547" s="81">
        <f>W1547*X1547</f>
        <v>16961.172087999999</v>
      </c>
    </row>
    <row r="1548" spans="1:25" x14ac:dyDescent="0.25">
      <c r="A1548" s="13" t="s">
        <v>13</v>
      </c>
      <c r="B1548" s="14">
        <v>36100</v>
      </c>
      <c r="C1548" s="14" t="s">
        <v>73</v>
      </c>
      <c r="D1548" s="14" t="s">
        <v>18</v>
      </c>
      <c r="E1548" s="14"/>
      <c r="F1548" s="14"/>
      <c r="G1548" s="14">
        <v>2018</v>
      </c>
      <c r="H1548" s="10">
        <v>73039.53</v>
      </c>
      <c r="I1548" s="10">
        <v>-28588.49</v>
      </c>
      <c r="J1548" s="20">
        <f t="shared" si="96"/>
        <v>-39.141119883986114</v>
      </c>
      <c r="K1548" s="10">
        <v>0</v>
      </c>
      <c r="L1548" s="20">
        <f t="shared" si="97"/>
        <v>0</v>
      </c>
      <c r="M1548" s="10">
        <f t="shared" si="98"/>
        <v>-28588.49</v>
      </c>
      <c r="N1548" s="20">
        <f t="shared" si="99"/>
        <v>-39.141119883986114</v>
      </c>
      <c r="O1548" s="29">
        <v>301795.17000000004</v>
      </c>
      <c r="P1548" s="29">
        <v>-182196.66</v>
      </c>
      <c r="Q1548" s="79">
        <f>IF($O1548=0,0,P1548/$O1548)*100</f>
        <v>-60.370966175502403</v>
      </c>
      <c r="R1548" s="29">
        <v>0</v>
      </c>
      <c r="S1548" s="79">
        <f>IF($O1548=0,0,R1548/$O1548)*100</f>
        <v>0</v>
      </c>
      <c r="T1548" s="29">
        <f>P1548+R1548</f>
        <v>-182196.66</v>
      </c>
      <c r="U1548" s="79">
        <f>IF($O1548=0,0,T1548/$O1548)*100</f>
        <v>-60.370966175502403</v>
      </c>
      <c r="V1548" s="80">
        <f>IFERROR(VLOOKUP($B1548,'Depr Rate % NS'!$A:$B,2,FALSE),0)</f>
        <v>-5</v>
      </c>
      <c r="W1548" s="81">
        <f>IFERROR(VLOOKUP($B1548,'Depr Rate % NS'!D:E,2,FALSE),0)</f>
        <v>24230245.84</v>
      </c>
      <c r="X1548" s="82">
        <f>IFERROR(VLOOKUP($B1548,'Depr Rate % NS'!$L:$O,4,FALSE),0)</f>
        <v>6.9999999999999999E-4</v>
      </c>
      <c r="Y1548" s="81">
        <f>W1548*X1548</f>
        <v>16961.172087999999</v>
      </c>
    </row>
    <row r="1549" spans="1:25" x14ac:dyDescent="0.25">
      <c r="A1549" s="13" t="s">
        <v>13</v>
      </c>
      <c r="B1549" s="14">
        <v>36100</v>
      </c>
      <c r="C1549" s="14" t="s">
        <v>73</v>
      </c>
      <c r="D1549" s="14" t="s">
        <v>18</v>
      </c>
      <c r="E1549" s="14"/>
      <c r="F1549" s="14"/>
      <c r="G1549" s="14">
        <v>2019</v>
      </c>
      <c r="H1549" s="10">
        <v>21882.62</v>
      </c>
      <c r="I1549" s="10">
        <v>-42229.87</v>
      </c>
      <c r="J1549" s="20">
        <f t="shared" si="96"/>
        <v>-192.98360982368658</v>
      </c>
      <c r="K1549" s="10">
        <v>0</v>
      </c>
      <c r="L1549" s="20">
        <f t="shared" si="97"/>
        <v>0</v>
      </c>
      <c r="M1549" s="10">
        <f t="shared" si="98"/>
        <v>-42229.87</v>
      </c>
      <c r="N1549" s="20">
        <f t="shared" si="99"/>
        <v>-192.98360982368658</v>
      </c>
      <c r="O1549" s="29">
        <v>290361.13</v>
      </c>
      <c r="P1549" s="29">
        <v>-176994.74</v>
      </c>
      <c r="Q1549" s="79">
        <f>IF($O1549=0,0,P1549/$O1549)*100</f>
        <v>-60.956760982435895</v>
      </c>
      <c r="R1549" s="29">
        <v>0</v>
      </c>
      <c r="S1549" s="79">
        <f>IF($O1549=0,0,R1549/$O1549)*100</f>
        <v>0</v>
      </c>
      <c r="T1549" s="29">
        <f>P1549+R1549</f>
        <v>-176994.74</v>
      </c>
      <c r="U1549" s="79">
        <f>IF($O1549=0,0,T1549/$O1549)*100</f>
        <v>-60.956760982435895</v>
      </c>
      <c r="V1549" s="80">
        <f>IFERROR(VLOOKUP($B1549,'Depr Rate % NS'!$A:$B,2,FALSE),0)</f>
        <v>-5</v>
      </c>
      <c r="W1549" s="81">
        <f>IFERROR(VLOOKUP($B1549,'Depr Rate % NS'!D:E,2,FALSE),0)</f>
        <v>24230245.84</v>
      </c>
      <c r="X1549" s="82">
        <f>IFERROR(VLOOKUP($B1549,'Depr Rate % NS'!$L:$O,4,FALSE),0)</f>
        <v>6.9999999999999999E-4</v>
      </c>
      <c r="Y1549" s="81">
        <f>W1549*X1549</f>
        <v>16961.172087999999</v>
      </c>
    </row>
    <row r="1550" spans="1:25" x14ac:dyDescent="0.25">
      <c r="A1550" s="13" t="s">
        <v>13</v>
      </c>
      <c r="B1550" s="14">
        <v>36200</v>
      </c>
      <c r="C1550" s="14" t="s">
        <v>74</v>
      </c>
      <c r="D1550" s="14" t="s">
        <v>18</v>
      </c>
      <c r="E1550" s="14"/>
      <c r="F1550" s="14"/>
      <c r="G1550" s="14">
        <v>2011</v>
      </c>
      <c r="H1550" s="10">
        <v>3967174.3899999997</v>
      </c>
      <c r="I1550" s="10">
        <v>-583857.51</v>
      </c>
      <c r="J1550" s="20">
        <f t="shared" si="96"/>
        <v>-14.717213124578576</v>
      </c>
      <c r="K1550" s="10">
        <v>20410.869999999995</v>
      </c>
      <c r="L1550" s="20">
        <f t="shared" si="97"/>
        <v>0.5144938939777739</v>
      </c>
      <c r="M1550" s="10">
        <f t="shared" si="98"/>
        <v>-563446.64</v>
      </c>
      <c r="N1550" s="20">
        <f t="shared" si="99"/>
        <v>-14.202719230600803</v>
      </c>
      <c r="O1550" s="10"/>
      <c r="P1550" s="10"/>
      <c r="Q1550" s="20"/>
      <c r="R1550" s="10"/>
      <c r="S1550" s="20"/>
      <c r="T1550" s="10"/>
      <c r="U1550" s="20"/>
      <c r="V1550" s="20"/>
      <c r="W1550" s="43"/>
      <c r="X1550" s="40"/>
      <c r="Y1550" s="43"/>
    </row>
    <row r="1551" spans="1:25" x14ac:dyDescent="0.25">
      <c r="A1551" s="13" t="s">
        <v>13</v>
      </c>
      <c r="B1551" s="14">
        <v>36200</v>
      </c>
      <c r="C1551" s="14" t="s">
        <v>74</v>
      </c>
      <c r="D1551" s="14" t="s">
        <v>18</v>
      </c>
      <c r="E1551" s="14"/>
      <c r="F1551" s="14"/>
      <c r="G1551" s="14">
        <v>2012</v>
      </c>
      <c r="H1551" s="10">
        <v>861639.29999999993</v>
      </c>
      <c r="I1551" s="10">
        <v>-649832.6</v>
      </c>
      <c r="J1551" s="20">
        <f t="shared" si="96"/>
        <v>-75.418170921405277</v>
      </c>
      <c r="K1551" s="10">
        <v>206231.73000000004</v>
      </c>
      <c r="L1551" s="20">
        <f t="shared" si="97"/>
        <v>23.934810076559884</v>
      </c>
      <c r="M1551" s="10">
        <f t="shared" si="98"/>
        <v>-443600.86999999994</v>
      </c>
      <c r="N1551" s="20">
        <f t="shared" si="99"/>
        <v>-51.483360844845393</v>
      </c>
      <c r="O1551" s="10"/>
      <c r="P1551" s="10"/>
      <c r="Q1551" s="20"/>
      <c r="R1551" s="10"/>
      <c r="S1551" s="20"/>
      <c r="T1551" s="10"/>
      <c r="U1551" s="20"/>
      <c r="V1551" s="20"/>
      <c r="W1551" s="43"/>
      <c r="X1551" s="40"/>
      <c r="Y1551" s="43"/>
    </row>
    <row r="1552" spans="1:25" x14ac:dyDescent="0.25">
      <c r="A1552" s="13" t="s">
        <v>13</v>
      </c>
      <c r="B1552" s="14">
        <v>36200</v>
      </c>
      <c r="C1552" s="14" t="s">
        <v>74</v>
      </c>
      <c r="D1552" s="14" t="s">
        <v>18</v>
      </c>
      <c r="E1552" s="14"/>
      <c r="F1552" s="14"/>
      <c r="G1552" s="14">
        <v>2013</v>
      </c>
      <c r="H1552" s="10">
        <v>2780261.7099999995</v>
      </c>
      <c r="I1552" s="10">
        <v>94030.32</v>
      </c>
      <c r="J1552" s="20">
        <f t="shared" si="96"/>
        <v>3.3820672227291877</v>
      </c>
      <c r="K1552" s="10">
        <v>251965.01</v>
      </c>
      <c r="L1552" s="20">
        <f t="shared" si="97"/>
        <v>9.0626364091458154</v>
      </c>
      <c r="M1552" s="10">
        <f t="shared" si="98"/>
        <v>345995.33</v>
      </c>
      <c r="N1552" s="20">
        <f t="shared" si="99"/>
        <v>12.444703631875004</v>
      </c>
      <c r="O1552" s="10"/>
      <c r="P1552" s="10"/>
      <c r="Q1552" s="20"/>
      <c r="R1552" s="10"/>
      <c r="S1552" s="20"/>
      <c r="T1552" s="10"/>
      <c r="U1552" s="20"/>
      <c r="V1552" s="20"/>
      <c r="W1552" s="43"/>
      <c r="X1552" s="40"/>
      <c r="Y1552" s="43"/>
    </row>
    <row r="1553" spans="1:25" x14ac:dyDescent="0.25">
      <c r="A1553" s="13" t="s">
        <v>13</v>
      </c>
      <c r="B1553" s="14">
        <v>36200</v>
      </c>
      <c r="C1553" s="14" t="s">
        <v>74</v>
      </c>
      <c r="D1553" s="14" t="s">
        <v>18</v>
      </c>
      <c r="E1553" s="14"/>
      <c r="F1553" s="14"/>
      <c r="G1553" s="14">
        <v>2014</v>
      </c>
      <c r="H1553" s="10">
        <v>1938340.4499999997</v>
      </c>
      <c r="I1553" s="10">
        <v>-380303.72</v>
      </c>
      <c r="J1553" s="20">
        <f t="shared" si="96"/>
        <v>-19.620068290892863</v>
      </c>
      <c r="K1553" s="10">
        <v>-164460.60000000003</v>
      </c>
      <c r="L1553" s="20">
        <f t="shared" si="97"/>
        <v>-8.4846085732772103</v>
      </c>
      <c r="M1553" s="10">
        <f t="shared" si="98"/>
        <v>-544764.32000000007</v>
      </c>
      <c r="N1553" s="20">
        <f t="shared" si="99"/>
        <v>-28.104676864170074</v>
      </c>
      <c r="O1553" s="10"/>
      <c r="P1553" s="10"/>
      <c r="Q1553" s="20"/>
      <c r="R1553" s="10"/>
      <c r="S1553" s="20"/>
      <c r="T1553" s="10"/>
      <c r="U1553" s="20"/>
      <c r="V1553" s="20"/>
      <c r="W1553" s="43"/>
      <c r="X1553" s="40"/>
      <c r="Y1553" s="43"/>
    </row>
    <row r="1554" spans="1:25" x14ac:dyDescent="0.25">
      <c r="A1554" s="13" t="s">
        <v>13</v>
      </c>
      <c r="B1554" s="14">
        <v>36200</v>
      </c>
      <c r="C1554" s="14" t="s">
        <v>74</v>
      </c>
      <c r="D1554" s="14" t="s">
        <v>18</v>
      </c>
      <c r="E1554" s="14"/>
      <c r="F1554" s="14"/>
      <c r="G1554" s="14">
        <v>2015</v>
      </c>
      <c r="H1554" s="10">
        <v>2770893.8499999996</v>
      </c>
      <c r="I1554" s="10">
        <v>-746692.20999999985</v>
      </c>
      <c r="J1554" s="20">
        <f t="shared" si="96"/>
        <v>-26.947701731699318</v>
      </c>
      <c r="K1554" s="10">
        <v>175333.53</v>
      </c>
      <c r="L1554" s="20">
        <f t="shared" si="97"/>
        <v>6.3276884460947507</v>
      </c>
      <c r="M1554" s="10">
        <f t="shared" si="98"/>
        <v>-571358.67999999982</v>
      </c>
      <c r="N1554" s="20">
        <f t="shared" si="99"/>
        <v>-20.620013285604568</v>
      </c>
      <c r="O1554" s="29">
        <v>12318309.699999997</v>
      </c>
      <c r="P1554" s="29">
        <v>-2266655.7199999997</v>
      </c>
      <c r="Q1554" s="79">
        <f>IF($O1554=0,0,P1554/$O1554)*100</f>
        <v>-18.40070411608502</v>
      </c>
      <c r="R1554" s="29">
        <v>489480.54</v>
      </c>
      <c r="S1554" s="79">
        <f>IF($O1554=0,0,R1554/$O1554)*100</f>
        <v>3.9736015080055997</v>
      </c>
      <c r="T1554" s="29">
        <f>P1554+R1554</f>
        <v>-1777175.1799999997</v>
      </c>
      <c r="U1554" s="79">
        <f>IF($O1554=0,0,T1554/$O1554)*100</f>
        <v>-14.427102608079419</v>
      </c>
      <c r="V1554" s="80">
        <f>IFERROR(VLOOKUP($B1554,'Depr Rate % NS'!$A:$B,2,FALSE),0)</f>
        <v>-10</v>
      </c>
      <c r="W1554" s="81">
        <f>IFERROR(VLOOKUP($B1554,'Depr Rate % NS'!D:E,2,FALSE),0)</f>
        <v>251601057.17999995</v>
      </c>
      <c r="X1554" s="82">
        <f>IFERROR(VLOOKUP($B1554,'Depr Rate % NS'!$L:$O,4,FALSE),0)</f>
        <v>2.5000000000000001E-3</v>
      </c>
      <c r="Y1554" s="81">
        <f>W1554*X1554</f>
        <v>629002.64294999989</v>
      </c>
    </row>
    <row r="1555" spans="1:25" x14ac:dyDescent="0.25">
      <c r="A1555" s="13" t="s">
        <v>13</v>
      </c>
      <c r="B1555" s="14">
        <v>36200</v>
      </c>
      <c r="C1555" s="14" t="s">
        <v>74</v>
      </c>
      <c r="D1555" s="14" t="s">
        <v>18</v>
      </c>
      <c r="E1555" s="14"/>
      <c r="F1555" s="14"/>
      <c r="G1555" s="14">
        <v>2016</v>
      </c>
      <c r="H1555" s="10">
        <v>3073347.54</v>
      </c>
      <c r="I1555" s="10">
        <v>-375589.18</v>
      </c>
      <c r="J1555" s="20">
        <f t="shared" si="96"/>
        <v>-12.220849582146508</v>
      </c>
      <c r="K1555" s="10">
        <v>-86079.47</v>
      </c>
      <c r="L1555" s="20">
        <f t="shared" si="97"/>
        <v>-2.8008374868011185</v>
      </c>
      <c r="M1555" s="10">
        <f t="shared" si="98"/>
        <v>-461668.65</v>
      </c>
      <c r="N1555" s="20">
        <f t="shared" si="99"/>
        <v>-15.021687068947628</v>
      </c>
      <c r="O1555" s="29">
        <v>11424482.85</v>
      </c>
      <c r="P1555" s="29">
        <v>-2058387.3899999997</v>
      </c>
      <c r="Q1555" s="79">
        <f>IF($O1555=0,0,P1555/$O1555)*100</f>
        <v>-18.017335375491413</v>
      </c>
      <c r="R1555" s="29">
        <v>382990.2</v>
      </c>
      <c r="S1555" s="79">
        <f>IF($O1555=0,0,R1555/$O1555)*100</f>
        <v>3.3523635601588739</v>
      </c>
      <c r="T1555" s="29">
        <f>P1555+R1555</f>
        <v>-1675397.1899999997</v>
      </c>
      <c r="U1555" s="79">
        <f>IF($O1555=0,0,T1555/$O1555)*100</f>
        <v>-14.664971815332539</v>
      </c>
      <c r="V1555" s="80">
        <f>IFERROR(VLOOKUP($B1555,'Depr Rate % NS'!$A:$B,2,FALSE),0)</f>
        <v>-10</v>
      </c>
      <c r="W1555" s="81">
        <f>IFERROR(VLOOKUP($B1555,'Depr Rate % NS'!D:E,2,FALSE),0)</f>
        <v>251601057.17999995</v>
      </c>
      <c r="X1555" s="82">
        <f>IFERROR(VLOOKUP($B1555,'Depr Rate % NS'!$L:$O,4,FALSE),0)</f>
        <v>2.5000000000000001E-3</v>
      </c>
      <c r="Y1555" s="81">
        <f>W1555*X1555</f>
        <v>629002.64294999989</v>
      </c>
    </row>
    <row r="1556" spans="1:25" x14ac:dyDescent="0.25">
      <c r="A1556" s="13" t="s">
        <v>13</v>
      </c>
      <c r="B1556" s="14">
        <v>36200</v>
      </c>
      <c r="C1556" s="14" t="s">
        <v>74</v>
      </c>
      <c r="D1556" s="14" t="s">
        <v>18</v>
      </c>
      <c r="E1556" s="14"/>
      <c r="F1556" s="14"/>
      <c r="G1556" s="14">
        <v>2017</v>
      </c>
      <c r="H1556" s="10">
        <v>2281175.88</v>
      </c>
      <c r="I1556" s="10">
        <v>-391256.07999999996</v>
      </c>
      <c r="J1556" s="20">
        <f t="shared" si="96"/>
        <v>-17.151508721019791</v>
      </c>
      <c r="K1556" s="10">
        <v>94789.31</v>
      </c>
      <c r="L1556" s="20">
        <f t="shared" si="97"/>
        <v>4.1552828447405821</v>
      </c>
      <c r="M1556" s="10">
        <f t="shared" si="98"/>
        <v>-296466.76999999996</v>
      </c>
      <c r="N1556" s="20">
        <f t="shared" si="99"/>
        <v>-12.99622587627921</v>
      </c>
      <c r="O1556" s="29">
        <v>12844019.429999998</v>
      </c>
      <c r="P1556" s="29">
        <v>-1799810.8699999996</v>
      </c>
      <c r="Q1556" s="79">
        <f>IF($O1556=0,0,P1556/$O1556)*100</f>
        <v>-14.012832040693976</v>
      </c>
      <c r="R1556" s="29">
        <v>271547.77999999997</v>
      </c>
      <c r="S1556" s="79">
        <f>IF($O1556=0,0,R1556/$O1556)*100</f>
        <v>2.1141962722801644</v>
      </c>
      <c r="T1556" s="29">
        <f>P1556+R1556</f>
        <v>-1528263.0899999996</v>
      </c>
      <c r="U1556" s="79">
        <f>IF($O1556=0,0,T1556/$O1556)*100</f>
        <v>-11.898635768413811</v>
      </c>
      <c r="V1556" s="80">
        <f>IFERROR(VLOOKUP($B1556,'Depr Rate % NS'!$A:$B,2,FALSE),0)</f>
        <v>-10</v>
      </c>
      <c r="W1556" s="81">
        <f>IFERROR(VLOOKUP($B1556,'Depr Rate % NS'!D:E,2,FALSE),0)</f>
        <v>251601057.17999995</v>
      </c>
      <c r="X1556" s="82">
        <f>IFERROR(VLOOKUP($B1556,'Depr Rate % NS'!$L:$O,4,FALSE),0)</f>
        <v>2.5000000000000001E-3</v>
      </c>
      <c r="Y1556" s="81">
        <f>W1556*X1556</f>
        <v>629002.64294999989</v>
      </c>
    </row>
    <row r="1557" spans="1:25" x14ac:dyDescent="0.25">
      <c r="A1557" s="13" t="s">
        <v>13</v>
      </c>
      <c r="B1557" s="14">
        <v>36200</v>
      </c>
      <c r="C1557" s="14" t="s">
        <v>74</v>
      </c>
      <c r="D1557" s="14" t="s">
        <v>18</v>
      </c>
      <c r="E1557" s="14"/>
      <c r="F1557" s="14"/>
      <c r="G1557" s="14">
        <v>2018</v>
      </c>
      <c r="H1557" s="10">
        <v>2836274.4699999993</v>
      </c>
      <c r="I1557" s="10">
        <v>-976042.25</v>
      </c>
      <c r="J1557" s="20">
        <f t="shared" si="96"/>
        <v>-34.412827824804992</v>
      </c>
      <c r="K1557" s="10">
        <v>52186.350000000006</v>
      </c>
      <c r="L1557" s="20">
        <f t="shared" si="97"/>
        <v>1.8399612079856298</v>
      </c>
      <c r="M1557" s="10">
        <f t="shared" si="98"/>
        <v>-923855.9</v>
      </c>
      <c r="N1557" s="20">
        <f t="shared" si="99"/>
        <v>-32.572866616819361</v>
      </c>
      <c r="O1557" s="29">
        <v>12900032.189999998</v>
      </c>
      <c r="P1557" s="29">
        <v>-2869883.4399999995</v>
      </c>
      <c r="Q1557" s="79">
        <f>IF($O1557=0,0,P1557/$O1557)*100</f>
        <v>-22.247102935329963</v>
      </c>
      <c r="R1557" s="29">
        <v>71769.119999999966</v>
      </c>
      <c r="S1557" s="79">
        <f>IF($O1557=0,0,R1557/$O1557)*100</f>
        <v>0.55634837915857926</v>
      </c>
      <c r="T1557" s="29">
        <f>P1557+R1557</f>
        <v>-2798114.3199999994</v>
      </c>
      <c r="U1557" s="79">
        <f>IF($O1557=0,0,T1557/$O1557)*100</f>
        <v>-21.690754556171381</v>
      </c>
      <c r="V1557" s="80">
        <f>IFERROR(VLOOKUP($B1557,'Depr Rate % NS'!$A:$B,2,FALSE),0)</f>
        <v>-10</v>
      </c>
      <c r="W1557" s="81">
        <f>IFERROR(VLOOKUP($B1557,'Depr Rate % NS'!D:E,2,FALSE),0)</f>
        <v>251601057.17999995</v>
      </c>
      <c r="X1557" s="82">
        <f>IFERROR(VLOOKUP($B1557,'Depr Rate % NS'!$L:$O,4,FALSE),0)</f>
        <v>2.5000000000000001E-3</v>
      </c>
      <c r="Y1557" s="81">
        <f>W1557*X1557</f>
        <v>629002.64294999989</v>
      </c>
    </row>
    <row r="1558" spans="1:25" x14ac:dyDescent="0.25">
      <c r="A1558" s="24" t="s">
        <v>13</v>
      </c>
      <c r="B1558" s="14">
        <v>36200</v>
      </c>
      <c r="C1558" s="14" t="s">
        <v>74</v>
      </c>
      <c r="D1558" s="14" t="s">
        <v>18</v>
      </c>
      <c r="E1558" s="14"/>
      <c r="F1558" s="14"/>
      <c r="G1558" s="14">
        <v>2019</v>
      </c>
      <c r="H1558" s="10">
        <v>2612940.4900000002</v>
      </c>
      <c r="I1558" s="10">
        <v>-760756.77</v>
      </c>
      <c r="J1558" s="20">
        <f t="shared" si="96"/>
        <v>-29.114967329393711</v>
      </c>
      <c r="K1558" s="10">
        <v>-88589.200000000012</v>
      </c>
      <c r="L1558" s="20">
        <f t="shared" si="97"/>
        <v>-3.3904025116163283</v>
      </c>
      <c r="M1558" s="10">
        <f t="shared" si="98"/>
        <v>-849345.97</v>
      </c>
      <c r="N1558" s="20">
        <f t="shared" si="99"/>
        <v>-32.505369841010037</v>
      </c>
      <c r="O1558" s="29">
        <v>13574632.229999999</v>
      </c>
      <c r="P1558" s="29">
        <v>-3250336.49</v>
      </c>
      <c r="Q1558" s="79">
        <f>IF($O1558=0,0,P1558/$O1558)*100</f>
        <v>-23.94419557692872</v>
      </c>
      <c r="R1558" s="29">
        <v>147640.51999999999</v>
      </c>
      <c r="S1558" s="79">
        <f>IF($O1558=0,0,R1558/$O1558)*100</f>
        <v>1.0876207730601626</v>
      </c>
      <c r="T1558" s="29">
        <f>P1558+R1558</f>
        <v>-3102695.97</v>
      </c>
      <c r="U1558" s="79">
        <f>IF($O1558=0,0,T1558/$O1558)*100</f>
        <v>-22.856574803868558</v>
      </c>
      <c r="V1558" s="80">
        <f>IFERROR(VLOOKUP($B1558,'Depr Rate % NS'!$A:$B,2,FALSE),0)</f>
        <v>-10</v>
      </c>
      <c r="W1558" s="81">
        <f>IFERROR(VLOOKUP($B1558,'Depr Rate % NS'!D:E,2,FALSE),0)</f>
        <v>251601057.17999995</v>
      </c>
      <c r="X1558" s="82">
        <f>IFERROR(VLOOKUP($B1558,'Depr Rate % NS'!$L:$O,4,FALSE),0)</f>
        <v>2.5000000000000001E-3</v>
      </c>
      <c r="Y1558" s="81">
        <f>W1558*X1558</f>
        <v>629002.64294999989</v>
      </c>
    </row>
    <row r="1559" spans="1:25" x14ac:dyDescent="0.25">
      <c r="A1559" s="13" t="s">
        <v>13</v>
      </c>
      <c r="B1559" s="14">
        <v>36400</v>
      </c>
      <c r="C1559" s="14" t="s">
        <v>75</v>
      </c>
      <c r="D1559" s="14" t="s">
        <v>18</v>
      </c>
      <c r="E1559" s="14"/>
      <c r="F1559" s="14"/>
      <c r="G1559" s="14">
        <v>2011</v>
      </c>
      <c r="H1559" s="10">
        <v>4570042.37</v>
      </c>
      <c r="I1559" s="10">
        <v>-1753470.1500000001</v>
      </c>
      <c r="J1559" s="20">
        <f t="shared" si="96"/>
        <v>-38.368794160654581</v>
      </c>
      <c r="K1559" s="10">
        <v>245342.5</v>
      </c>
      <c r="L1559" s="20">
        <f t="shared" si="97"/>
        <v>5.3684950846527926</v>
      </c>
      <c r="M1559" s="10">
        <f t="shared" si="98"/>
        <v>-1508127.6500000001</v>
      </c>
      <c r="N1559" s="20">
        <f t="shared" si="99"/>
        <v>-33.000299076001788</v>
      </c>
      <c r="O1559" s="10"/>
      <c r="P1559" s="10"/>
      <c r="Q1559" s="20"/>
      <c r="R1559" s="10"/>
      <c r="S1559" s="20"/>
      <c r="T1559" s="10"/>
      <c r="U1559" s="20"/>
      <c r="V1559" s="20"/>
      <c r="W1559" s="43"/>
      <c r="X1559" s="40"/>
      <c r="Y1559" s="43"/>
    </row>
    <row r="1560" spans="1:25" x14ac:dyDescent="0.25">
      <c r="A1560" s="13" t="s">
        <v>13</v>
      </c>
      <c r="B1560" s="14">
        <v>36400</v>
      </c>
      <c r="C1560" s="14" t="s">
        <v>75</v>
      </c>
      <c r="D1560" s="14" t="s">
        <v>18</v>
      </c>
      <c r="E1560" s="14"/>
      <c r="F1560" s="14"/>
      <c r="G1560" s="14">
        <v>2012</v>
      </c>
      <c r="H1560" s="10">
        <v>4321096.76</v>
      </c>
      <c r="I1560" s="10">
        <v>-2113149.44</v>
      </c>
      <c r="J1560" s="20">
        <f t="shared" si="96"/>
        <v>-48.903080800254983</v>
      </c>
      <c r="K1560" s="10">
        <v>329746.52</v>
      </c>
      <c r="L1560" s="20">
        <f t="shared" si="97"/>
        <v>7.6310839195371321</v>
      </c>
      <c r="M1560" s="10">
        <f t="shared" si="98"/>
        <v>-1783402.92</v>
      </c>
      <c r="N1560" s="20">
        <f t="shared" si="99"/>
        <v>-41.27199688071785</v>
      </c>
      <c r="O1560" s="10"/>
      <c r="P1560" s="10"/>
      <c r="Q1560" s="20"/>
      <c r="R1560" s="10"/>
      <c r="S1560" s="20"/>
      <c r="T1560" s="10"/>
      <c r="U1560" s="20"/>
      <c r="V1560" s="20"/>
      <c r="W1560" s="43"/>
      <c r="X1560" s="40"/>
      <c r="Y1560" s="43"/>
    </row>
    <row r="1561" spans="1:25" x14ac:dyDescent="0.25">
      <c r="A1561" s="13" t="s">
        <v>13</v>
      </c>
      <c r="B1561" s="14">
        <v>36400</v>
      </c>
      <c r="C1561" s="14" t="s">
        <v>75</v>
      </c>
      <c r="D1561" s="14" t="s">
        <v>18</v>
      </c>
      <c r="E1561" s="14"/>
      <c r="F1561" s="14"/>
      <c r="G1561" s="14">
        <v>2013</v>
      </c>
      <c r="H1561" s="10">
        <v>3085201.11</v>
      </c>
      <c r="I1561" s="10">
        <v>-1721028.88</v>
      </c>
      <c r="J1561" s="20">
        <f t="shared" si="96"/>
        <v>-55.783361234431815</v>
      </c>
      <c r="K1561" s="10">
        <v>383087.50000000012</v>
      </c>
      <c r="L1561" s="20">
        <f t="shared" si="97"/>
        <v>12.416937708154789</v>
      </c>
      <c r="M1561" s="10">
        <f t="shared" si="98"/>
        <v>-1337941.3799999999</v>
      </c>
      <c r="N1561" s="20">
        <f t="shared" si="99"/>
        <v>-43.366423526277025</v>
      </c>
      <c r="O1561" s="10"/>
      <c r="P1561" s="10"/>
      <c r="Q1561" s="20"/>
      <c r="R1561" s="10"/>
      <c r="S1561" s="20"/>
      <c r="T1561" s="10"/>
      <c r="U1561" s="20"/>
      <c r="V1561" s="20"/>
      <c r="W1561" s="43"/>
      <c r="X1561" s="40"/>
      <c r="Y1561" s="43"/>
    </row>
    <row r="1562" spans="1:25" x14ac:dyDescent="0.25">
      <c r="A1562" s="13" t="s">
        <v>13</v>
      </c>
      <c r="B1562" s="14">
        <v>36400</v>
      </c>
      <c r="C1562" s="14" t="s">
        <v>75</v>
      </c>
      <c r="D1562" s="14" t="s">
        <v>18</v>
      </c>
      <c r="E1562" s="14"/>
      <c r="F1562" s="14"/>
      <c r="G1562" s="14">
        <v>2014</v>
      </c>
      <c r="H1562" s="10">
        <v>2899343.4</v>
      </c>
      <c r="I1562" s="10">
        <v>-1722692.55</v>
      </c>
      <c r="J1562" s="20">
        <f t="shared" si="96"/>
        <v>-59.416644127080644</v>
      </c>
      <c r="K1562" s="10">
        <v>-365581.76000000013</v>
      </c>
      <c r="L1562" s="20">
        <f t="shared" si="97"/>
        <v>-12.60912246545201</v>
      </c>
      <c r="M1562" s="10">
        <f t="shared" si="98"/>
        <v>-2088274.31</v>
      </c>
      <c r="N1562" s="20">
        <f t="shared" si="99"/>
        <v>-72.025766592532648</v>
      </c>
      <c r="O1562" s="10"/>
      <c r="P1562" s="10"/>
      <c r="Q1562" s="20"/>
      <c r="R1562" s="10"/>
      <c r="S1562" s="20"/>
      <c r="T1562" s="10"/>
      <c r="U1562" s="20"/>
      <c r="V1562" s="20"/>
      <c r="W1562" s="43"/>
      <c r="X1562" s="40"/>
      <c r="Y1562" s="43"/>
    </row>
    <row r="1563" spans="1:25" x14ac:dyDescent="0.25">
      <c r="A1563" s="13" t="s">
        <v>13</v>
      </c>
      <c r="B1563" s="14">
        <v>36400</v>
      </c>
      <c r="C1563" s="14" t="s">
        <v>75</v>
      </c>
      <c r="D1563" s="14" t="s">
        <v>18</v>
      </c>
      <c r="E1563" s="14"/>
      <c r="F1563" s="14"/>
      <c r="G1563" s="14">
        <v>2015</v>
      </c>
      <c r="H1563" s="10">
        <v>5808532.7800000003</v>
      </c>
      <c r="I1563" s="10">
        <v>-4065096.58</v>
      </c>
      <c r="J1563" s="20">
        <f t="shared" si="96"/>
        <v>-69.984912437732689</v>
      </c>
      <c r="K1563" s="10">
        <v>559558.56000000006</v>
      </c>
      <c r="L1563" s="20">
        <f t="shared" si="97"/>
        <v>9.6333890363273458</v>
      </c>
      <c r="M1563" s="10">
        <f t="shared" si="98"/>
        <v>-3505538.02</v>
      </c>
      <c r="N1563" s="20">
        <f t="shared" si="99"/>
        <v>-60.351523401405338</v>
      </c>
      <c r="O1563" s="29">
        <v>20684216.419999998</v>
      </c>
      <c r="P1563" s="29">
        <v>-11375437.6</v>
      </c>
      <c r="Q1563" s="79">
        <f>IF($O1563=0,0,P1563/$O1563)*100</f>
        <v>-54.995738629967406</v>
      </c>
      <c r="R1563" s="29">
        <v>1152153.32</v>
      </c>
      <c r="S1563" s="79">
        <f>IF($O1563=0,0,R1563/$O1563)*100</f>
        <v>5.5702053034310701</v>
      </c>
      <c r="T1563" s="29">
        <f>P1563+R1563</f>
        <v>-10223284.279999999</v>
      </c>
      <c r="U1563" s="79">
        <f>IF($O1563=0,0,T1563/$O1563)*100</f>
        <v>-49.425533326536332</v>
      </c>
      <c r="V1563" s="80">
        <f>IFERROR(VLOOKUP($B1563,'Depr Rate % NS'!$A:$B,2,FALSE),0)</f>
        <v>-50</v>
      </c>
      <c r="W1563" s="81">
        <f>IFERROR(VLOOKUP($B1563,'Depr Rate % NS'!D:E,2,FALSE),0)</f>
        <v>333019244.75000006</v>
      </c>
      <c r="X1563" s="82">
        <f>IFERROR(VLOOKUP($B1563,'Depr Rate % NS'!$L:$O,4,FALSE),0)</f>
        <v>6.8999999999999999E-3</v>
      </c>
      <c r="Y1563" s="81">
        <f>W1563*X1563</f>
        <v>2297832.7887750003</v>
      </c>
    </row>
    <row r="1564" spans="1:25" x14ac:dyDescent="0.25">
      <c r="A1564" s="13" t="s">
        <v>13</v>
      </c>
      <c r="B1564" s="14">
        <v>36400</v>
      </c>
      <c r="C1564" s="14" t="s">
        <v>75</v>
      </c>
      <c r="D1564" s="14" t="s">
        <v>18</v>
      </c>
      <c r="E1564" s="14"/>
      <c r="F1564" s="14"/>
      <c r="G1564" s="14">
        <v>2016</v>
      </c>
      <c r="H1564" s="10">
        <v>5823021.9000000004</v>
      </c>
      <c r="I1564" s="10">
        <v>-4189581.31</v>
      </c>
      <c r="J1564" s="20">
        <f t="shared" si="96"/>
        <v>-71.948575532576982</v>
      </c>
      <c r="K1564" s="10">
        <v>-124802.55000000003</v>
      </c>
      <c r="L1564" s="20">
        <f t="shared" si="97"/>
        <v>-2.143260872846795</v>
      </c>
      <c r="M1564" s="10">
        <f t="shared" si="98"/>
        <v>-4314383.8600000003</v>
      </c>
      <c r="N1564" s="20">
        <f t="shared" si="99"/>
        <v>-74.091836405423791</v>
      </c>
      <c r="O1564" s="29">
        <v>21937195.950000003</v>
      </c>
      <c r="P1564" s="29">
        <v>-13811548.76</v>
      </c>
      <c r="Q1564" s="79">
        <f>IF($O1564=0,0,P1564/$O1564)*100</f>
        <v>-62.959499434110668</v>
      </c>
      <c r="R1564" s="29">
        <v>782008.27</v>
      </c>
      <c r="S1564" s="79">
        <f>IF($O1564=0,0,R1564/$O1564)*100</f>
        <v>3.5647594696349509</v>
      </c>
      <c r="T1564" s="29">
        <f>P1564+R1564</f>
        <v>-13029540.49</v>
      </c>
      <c r="U1564" s="79">
        <f>IF($O1564=0,0,T1564/$O1564)*100</f>
        <v>-59.394739964475718</v>
      </c>
      <c r="V1564" s="80">
        <f>IFERROR(VLOOKUP($B1564,'Depr Rate % NS'!$A:$B,2,FALSE),0)</f>
        <v>-50</v>
      </c>
      <c r="W1564" s="81">
        <f>IFERROR(VLOOKUP($B1564,'Depr Rate % NS'!D:E,2,FALSE),0)</f>
        <v>333019244.75000006</v>
      </c>
      <c r="X1564" s="82">
        <f>IFERROR(VLOOKUP($B1564,'Depr Rate % NS'!$L:$O,4,FALSE),0)</f>
        <v>6.8999999999999999E-3</v>
      </c>
      <c r="Y1564" s="81">
        <f>W1564*X1564</f>
        <v>2297832.7887750003</v>
      </c>
    </row>
    <row r="1565" spans="1:25" x14ac:dyDescent="0.25">
      <c r="A1565" s="13" t="s">
        <v>13</v>
      </c>
      <c r="B1565" s="14">
        <v>36400</v>
      </c>
      <c r="C1565" s="14" t="s">
        <v>75</v>
      </c>
      <c r="D1565" s="14" t="s">
        <v>18</v>
      </c>
      <c r="E1565" s="14"/>
      <c r="F1565" s="14"/>
      <c r="G1565" s="14">
        <v>2017</v>
      </c>
      <c r="H1565" s="10">
        <v>4991369.9300000006</v>
      </c>
      <c r="I1565" s="10">
        <v>-5834222.0200000014</v>
      </c>
      <c r="J1565" s="20">
        <f t="shared" si="96"/>
        <v>-116.88618759619767</v>
      </c>
      <c r="K1565" s="10">
        <v>65458.909999999996</v>
      </c>
      <c r="L1565" s="20">
        <f t="shared" si="97"/>
        <v>1.3114417668497671</v>
      </c>
      <c r="M1565" s="10">
        <f t="shared" si="98"/>
        <v>-5768763.1100000013</v>
      </c>
      <c r="N1565" s="20">
        <f t="shared" si="99"/>
        <v>-115.5747458293479</v>
      </c>
      <c r="O1565" s="29">
        <v>22607469.120000001</v>
      </c>
      <c r="P1565" s="29">
        <v>-17532621.340000004</v>
      </c>
      <c r="Q1565" s="79">
        <f>IF($O1565=0,0,P1565/$O1565)*100</f>
        <v>-77.552340100243839</v>
      </c>
      <c r="R1565" s="29">
        <v>517720.66000000003</v>
      </c>
      <c r="S1565" s="79">
        <f>IF($O1565=0,0,R1565/$O1565)*100</f>
        <v>2.2900425397108757</v>
      </c>
      <c r="T1565" s="29">
        <f>P1565+R1565</f>
        <v>-17014900.680000003</v>
      </c>
      <c r="U1565" s="79">
        <f>IF($O1565=0,0,T1565/$O1565)*100</f>
        <v>-75.262297560532971</v>
      </c>
      <c r="V1565" s="80">
        <f>IFERROR(VLOOKUP($B1565,'Depr Rate % NS'!$A:$B,2,FALSE),0)</f>
        <v>-50</v>
      </c>
      <c r="W1565" s="81">
        <f>IFERROR(VLOOKUP($B1565,'Depr Rate % NS'!D:E,2,FALSE),0)</f>
        <v>333019244.75000006</v>
      </c>
      <c r="X1565" s="82">
        <f>IFERROR(VLOOKUP($B1565,'Depr Rate % NS'!$L:$O,4,FALSE),0)</f>
        <v>6.8999999999999999E-3</v>
      </c>
      <c r="Y1565" s="81">
        <f>W1565*X1565</f>
        <v>2297832.7887750003</v>
      </c>
    </row>
    <row r="1566" spans="1:25" x14ac:dyDescent="0.25">
      <c r="A1566" s="13" t="s">
        <v>13</v>
      </c>
      <c r="B1566" s="14">
        <v>36400</v>
      </c>
      <c r="C1566" s="14" t="s">
        <v>75</v>
      </c>
      <c r="D1566" s="14" t="s">
        <v>18</v>
      </c>
      <c r="E1566" s="14"/>
      <c r="F1566" s="14"/>
      <c r="G1566" s="14">
        <v>2018</v>
      </c>
      <c r="H1566" s="10">
        <v>3709622.2800000003</v>
      </c>
      <c r="I1566" s="10">
        <v>-3753830.5899999994</v>
      </c>
      <c r="J1566" s="20">
        <f t="shared" si="96"/>
        <v>-101.19171998287651</v>
      </c>
      <c r="K1566" s="10">
        <v>71095.159999999989</v>
      </c>
      <c r="L1566" s="20">
        <f t="shared" si="97"/>
        <v>1.9165067123761179</v>
      </c>
      <c r="M1566" s="10">
        <f t="shared" si="98"/>
        <v>-3682735.4299999992</v>
      </c>
      <c r="N1566" s="20">
        <f t="shared" si="99"/>
        <v>-99.275213270500387</v>
      </c>
      <c r="O1566" s="29">
        <v>23231890.289999999</v>
      </c>
      <c r="P1566" s="29">
        <v>-19565423.050000001</v>
      </c>
      <c r="Q1566" s="79">
        <f>IF($O1566=0,0,P1566/$O1566)*100</f>
        <v>-84.21795560226883</v>
      </c>
      <c r="R1566" s="29">
        <v>205728.31999999983</v>
      </c>
      <c r="S1566" s="79">
        <f>IF($O1566=0,0,R1566/$O1566)*100</f>
        <v>0.8855427493498198</v>
      </c>
      <c r="T1566" s="29">
        <f>P1566+R1566</f>
        <v>-19359694.73</v>
      </c>
      <c r="U1566" s="79">
        <f>IF($O1566=0,0,T1566/$O1566)*100</f>
        <v>-83.332412852919006</v>
      </c>
      <c r="V1566" s="80">
        <f>IFERROR(VLOOKUP($B1566,'Depr Rate % NS'!$A:$B,2,FALSE),0)</f>
        <v>-50</v>
      </c>
      <c r="W1566" s="81">
        <f>IFERROR(VLOOKUP($B1566,'Depr Rate % NS'!D:E,2,FALSE),0)</f>
        <v>333019244.75000006</v>
      </c>
      <c r="X1566" s="82">
        <f>IFERROR(VLOOKUP($B1566,'Depr Rate % NS'!$L:$O,4,FALSE),0)</f>
        <v>6.8999999999999999E-3</v>
      </c>
      <c r="Y1566" s="81">
        <f>W1566*X1566</f>
        <v>2297832.7887750003</v>
      </c>
    </row>
    <row r="1567" spans="1:25" x14ac:dyDescent="0.25">
      <c r="A1567" s="13" t="s">
        <v>13</v>
      </c>
      <c r="B1567" s="14">
        <v>36400</v>
      </c>
      <c r="C1567" s="14" t="s">
        <v>75</v>
      </c>
      <c r="D1567" s="14" t="s">
        <v>18</v>
      </c>
      <c r="E1567" s="14"/>
      <c r="F1567" s="14"/>
      <c r="G1567" s="14">
        <v>2019</v>
      </c>
      <c r="H1567" s="10">
        <v>4142823.6100000003</v>
      </c>
      <c r="I1567" s="10">
        <v>-4973073.1099999994</v>
      </c>
      <c r="J1567" s="20">
        <f t="shared" si="96"/>
        <v>-120.0406673843398</v>
      </c>
      <c r="K1567" s="10">
        <v>-113929.20999999999</v>
      </c>
      <c r="L1567" s="20">
        <f t="shared" si="97"/>
        <v>-2.7500376729773435</v>
      </c>
      <c r="M1567" s="10">
        <f t="shared" si="98"/>
        <v>-5087002.3199999994</v>
      </c>
      <c r="N1567" s="20">
        <f t="shared" si="99"/>
        <v>-122.79070505731715</v>
      </c>
      <c r="O1567" s="29">
        <v>24475370.5</v>
      </c>
      <c r="P1567" s="29">
        <v>-22815803.609999999</v>
      </c>
      <c r="Q1567" s="79">
        <f>IF($O1567=0,0,P1567/$O1567)*100</f>
        <v>-93.219441192933118</v>
      </c>
      <c r="R1567" s="29">
        <v>457380.87</v>
      </c>
      <c r="S1567" s="79">
        <f>IF($O1567=0,0,R1567/$O1567)*100</f>
        <v>1.8687393108104327</v>
      </c>
      <c r="T1567" s="29">
        <f>P1567+R1567</f>
        <v>-22358422.739999998</v>
      </c>
      <c r="U1567" s="79">
        <f>IF($O1567=0,0,T1567/$O1567)*100</f>
        <v>-91.350701882122678</v>
      </c>
      <c r="V1567" s="80">
        <f>IFERROR(VLOOKUP($B1567,'Depr Rate % NS'!$A:$B,2,FALSE),0)</f>
        <v>-50</v>
      </c>
      <c r="W1567" s="81">
        <f>IFERROR(VLOOKUP($B1567,'Depr Rate % NS'!D:E,2,FALSE),0)</f>
        <v>333019244.75000006</v>
      </c>
      <c r="X1567" s="82">
        <f>IFERROR(VLOOKUP($B1567,'Depr Rate % NS'!$L:$O,4,FALSE),0)</f>
        <v>6.8999999999999999E-3</v>
      </c>
      <c r="Y1567" s="81">
        <f>W1567*X1567</f>
        <v>2297832.7887750003</v>
      </c>
    </row>
    <row r="1568" spans="1:25" x14ac:dyDescent="0.25">
      <c r="A1568" s="13" t="s">
        <v>13</v>
      </c>
      <c r="B1568" s="14">
        <v>36500</v>
      </c>
      <c r="C1568" s="14" t="s">
        <v>76</v>
      </c>
      <c r="D1568" s="14" t="s">
        <v>18</v>
      </c>
      <c r="E1568" s="14"/>
      <c r="F1568" s="14"/>
      <c r="G1568" s="14">
        <v>2011</v>
      </c>
      <c r="H1568" s="10">
        <v>844513.67</v>
      </c>
      <c r="I1568" s="10">
        <v>-677991.35</v>
      </c>
      <c r="J1568" s="20">
        <f t="shared" si="96"/>
        <v>-80.281868024705858</v>
      </c>
      <c r="K1568" s="10">
        <v>151671.64000000001</v>
      </c>
      <c r="L1568" s="20">
        <f t="shared" si="97"/>
        <v>17.959642974162872</v>
      </c>
      <c r="M1568" s="10">
        <f t="shared" si="98"/>
        <v>-526319.71</v>
      </c>
      <c r="N1568" s="20">
        <f t="shared" si="99"/>
        <v>-62.32222505054299</v>
      </c>
      <c r="O1568" s="10"/>
      <c r="P1568" s="10"/>
      <c r="Q1568" s="20"/>
      <c r="R1568" s="10"/>
      <c r="S1568" s="20"/>
      <c r="T1568" s="10"/>
      <c r="U1568" s="20"/>
      <c r="V1568" s="20"/>
      <c r="W1568" s="43"/>
      <c r="X1568" s="40"/>
      <c r="Y1568" s="43"/>
    </row>
    <row r="1569" spans="1:25" x14ac:dyDescent="0.25">
      <c r="A1569" s="13" t="s">
        <v>13</v>
      </c>
      <c r="B1569" s="14">
        <v>36500</v>
      </c>
      <c r="C1569" s="14" t="s">
        <v>76</v>
      </c>
      <c r="D1569" s="14" t="s">
        <v>18</v>
      </c>
      <c r="E1569" s="14"/>
      <c r="F1569" s="14"/>
      <c r="G1569" s="14">
        <v>2012</v>
      </c>
      <c r="H1569" s="10">
        <v>1013028.05</v>
      </c>
      <c r="I1569" s="10">
        <v>-779577.96</v>
      </c>
      <c r="J1569" s="20">
        <f t="shared" si="96"/>
        <v>-76.955219551916642</v>
      </c>
      <c r="K1569" s="10">
        <v>240483.46</v>
      </c>
      <c r="L1569" s="20">
        <f t="shared" si="97"/>
        <v>23.739072180676533</v>
      </c>
      <c r="M1569" s="10">
        <f t="shared" si="98"/>
        <v>-539094.5</v>
      </c>
      <c r="N1569" s="20">
        <f t="shared" si="99"/>
        <v>-53.216147371240105</v>
      </c>
      <c r="O1569" s="10"/>
      <c r="P1569" s="10"/>
      <c r="Q1569" s="20"/>
      <c r="R1569" s="10"/>
      <c r="S1569" s="20"/>
      <c r="T1569" s="10"/>
      <c r="U1569" s="20"/>
      <c r="V1569" s="20"/>
      <c r="W1569" s="43"/>
      <c r="X1569" s="40"/>
      <c r="Y1569" s="43"/>
    </row>
    <row r="1570" spans="1:25" x14ac:dyDescent="0.25">
      <c r="A1570" s="13" t="s">
        <v>13</v>
      </c>
      <c r="B1570" s="14">
        <v>36500</v>
      </c>
      <c r="C1570" s="14" t="s">
        <v>76</v>
      </c>
      <c r="D1570" s="14" t="s">
        <v>18</v>
      </c>
      <c r="E1570" s="14"/>
      <c r="F1570" s="14"/>
      <c r="G1570" s="14">
        <v>2013</v>
      </c>
      <c r="H1570" s="10">
        <v>1624996.2900000003</v>
      </c>
      <c r="I1570" s="10">
        <v>471129.18999999994</v>
      </c>
      <c r="J1570" s="20">
        <f t="shared" si="96"/>
        <v>28.992631730869974</v>
      </c>
      <c r="K1570" s="10">
        <v>311804.39000000013</v>
      </c>
      <c r="L1570" s="20">
        <f t="shared" si="97"/>
        <v>19.18800626923278</v>
      </c>
      <c r="M1570" s="10">
        <f t="shared" si="98"/>
        <v>782933.58000000007</v>
      </c>
      <c r="N1570" s="20">
        <f t="shared" si="99"/>
        <v>48.180638000102753</v>
      </c>
      <c r="O1570" s="10"/>
      <c r="P1570" s="10"/>
      <c r="Q1570" s="20"/>
      <c r="R1570" s="10"/>
      <c r="S1570" s="20"/>
      <c r="T1570" s="10"/>
      <c r="U1570" s="20"/>
      <c r="V1570" s="20"/>
      <c r="W1570" s="43"/>
      <c r="X1570" s="40"/>
      <c r="Y1570" s="43"/>
    </row>
    <row r="1571" spans="1:25" x14ac:dyDescent="0.25">
      <c r="A1571" s="13" t="s">
        <v>13</v>
      </c>
      <c r="B1571" s="14">
        <v>36500</v>
      </c>
      <c r="C1571" s="14" t="s">
        <v>76</v>
      </c>
      <c r="D1571" s="14" t="s">
        <v>18</v>
      </c>
      <c r="E1571" s="14"/>
      <c r="F1571" s="14"/>
      <c r="G1571" s="14">
        <v>2014</v>
      </c>
      <c r="H1571" s="10">
        <v>1504875.7800000003</v>
      </c>
      <c r="I1571" s="10">
        <v>-657070.32999999996</v>
      </c>
      <c r="J1571" s="20">
        <f t="shared" si="96"/>
        <v>-43.662761985577298</v>
      </c>
      <c r="K1571" s="10">
        <v>-672698.31</v>
      </c>
      <c r="L1571" s="20">
        <f t="shared" si="97"/>
        <v>-44.701251687365186</v>
      </c>
      <c r="M1571" s="10">
        <f t="shared" si="98"/>
        <v>-1329768.6400000001</v>
      </c>
      <c r="N1571" s="20">
        <f t="shared" si="99"/>
        <v>-88.364013672942491</v>
      </c>
      <c r="O1571" s="10"/>
      <c r="P1571" s="10"/>
      <c r="Q1571" s="20"/>
      <c r="R1571" s="10"/>
      <c r="S1571" s="20"/>
      <c r="T1571" s="10"/>
      <c r="U1571" s="20"/>
      <c r="V1571" s="20"/>
      <c r="W1571" s="43"/>
      <c r="X1571" s="40"/>
      <c r="Y1571" s="43"/>
    </row>
    <row r="1572" spans="1:25" x14ac:dyDescent="0.25">
      <c r="A1572" s="13" t="s">
        <v>13</v>
      </c>
      <c r="B1572" s="14">
        <v>36500</v>
      </c>
      <c r="C1572" s="14" t="s">
        <v>76</v>
      </c>
      <c r="D1572" s="14" t="s">
        <v>18</v>
      </c>
      <c r="E1572" s="14"/>
      <c r="F1572" s="14"/>
      <c r="G1572" s="14">
        <v>2015</v>
      </c>
      <c r="H1572" s="10">
        <v>1909642.5300000003</v>
      </c>
      <c r="I1572" s="10">
        <v>-1845252.63</v>
      </c>
      <c r="J1572" s="20">
        <f t="shared" si="96"/>
        <v>-96.628169985300843</v>
      </c>
      <c r="K1572" s="10">
        <v>1593049.26</v>
      </c>
      <c r="L1572" s="20">
        <f t="shared" si="97"/>
        <v>83.421333311004531</v>
      </c>
      <c r="M1572" s="10">
        <f t="shared" si="98"/>
        <v>-252203.36999999988</v>
      </c>
      <c r="N1572" s="20">
        <f t="shared" si="99"/>
        <v>-13.206836674296307</v>
      </c>
      <c r="O1572" s="29">
        <v>6897056.3200000003</v>
      </c>
      <c r="P1572" s="29">
        <v>-3488763.08</v>
      </c>
      <c r="Q1572" s="79">
        <f>IF($O1572=0,0,P1572/$O1572)*100</f>
        <v>-50.583363657381298</v>
      </c>
      <c r="R1572" s="29">
        <v>1624310.44</v>
      </c>
      <c r="S1572" s="79">
        <f>IF($O1572=0,0,R1572/$O1572)*100</f>
        <v>23.550778254337931</v>
      </c>
      <c r="T1572" s="29">
        <f>P1572+R1572</f>
        <v>-1864452.6400000001</v>
      </c>
      <c r="U1572" s="79">
        <f>IF($O1572=0,0,T1572/$O1572)*100</f>
        <v>-27.03258540304337</v>
      </c>
      <c r="V1572" s="80">
        <f>IFERROR(VLOOKUP($B1572,'Depr Rate % NS'!$A:$B,2,FALSE),0)</f>
        <v>-20</v>
      </c>
      <c r="W1572" s="81">
        <f>IFERROR(VLOOKUP($B1572,'Depr Rate % NS'!D:E,2,FALSE),0)</f>
        <v>261850255.59</v>
      </c>
      <c r="X1572" s="82">
        <f>IFERROR(VLOOKUP($B1572,'Depr Rate % NS'!$L:$O,4,FALSE),0)</f>
        <v>6.0000000000000001E-3</v>
      </c>
      <c r="Y1572" s="81">
        <f>W1572*X1572</f>
        <v>1571101.53354</v>
      </c>
    </row>
    <row r="1573" spans="1:25" x14ac:dyDescent="0.25">
      <c r="A1573" s="13" t="s">
        <v>13</v>
      </c>
      <c r="B1573" s="14">
        <v>36500</v>
      </c>
      <c r="C1573" s="14" t="s">
        <v>76</v>
      </c>
      <c r="D1573" s="14" t="s">
        <v>18</v>
      </c>
      <c r="E1573" s="14"/>
      <c r="F1573" s="14"/>
      <c r="G1573" s="14">
        <v>2016</v>
      </c>
      <c r="H1573" s="10">
        <v>2341120.5099999998</v>
      </c>
      <c r="I1573" s="10">
        <v>-2866356.75</v>
      </c>
      <c r="J1573" s="20">
        <f t="shared" si="96"/>
        <v>-122.43525003332701</v>
      </c>
      <c r="K1573" s="10">
        <v>362454.57</v>
      </c>
      <c r="L1573" s="20">
        <f t="shared" si="97"/>
        <v>15.482097929251836</v>
      </c>
      <c r="M1573" s="10">
        <f t="shared" si="98"/>
        <v>-2503902.1800000002</v>
      </c>
      <c r="N1573" s="20">
        <f t="shared" si="99"/>
        <v>-106.95315210407517</v>
      </c>
      <c r="O1573" s="29">
        <v>8393663.1600000001</v>
      </c>
      <c r="P1573" s="29">
        <v>-5677128.4799999995</v>
      </c>
      <c r="Q1573" s="79">
        <f>IF($O1573=0,0,P1573/$O1573)*100</f>
        <v>-67.635886403618798</v>
      </c>
      <c r="R1573" s="29">
        <v>1835093.37</v>
      </c>
      <c r="S1573" s="79">
        <f>IF($O1573=0,0,R1573/$O1573)*100</f>
        <v>21.862842659032793</v>
      </c>
      <c r="T1573" s="29">
        <f>P1573+R1573</f>
        <v>-3842035.1099999994</v>
      </c>
      <c r="U1573" s="79">
        <f>IF($O1573=0,0,T1573/$O1573)*100</f>
        <v>-45.773043744585998</v>
      </c>
      <c r="V1573" s="80">
        <f>IFERROR(VLOOKUP($B1573,'Depr Rate % NS'!$A:$B,2,FALSE),0)</f>
        <v>-20</v>
      </c>
      <c r="W1573" s="81">
        <f>IFERROR(VLOOKUP($B1573,'Depr Rate % NS'!D:E,2,FALSE),0)</f>
        <v>261850255.59</v>
      </c>
      <c r="X1573" s="82">
        <f>IFERROR(VLOOKUP($B1573,'Depr Rate % NS'!$L:$O,4,FALSE),0)</f>
        <v>6.0000000000000001E-3</v>
      </c>
      <c r="Y1573" s="81">
        <f>W1573*X1573</f>
        <v>1571101.53354</v>
      </c>
    </row>
    <row r="1574" spans="1:25" x14ac:dyDescent="0.25">
      <c r="A1574" s="13" t="s">
        <v>13</v>
      </c>
      <c r="B1574" s="14">
        <v>36500</v>
      </c>
      <c r="C1574" s="14" t="s">
        <v>76</v>
      </c>
      <c r="D1574" s="14" t="s">
        <v>18</v>
      </c>
      <c r="E1574" s="14"/>
      <c r="F1574" s="14"/>
      <c r="G1574" s="14">
        <v>2017</v>
      </c>
      <c r="H1574" s="10">
        <v>2597718.1999999997</v>
      </c>
      <c r="I1574" s="10">
        <v>-1155580.01</v>
      </c>
      <c r="J1574" s="20">
        <f t="shared" si="96"/>
        <v>-44.484425215945286</v>
      </c>
      <c r="K1574" s="10">
        <v>607163.05000000005</v>
      </c>
      <c r="L1574" s="20">
        <f t="shared" si="97"/>
        <v>23.372937449489328</v>
      </c>
      <c r="M1574" s="10">
        <f t="shared" si="98"/>
        <v>-548416.96</v>
      </c>
      <c r="N1574" s="20">
        <f t="shared" si="99"/>
        <v>-21.111487766455962</v>
      </c>
      <c r="O1574" s="29">
        <v>9978353.3100000005</v>
      </c>
      <c r="P1574" s="29">
        <v>-6053130.5299999993</v>
      </c>
      <c r="Q1574" s="79">
        <f>IF($O1574=0,0,P1574/$O1574)*100</f>
        <v>-60.662619792523657</v>
      </c>
      <c r="R1574" s="29">
        <v>2201772.96</v>
      </c>
      <c r="S1574" s="79">
        <f>IF($O1574=0,0,R1574/$O1574)*100</f>
        <v>22.06549409102853</v>
      </c>
      <c r="T1574" s="29">
        <f>P1574+R1574</f>
        <v>-3851357.5699999994</v>
      </c>
      <c r="U1574" s="79">
        <f>IF($O1574=0,0,T1574/$O1574)*100</f>
        <v>-38.597125701495123</v>
      </c>
      <c r="V1574" s="80">
        <f>IFERROR(VLOOKUP($B1574,'Depr Rate % NS'!$A:$B,2,FALSE),0)</f>
        <v>-20</v>
      </c>
      <c r="W1574" s="81">
        <f>IFERROR(VLOOKUP($B1574,'Depr Rate % NS'!D:E,2,FALSE),0)</f>
        <v>261850255.59</v>
      </c>
      <c r="X1574" s="82">
        <f>IFERROR(VLOOKUP($B1574,'Depr Rate % NS'!$L:$O,4,FALSE),0)</f>
        <v>6.0000000000000001E-3</v>
      </c>
      <c r="Y1574" s="81">
        <f>W1574*X1574</f>
        <v>1571101.53354</v>
      </c>
    </row>
    <row r="1575" spans="1:25" x14ac:dyDescent="0.25">
      <c r="A1575" s="13" t="s">
        <v>13</v>
      </c>
      <c r="B1575" s="14">
        <v>36500</v>
      </c>
      <c r="C1575" s="14" t="s">
        <v>76</v>
      </c>
      <c r="D1575" s="14" t="s">
        <v>18</v>
      </c>
      <c r="E1575" s="14"/>
      <c r="F1575" s="14"/>
      <c r="G1575" s="14">
        <v>2018</v>
      </c>
      <c r="H1575" s="10">
        <v>1960257.01</v>
      </c>
      <c r="I1575" s="10">
        <v>-780880.64</v>
      </c>
      <c r="J1575" s="20">
        <f t="shared" si="96"/>
        <v>-39.835625431585626</v>
      </c>
      <c r="K1575" s="10">
        <v>274949.28999999998</v>
      </c>
      <c r="L1575" s="20">
        <f t="shared" si="97"/>
        <v>14.026185780608429</v>
      </c>
      <c r="M1575" s="10">
        <f t="shared" si="98"/>
        <v>-505931.35000000003</v>
      </c>
      <c r="N1575" s="20">
        <f t="shared" si="99"/>
        <v>-25.809439650977197</v>
      </c>
      <c r="O1575" s="29">
        <v>10313614.030000001</v>
      </c>
      <c r="P1575" s="29">
        <v>-7305140.3600000003</v>
      </c>
      <c r="Q1575" s="79">
        <f>IF($O1575=0,0,P1575/$O1575)*100</f>
        <v>-70.830073131988229</v>
      </c>
      <c r="R1575" s="29">
        <v>2164917.86</v>
      </c>
      <c r="S1575" s="79">
        <f>IF($O1575=0,0,R1575/$O1575)*100</f>
        <v>20.990875300381969</v>
      </c>
      <c r="T1575" s="29">
        <f>P1575+R1575</f>
        <v>-5140222.5</v>
      </c>
      <c r="U1575" s="79">
        <f>IF($O1575=0,0,T1575/$O1575)*100</f>
        <v>-49.839197831606263</v>
      </c>
      <c r="V1575" s="80">
        <f>IFERROR(VLOOKUP($B1575,'Depr Rate % NS'!$A:$B,2,FALSE),0)</f>
        <v>-20</v>
      </c>
      <c r="W1575" s="81">
        <f>IFERROR(VLOOKUP($B1575,'Depr Rate % NS'!D:E,2,FALSE),0)</f>
        <v>261850255.59</v>
      </c>
      <c r="X1575" s="82">
        <f>IFERROR(VLOOKUP($B1575,'Depr Rate % NS'!$L:$O,4,FALSE),0)</f>
        <v>6.0000000000000001E-3</v>
      </c>
      <c r="Y1575" s="81">
        <f>W1575*X1575</f>
        <v>1571101.53354</v>
      </c>
    </row>
    <row r="1576" spans="1:25" x14ac:dyDescent="0.25">
      <c r="A1576" s="13" t="s">
        <v>13</v>
      </c>
      <c r="B1576" s="14">
        <v>36500</v>
      </c>
      <c r="C1576" s="14" t="s">
        <v>76</v>
      </c>
      <c r="D1576" s="14" t="s">
        <v>18</v>
      </c>
      <c r="E1576" s="14"/>
      <c r="F1576" s="14"/>
      <c r="G1576" s="14">
        <v>2019</v>
      </c>
      <c r="H1576" s="10">
        <v>2219825.62</v>
      </c>
      <c r="I1576" s="10">
        <v>-1293907.7299999997</v>
      </c>
      <c r="J1576" s="20">
        <f t="shared" si="96"/>
        <v>-58.288710533938236</v>
      </c>
      <c r="K1576" s="10">
        <v>513230.96</v>
      </c>
      <c r="L1576" s="20">
        <f t="shared" si="97"/>
        <v>23.120327803046077</v>
      </c>
      <c r="M1576" s="10">
        <f t="shared" si="98"/>
        <v>-780676.76999999979</v>
      </c>
      <c r="N1576" s="20">
        <f t="shared" si="99"/>
        <v>-35.168382730892155</v>
      </c>
      <c r="O1576" s="29">
        <v>11028563.870000001</v>
      </c>
      <c r="P1576" s="29">
        <v>-7941977.7599999998</v>
      </c>
      <c r="Q1576" s="79">
        <f>IF($O1576=0,0,P1576/$O1576)*100</f>
        <v>-72.012801064731917</v>
      </c>
      <c r="R1576" s="29">
        <v>3350847.13</v>
      </c>
      <c r="S1576" s="79">
        <f>IF($O1576=0,0,R1576/$O1576)*100</f>
        <v>30.383349722578156</v>
      </c>
      <c r="T1576" s="29">
        <f>P1576+R1576</f>
        <v>-4591130.63</v>
      </c>
      <c r="U1576" s="79">
        <f>IF($O1576=0,0,T1576/$O1576)*100</f>
        <v>-41.629451342153757</v>
      </c>
      <c r="V1576" s="80">
        <f>IFERROR(VLOOKUP($B1576,'Depr Rate % NS'!$A:$B,2,FALSE),0)</f>
        <v>-20</v>
      </c>
      <c r="W1576" s="81">
        <f>IFERROR(VLOOKUP($B1576,'Depr Rate % NS'!D:E,2,FALSE),0)</f>
        <v>261850255.59</v>
      </c>
      <c r="X1576" s="82">
        <f>IFERROR(VLOOKUP($B1576,'Depr Rate % NS'!$L:$O,4,FALSE),0)</f>
        <v>6.0000000000000001E-3</v>
      </c>
      <c r="Y1576" s="81">
        <f>W1576*X1576</f>
        <v>1571101.53354</v>
      </c>
    </row>
    <row r="1577" spans="1:25" x14ac:dyDescent="0.25">
      <c r="A1577" s="13" t="s">
        <v>13</v>
      </c>
      <c r="B1577" s="14">
        <v>36600</v>
      </c>
      <c r="C1577" s="14" t="s">
        <v>77</v>
      </c>
      <c r="D1577" s="14" t="s">
        <v>18</v>
      </c>
      <c r="E1577" s="14"/>
      <c r="F1577" s="14"/>
      <c r="G1577" s="14">
        <v>2011</v>
      </c>
      <c r="H1577" s="10">
        <v>66078.77</v>
      </c>
      <c r="I1577" s="10">
        <v>-147653.78000000003</v>
      </c>
      <c r="J1577" s="20">
        <f t="shared" si="96"/>
        <v>-223.45116290754206</v>
      </c>
      <c r="K1577" s="10">
        <v>36114.740000000005</v>
      </c>
      <c r="L1577" s="20">
        <f t="shared" si="97"/>
        <v>54.654074220812532</v>
      </c>
      <c r="M1577" s="10">
        <f t="shared" si="98"/>
        <v>-111539.04000000002</v>
      </c>
      <c r="N1577" s="20">
        <f t="shared" si="99"/>
        <v>-168.79708868672952</v>
      </c>
      <c r="O1577" s="10"/>
      <c r="P1577" s="10"/>
      <c r="Q1577" s="20"/>
      <c r="R1577" s="10"/>
      <c r="S1577" s="20"/>
      <c r="T1577" s="10"/>
      <c r="U1577" s="20"/>
      <c r="V1577" s="20"/>
      <c r="W1577" s="43"/>
      <c r="X1577" s="40"/>
      <c r="Y1577" s="43"/>
    </row>
    <row r="1578" spans="1:25" x14ac:dyDescent="0.25">
      <c r="A1578" s="13" t="s">
        <v>13</v>
      </c>
      <c r="B1578" s="14">
        <v>36600</v>
      </c>
      <c r="C1578" s="14" t="s">
        <v>77</v>
      </c>
      <c r="D1578" s="14" t="s">
        <v>18</v>
      </c>
      <c r="E1578" s="14"/>
      <c r="F1578" s="14"/>
      <c r="G1578" s="14">
        <v>2012</v>
      </c>
      <c r="H1578" s="10">
        <v>81655.37</v>
      </c>
      <c r="I1578" s="10">
        <v>-408656.50999999995</v>
      </c>
      <c r="J1578" s="20">
        <f t="shared" si="96"/>
        <v>-500.46495411140751</v>
      </c>
      <c r="K1578" s="10">
        <v>181958.02</v>
      </c>
      <c r="L1578" s="20">
        <f t="shared" si="97"/>
        <v>222.83656298416136</v>
      </c>
      <c r="M1578" s="10">
        <f t="shared" si="98"/>
        <v>-226698.48999999996</v>
      </c>
      <c r="N1578" s="20">
        <f t="shared" si="99"/>
        <v>-277.62839112724606</v>
      </c>
      <c r="O1578" s="10"/>
      <c r="P1578" s="10"/>
      <c r="Q1578" s="20"/>
      <c r="R1578" s="10"/>
      <c r="S1578" s="20"/>
      <c r="T1578" s="10"/>
      <c r="U1578" s="20"/>
      <c r="V1578" s="20"/>
      <c r="W1578" s="43"/>
      <c r="X1578" s="40"/>
      <c r="Y1578" s="43"/>
    </row>
    <row r="1579" spans="1:25" x14ac:dyDescent="0.25">
      <c r="A1579" s="13" t="s">
        <v>13</v>
      </c>
      <c r="B1579" s="14">
        <v>36600</v>
      </c>
      <c r="C1579" s="14" t="s">
        <v>77</v>
      </c>
      <c r="D1579" s="14" t="s">
        <v>18</v>
      </c>
      <c r="E1579" s="14"/>
      <c r="F1579" s="14"/>
      <c r="G1579" s="14">
        <v>2013</v>
      </c>
      <c r="H1579" s="10">
        <v>111449.45000000001</v>
      </c>
      <c r="I1579" s="10">
        <v>357462.32999999996</v>
      </c>
      <c r="J1579" s="20">
        <f t="shared" si="96"/>
        <v>320.73942940050392</v>
      </c>
      <c r="K1579" s="10">
        <v>272495.95</v>
      </c>
      <c r="L1579" s="20">
        <f t="shared" si="97"/>
        <v>244.50183468828243</v>
      </c>
      <c r="M1579" s="10">
        <f t="shared" si="98"/>
        <v>629958.28</v>
      </c>
      <c r="N1579" s="20">
        <f t="shared" si="99"/>
        <v>565.24126408878635</v>
      </c>
      <c r="O1579" s="10"/>
      <c r="P1579" s="10"/>
      <c r="Q1579" s="20"/>
      <c r="R1579" s="10"/>
      <c r="S1579" s="20"/>
      <c r="T1579" s="10"/>
      <c r="U1579" s="20"/>
      <c r="V1579" s="20"/>
      <c r="W1579" s="43"/>
      <c r="X1579" s="40"/>
      <c r="Y1579" s="43"/>
    </row>
    <row r="1580" spans="1:25" x14ac:dyDescent="0.25">
      <c r="A1580" s="13" t="s">
        <v>13</v>
      </c>
      <c r="B1580" s="14">
        <v>36600</v>
      </c>
      <c r="C1580" s="14" t="s">
        <v>77</v>
      </c>
      <c r="D1580" s="14" t="s">
        <v>18</v>
      </c>
      <c r="E1580" s="14"/>
      <c r="F1580" s="14"/>
      <c r="G1580" s="14">
        <v>2014</v>
      </c>
      <c r="H1580" s="10">
        <v>73881.440000000002</v>
      </c>
      <c r="I1580" s="10">
        <v>-169409.33000000002</v>
      </c>
      <c r="J1580" s="20">
        <f t="shared" si="96"/>
        <v>-229.29890105011492</v>
      </c>
      <c r="K1580" s="10">
        <v>-534694.67999999993</v>
      </c>
      <c r="L1580" s="20">
        <f t="shared" si="97"/>
        <v>-723.71989501016753</v>
      </c>
      <c r="M1580" s="10">
        <f t="shared" si="98"/>
        <v>-704104.01</v>
      </c>
      <c r="N1580" s="20">
        <f t="shared" si="99"/>
        <v>-953.01879606028251</v>
      </c>
      <c r="O1580" s="10"/>
      <c r="P1580" s="10"/>
      <c r="Q1580" s="20"/>
      <c r="R1580" s="10"/>
      <c r="S1580" s="20"/>
      <c r="T1580" s="10"/>
      <c r="U1580" s="20"/>
      <c r="V1580" s="20"/>
      <c r="W1580" s="43"/>
      <c r="X1580" s="40"/>
      <c r="Y1580" s="43"/>
    </row>
    <row r="1581" spans="1:25" x14ac:dyDescent="0.25">
      <c r="A1581" s="13" t="s">
        <v>13</v>
      </c>
      <c r="B1581" s="14">
        <v>36600</v>
      </c>
      <c r="C1581" s="14" t="s">
        <v>77</v>
      </c>
      <c r="D1581" s="14" t="s">
        <v>18</v>
      </c>
      <c r="E1581" s="14"/>
      <c r="F1581" s="14"/>
      <c r="G1581" s="14">
        <v>2015</v>
      </c>
      <c r="H1581" s="10">
        <v>122354.29999999999</v>
      </c>
      <c r="I1581" s="10">
        <v>-196220.53999999995</v>
      </c>
      <c r="J1581" s="20">
        <f t="shared" si="96"/>
        <v>-160.37077568994303</v>
      </c>
      <c r="K1581" s="10">
        <v>416458.25</v>
      </c>
      <c r="L1581" s="20">
        <f t="shared" si="97"/>
        <v>340.37075117098465</v>
      </c>
      <c r="M1581" s="10">
        <f t="shared" si="98"/>
        <v>220237.71000000005</v>
      </c>
      <c r="N1581" s="20">
        <f t="shared" si="99"/>
        <v>179.99997548104159</v>
      </c>
      <c r="O1581" s="29">
        <v>455419.33</v>
      </c>
      <c r="P1581" s="29">
        <v>-564477.83000000007</v>
      </c>
      <c r="Q1581" s="79">
        <f>IF($O1581=0,0,P1581/$O1581)*100</f>
        <v>-123.94683159364361</v>
      </c>
      <c r="R1581" s="29">
        <v>372332.28</v>
      </c>
      <c r="S1581" s="79">
        <f>IF($O1581=0,0,R1581/$O1581)*100</f>
        <v>81.755923711011576</v>
      </c>
      <c r="T1581" s="29">
        <f>P1581+R1581</f>
        <v>-192145.55000000005</v>
      </c>
      <c r="U1581" s="79">
        <f>IF($O1581=0,0,T1581/$O1581)*100</f>
        <v>-42.190907882632047</v>
      </c>
      <c r="V1581" s="80">
        <f>IFERROR(VLOOKUP($B1581,'Depr Rate % NS'!$A:$B,2,FALSE),0)</f>
        <v>-5</v>
      </c>
      <c r="W1581" s="81">
        <f>IFERROR(VLOOKUP($B1581,'Depr Rate % NS'!D:E,2,FALSE),0)</f>
        <v>286362213.31999999</v>
      </c>
      <c r="X1581" s="82">
        <f>IFERROR(VLOOKUP($B1581,'Depr Rate % NS'!$L:$O,4,FALSE),0)</f>
        <v>1.2999999999999999E-3</v>
      </c>
      <c r="Y1581" s="81">
        <f>W1581*X1581</f>
        <v>372270.877316</v>
      </c>
    </row>
    <row r="1582" spans="1:25" x14ac:dyDescent="0.25">
      <c r="A1582" s="13" t="s">
        <v>13</v>
      </c>
      <c r="B1582" s="14">
        <v>36600</v>
      </c>
      <c r="C1582" s="14" t="s">
        <v>77</v>
      </c>
      <c r="D1582" s="14" t="s">
        <v>18</v>
      </c>
      <c r="E1582" s="14"/>
      <c r="F1582" s="14"/>
      <c r="G1582" s="14">
        <v>2016</v>
      </c>
      <c r="H1582" s="10">
        <v>167338.14000000001</v>
      </c>
      <c r="I1582" s="10">
        <v>-127538.04000000001</v>
      </c>
      <c r="J1582" s="20">
        <f t="shared" si="96"/>
        <v>-76.215762885854957</v>
      </c>
      <c r="K1582" s="10">
        <v>-100971.48000000001</v>
      </c>
      <c r="L1582" s="20">
        <f t="shared" si="97"/>
        <v>-60.33978864591181</v>
      </c>
      <c r="M1582" s="10">
        <f t="shared" si="98"/>
        <v>-228509.52000000002</v>
      </c>
      <c r="N1582" s="20">
        <f t="shared" si="99"/>
        <v>-136.55555153176675</v>
      </c>
      <c r="O1582" s="29">
        <v>556678.69999999995</v>
      </c>
      <c r="P1582" s="29">
        <v>-544362.09</v>
      </c>
      <c r="Q1582" s="79">
        <f>IF($O1582=0,0,P1582/$O1582)*100</f>
        <v>-97.78748315680123</v>
      </c>
      <c r="R1582" s="29">
        <v>235246.06000000008</v>
      </c>
      <c r="S1582" s="79">
        <f>IF($O1582=0,0,R1582/$O1582)*100</f>
        <v>42.258857757625741</v>
      </c>
      <c r="T1582" s="29">
        <f>P1582+R1582</f>
        <v>-309116.02999999991</v>
      </c>
      <c r="U1582" s="79">
        <f>IF($O1582=0,0,T1582/$O1582)*100</f>
        <v>-55.528625399175489</v>
      </c>
      <c r="V1582" s="80">
        <f>IFERROR(VLOOKUP($B1582,'Depr Rate % NS'!$A:$B,2,FALSE),0)</f>
        <v>-5</v>
      </c>
      <c r="W1582" s="81">
        <f>IFERROR(VLOOKUP($B1582,'Depr Rate % NS'!D:E,2,FALSE),0)</f>
        <v>286362213.31999999</v>
      </c>
      <c r="X1582" s="82">
        <f>IFERROR(VLOOKUP($B1582,'Depr Rate % NS'!$L:$O,4,FALSE),0)</f>
        <v>1.2999999999999999E-3</v>
      </c>
      <c r="Y1582" s="81">
        <f>W1582*X1582</f>
        <v>372270.877316</v>
      </c>
    </row>
    <row r="1583" spans="1:25" x14ac:dyDescent="0.25">
      <c r="A1583" s="13" t="s">
        <v>13</v>
      </c>
      <c r="B1583" s="14">
        <v>36600</v>
      </c>
      <c r="C1583" s="14" t="s">
        <v>77</v>
      </c>
      <c r="D1583" s="14" t="s">
        <v>18</v>
      </c>
      <c r="E1583" s="14"/>
      <c r="F1583" s="14"/>
      <c r="G1583" s="14">
        <v>2017</v>
      </c>
      <c r="H1583" s="10">
        <v>194165.26</v>
      </c>
      <c r="I1583" s="10">
        <v>26749.049999999985</v>
      </c>
      <c r="J1583" s="20">
        <f t="shared" si="96"/>
        <v>13.776434569191204</v>
      </c>
      <c r="K1583" s="10">
        <v>56282.19</v>
      </c>
      <c r="L1583" s="20">
        <f t="shared" si="97"/>
        <v>28.986745620715055</v>
      </c>
      <c r="M1583" s="10">
        <f t="shared" si="98"/>
        <v>83031.239999999991</v>
      </c>
      <c r="N1583" s="20">
        <f t="shared" si="99"/>
        <v>42.763180189906265</v>
      </c>
      <c r="O1583" s="29">
        <v>669188.59000000008</v>
      </c>
      <c r="P1583" s="29">
        <v>-108956.53000000003</v>
      </c>
      <c r="Q1583" s="79">
        <f>IF($O1583=0,0,P1583/$O1583)*100</f>
        <v>-16.281886993919013</v>
      </c>
      <c r="R1583" s="29">
        <v>109570.23000000004</v>
      </c>
      <c r="S1583" s="79">
        <f>IF($O1583=0,0,R1583/$O1583)*100</f>
        <v>16.373595072803024</v>
      </c>
      <c r="T1583" s="29">
        <f>P1583+R1583</f>
        <v>613.70000000001164</v>
      </c>
      <c r="U1583" s="79">
        <f>IF($O1583=0,0,T1583/$O1583)*100</f>
        <v>9.1708078884012584E-2</v>
      </c>
      <c r="V1583" s="80">
        <f>IFERROR(VLOOKUP($B1583,'Depr Rate % NS'!$A:$B,2,FALSE),0)</f>
        <v>-5</v>
      </c>
      <c r="W1583" s="81">
        <f>IFERROR(VLOOKUP($B1583,'Depr Rate % NS'!D:E,2,FALSE),0)</f>
        <v>286362213.31999999</v>
      </c>
      <c r="X1583" s="82">
        <f>IFERROR(VLOOKUP($B1583,'Depr Rate % NS'!$L:$O,4,FALSE),0)</f>
        <v>1.2999999999999999E-3</v>
      </c>
      <c r="Y1583" s="81">
        <f>W1583*X1583</f>
        <v>372270.877316</v>
      </c>
    </row>
    <row r="1584" spans="1:25" x14ac:dyDescent="0.25">
      <c r="A1584" s="13" t="s">
        <v>13</v>
      </c>
      <c r="B1584" s="14">
        <v>36600</v>
      </c>
      <c r="C1584" s="14" t="s">
        <v>77</v>
      </c>
      <c r="D1584" s="14" t="s">
        <v>18</v>
      </c>
      <c r="E1584" s="14"/>
      <c r="F1584" s="14"/>
      <c r="G1584" s="14">
        <v>2018</v>
      </c>
      <c r="H1584" s="10">
        <v>218151.16000000003</v>
      </c>
      <c r="I1584" s="10">
        <v>-97555.85</v>
      </c>
      <c r="J1584" s="20">
        <f t="shared" si="96"/>
        <v>-44.719381735123477</v>
      </c>
      <c r="K1584" s="10">
        <v>61667.199999999997</v>
      </c>
      <c r="L1584" s="20">
        <f t="shared" si="97"/>
        <v>28.268105473287413</v>
      </c>
      <c r="M1584" s="10">
        <f t="shared" si="98"/>
        <v>-35888.650000000009</v>
      </c>
      <c r="N1584" s="20">
        <f t="shared" si="99"/>
        <v>-16.45127626183606</v>
      </c>
      <c r="O1584" s="29">
        <v>775890.3</v>
      </c>
      <c r="P1584" s="29">
        <v>-563974.71</v>
      </c>
      <c r="Q1584" s="79">
        <f>IF($O1584=0,0,P1584/$O1584)*100</f>
        <v>-72.687428880087808</v>
      </c>
      <c r="R1584" s="29">
        <v>-101258.51999999996</v>
      </c>
      <c r="S1584" s="79">
        <f>IF($O1584=0,0,R1584/$O1584)*100</f>
        <v>-13.050623264654803</v>
      </c>
      <c r="T1584" s="29">
        <f>P1584+R1584</f>
        <v>-665233.23</v>
      </c>
      <c r="U1584" s="79">
        <f>IF($O1584=0,0,T1584/$O1584)*100</f>
        <v>-85.73805214474261</v>
      </c>
      <c r="V1584" s="80">
        <f>IFERROR(VLOOKUP($B1584,'Depr Rate % NS'!$A:$B,2,FALSE),0)</f>
        <v>-5</v>
      </c>
      <c r="W1584" s="81">
        <f>IFERROR(VLOOKUP($B1584,'Depr Rate % NS'!D:E,2,FALSE),0)</f>
        <v>286362213.31999999</v>
      </c>
      <c r="X1584" s="82">
        <f>IFERROR(VLOOKUP($B1584,'Depr Rate % NS'!$L:$O,4,FALSE),0)</f>
        <v>1.2999999999999999E-3</v>
      </c>
      <c r="Y1584" s="81">
        <f>W1584*X1584</f>
        <v>372270.877316</v>
      </c>
    </row>
    <row r="1585" spans="1:25" x14ac:dyDescent="0.25">
      <c r="A1585" s="13" t="s">
        <v>13</v>
      </c>
      <c r="B1585" s="14">
        <v>36600</v>
      </c>
      <c r="C1585" s="14" t="s">
        <v>77</v>
      </c>
      <c r="D1585" s="14" t="s">
        <v>18</v>
      </c>
      <c r="E1585" s="14"/>
      <c r="F1585" s="14"/>
      <c r="G1585" s="14">
        <v>2019</v>
      </c>
      <c r="H1585" s="10">
        <v>135000.66</v>
      </c>
      <c r="I1585" s="10">
        <v>-281064.03999999992</v>
      </c>
      <c r="J1585" s="20">
        <f t="shared" si="96"/>
        <v>-208.1945673450781</v>
      </c>
      <c r="K1585" s="10">
        <v>-103164.88</v>
      </c>
      <c r="L1585" s="20">
        <f t="shared" si="97"/>
        <v>-76.4180560302446</v>
      </c>
      <c r="M1585" s="10">
        <f t="shared" si="98"/>
        <v>-384228.91999999993</v>
      </c>
      <c r="N1585" s="20">
        <f t="shared" si="99"/>
        <v>-284.6126233753227</v>
      </c>
      <c r="O1585" s="29">
        <v>837009.52</v>
      </c>
      <c r="P1585" s="29">
        <v>-675629.41999999981</v>
      </c>
      <c r="Q1585" s="79">
        <f>IF($O1585=0,0,P1585/$O1585)*100</f>
        <v>-80.719442713148567</v>
      </c>
      <c r="R1585" s="29">
        <v>330271.27999999997</v>
      </c>
      <c r="S1585" s="79">
        <f>IF($O1585=0,0,R1585/$O1585)*100</f>
        <v>39.458485490105296</v>
      </c>
      <c r="T1585" s="29">
        <f>P1585+R1585</f>
        <v>-345358.13999999984</v>
      </c>
      <c r="U1585" s="79">
        <f>IF($O1585=0,0,T1585/$O1585)*100</f>
        <v>-41.26095722304327</v>
      </c>
      <c r="V1585" s="80">
        <f>IFERROR(VLOOKUP($B1585,'Depr Rate % NS'!$A:$B,2,FALSE),0)</f>
        <v>-5</v>
      </c>
      <c r="W1585" s="81">
        <f>IFERROR(VLOOKUP($B1585,'Depr Rate % NS'!D:E,2,FALSE),0)</f>
        <v>286362213.31999999</v>
      </c>
      <c r="X1585" s="82">
        <f>IFERROR(VLOOKUP($B1585,'Depr Rate % NS'!$L:$O,4,FALSE),0)</f>
        <v>1.2999999999999999E-3</v>
      </c>
      <c r="Y1585" s="81">
        <f>W1585*X1585</f>
        <v>372270.877316</v>
      </c>
    </row>
    <row r="1586" spans="1:25" x14ac:dyDescent="0.25">
      <c r="A1586" s="13" t="s">
        <v>13</v>
      </c>
      <c r="B1586" s="14">
        <v>36700</v>
      </c>
      <c r="C1586" s="14" t="s">
        <v>78</v>
      </c>
      <c r="D1586" s="14" t="s">
        <v>18</v>
      </c>
      <c r="E1586" s="14"/>
      <c r="F1586" s="14"/>
      <c r="G1586" s="14">
        <v>2011</v>
      </c>
      <c r="H1586" s="10">
        <v>4012650.6500000004</v>
      </c>
      <c r="I1586" s="10">
        <v>-1143556.67</v>
      </c>
      <c r="J1586" s="20">
        <f t="shared" si="96"/>
        <v>-28.498784712294846</v>
      </c>
      <c r="K1586" s="10">
        <v>570462.6</v>
      </c>
      <c r="L1586" s="20">
        <f t="shared" si="97"/>
        <v>14.2166026838145</v>
      </c>
      <c r="M1586" s="10">
        <f t="shared" si="98"/>
        <v>-573094.06999999995</v>
      </c>
      <c r="N1586" s="20">
        <f t="shared" si="99"/>
        <v>-14.282182028480348</v>
      </c>
      <c r="O1586" s="10"/>
      <c r="P1586" s="10"/>
      <c r="Q1586" s="20"/>
      <c r="R1586" s="10"/>
      <c r="S1586" s="20"/>
      <c r="T1586" s="10"/>
      <c r="U1586" s="20"/>
      <c r="V1586" s="20"/>
      <c r="W1586" s="43"/>
      <c r="X1586" s="40"/>
      <c r="Y1586" s="43"/>
    </row>
    <row r="1587" spans="1:25" x14ac:dyDescent="0.25">
      <c r="A1587" s="13" t="s">
        <v>13</v>
      </c>
      <c r="B1587" s="14">
        <v>36700</v>
      </c>
      <c r="C1587" s="14" t="s">
        <v>78</v>
      </c>
      <c r="D1587" s="14" t="s">
        <v>18</v>
      </c>
      <c r="E1587" s="14"/>
      <c r="F1587" s="14"/>
      <c r="G1587" s="14">
        <v>2012</v>
      </c>
      <c r="H1587" s="10">
        <v>2796219.6599999997</v>
      </c>
      <c r="I1587" s="10">
        <v>-751456.8</v>
      </c>
      <c r="J1587" s="20">
        <f t="shared" si="96"/>
        <v>-26.874026055592502</v>
      </c>
      <c r="K1587" s="10">
        <v>240029.01</v>
      </c>
      <c r="L1587" s="20">
        <f t="shared" si="97"/>
        <v>8.5840541583203098</v>
      </c>
      <c r="M1587" s="10">
        <f t="shared" si="98"/>
        <v>-511427.79000000004</v>
      </c>
      <c r="N1587" s="20">
        <f t="shared" si="99"/>
        <v>-18.289971897272196</v>
      </c>
      <c r="O1587" s="10"/>
      <c r="P1587" s="10"/>
      <c r="Q1587" s="20"/>
      <c r="R1587" s="10"/>
      <c r="S1587" s="20"/>
      <c r="T1587" s="10"/>
      <c r="U1587" s="20"/>
      <c r="V1587" s="20"/>
      <c r="W1587" s="43"/>
      <c r="X1587" s="40"/>
      <c r="Y1587" s="43"/>
    </row>
    <row r="1588" spans="1:25" x14ac:dyDescent="0.25">
      <c r="A1588" s="13" t="s">
        <v>13</v>
      </c>
      <c r="B1588" s="14">
        <v>36700</v>
      </c>
      <c r="C1588" s="14" t="s">
        <v>78</v>
      </c>
      <c r="D1588" s="14" t="s">
        <v>18</v>
      </c>
      <c r="E1588" s="14"/>
      <c r="F1588" s="14"/>
      <c r="G1588" s="14">
        <v>2013</v>
      </c>
      <c r="H1588" s="10">
        <v>3033062.51</v>
      </c>
      <c r="I1588" s="10">
        <v>-455768.94999999995</v>
      </c>
      <c r="J1588" s="20">
        <f t="shared" si="96"/>
        <v>-15.026691619356042</v>
      </c>
      <c r="K1588" s="10">
        <v>526992.82000000007</v>
      </c>
      <c r="L1588" s="20">
        <f t="shared" si="97"/>
        <v>17.374940947062779</v>
      </c>
      <c r="M1588" s="10">
        <f t="shared" si="98"/>
        <v>71223.870000000112</v>
      </c>
      <c r="N1588" s="20">
        <f t="shared" si="99"/>
        <v>2.3482493277067382</v>
      </c>
      <c r="O1588" s="10"/>
      <c r="P1588" s="10"/>
      <c r="Q1588" s="20"/>
      <c r="R1588" s="10"/>
      <c r="S1588" s="20"/>
      <c r="T1588" s="10"/>
      <c r="U1588" s="20"/>
      <c r="V1588" s="20"/>
      <c r="W1588" s="43"/>
      <c r="X1588" s="40"/>
      <c r="Y1588" s="43"/>
    </row>
    <row r="1589" spans="1:25" x14ac:dyDescent="0.25">
      <c r="A1589" s="24" t="s">
        <v>13</v>
      </c>
      <c r="B1589" s="14">
        <v>36700</v>
      </c>
      <c r="C1589" s="14" t="s">
        <v>78</v>
      </c>
      <c r="D1589" s="14" t="s">
        <v>18</v>
      </c>
      <c r="E1589" s="14"/>
      <c r="F1589" s="14"/>
      <c r="G1589" s="14">
        <v>2014</v>
      </c>
      <c r="H1589" s="10">
        <v>2661061.0599999996</v>
      </c>
      <c r="I1589" s="10">
        <v>-719522.22</v>
      </c>
      <c r="J1589" s="20">
        <f t="shared" si="96"/>
        <v>-27.03892183518705</v>
      </c>
      <c r="K1589" s="10">
        <v>-488212.22</v>
      </c>
      <c r="L1589" s="20">
        <f t="shared" si="97"/>
        <v>-18.346524525070464</v>
      </c>
      <c r="M1589" s="10">
        <f t="shared" si="98"/>
        <v>-1207734.44</v>
      </c>
      <c r="N1589" s="20">
        <f t="shared" si="99"/>
        <v>-45.385446360257518</v>
      </c>
      <c r="O1589" s="10"/>
      <c r="P1589" s="10"/>
      <c r="Q1589" s="20"/>
      <c r="R1589" s="10"/>
      <c r="S1589" s="20"/>
      <c r="T1589" s="10"/>
      <c r="U1589" s="20"/>
      <c r="V1589" s="20"/>
      <c r="W1589" s="43"/>
      <c r="X1589" s="40"/>
      <c r="Y1589" s="43"/>
    </row>
    <row r="1590" spans="1:25" x14ac:dyDescent="0.25">
      <c r="A1590" s="13" t="s">
        <v>13</v>
      </c>
      <c r="B1590" s="14">
        <v>36700</v>
      </c>
      <c r="C1590" s="14" t="s">
        <v>78</v>
      </c>
      <c r="D1590" s="14" t="s">
        <v>18</v>
      </c>
      <c r="E1590" s="14"/>
      <c r="F1590" s="14"/>
      <c r="G1590" s="14">
        <v>2015</v>
      </c>
      <c r="H1590" s="10">
        <v>4025803.3600000008</v>
      </c>
      <c r="I1590" s="10">
        <v>-1300544.1000000003</v>
      </c>
      <c r="J1590" s="20">
        <f t="shared" si="96"/>
        <v>-32.305206779895975</v>
      </c>
      <c r="K1590" s="10">
        <v>354897.61</v>
      </c>
      <c r="L1590" s="20">
        <f t="shared" si="97"/>
        <v>8.8155724029203437</v>
      </c>
      <c r="M1590" s="10">
        <f t="shared" si="98"/>
        <v>-945646.49000000034</v>
      </c>
      <c r="N1590" s="20">
        <f t="shared" si="99"/>
        <v>-23.489634376975634</v>
      </c>
      <c r="O1590" s="29">
        <v>16528797.24</v>
      </c>
      <c r="P1590" s="29">
        <v>-4370848.74</v>
      </c>
      <c r="Q1590" s="79">
        <f>IF($O1590=0,0,P1590/$O1590)*100</f>
        <v>-26.443840265778469</v>
      </c>
      <c r="R1590" s="29">
        <v>1204169.82</v>
      </c>
      <c r="S1590" s="79">
        <f>IF($O1590=0,0,R1590/$O1590)*100</f>
        <v>7.2852839956550879</v>
      </c>
      <c r="T1590" s="29">
        <f>P1590+R1590</f>
        <v>-3166678.92</v>
      </c>
      <c r="U1590" s="79">
        <f>IF($O1590=0,0,T1590/$O1590)*100</f>
        <v>-19.158556270123377</v>
      </c>
      <c r="V1590" s="80">
        <f>IFERROR(VLOOKUP($B1590,'Depr Rate % NS'!$A:$B,2,FALSE),0)</f>
        <v>-5</v>
      </c>
      <c r="W1590" s="81">
        <f>IFERROR(VLOOKUP($B1590,'Depr Rate % NS'!D:E,2,FALSE),0)</f>
        <v>296208322.48000014</v>
      </c>
      <c r="X1590" s="82">
        <f>IFERROR(VLOOKUP($B1590,'Depr Rate % NS'!$L:$O,4,FALSE),0)</f>
        <v>2.0999999999999999E-3</v>
      </c>
      <c r="Y1590" s="81">
        <f>W1590*X1590</f>
        <v>622037.47720800026</v>
      </c>
    </row>
    <row r="1591" spans="1:25" x14ac:dyDescent="0.25">
      <c r="A1591" s="13" t="s">
        <v>13</v>
      </c>
      <c r="B1591" s="14">
        <v>36700</v>
      </c>
      <c r="C1591" s="14" t="s">
        <v>78</v>
      </c>
      <c r="D1591" s="14" t="s">
        <v>18</v>
      </c>
      <c r="E1591" s="14"/>
      <c r="F1591" s="14"/>
      <c r="G1591" s="14">
        <v>2016</v>
      </c>
      <c r="H1591" s="10">
        <v>4033419.67</v>
      </c>
      <c r="I1591" s="10">
        <v>-1524243.71</v>
      </c>
      <c r="J1591" s="20">
        <f t="shared" si="96"/>
        <v>-37.790357431365429</v>
      </c>
      <c r="K1591" s="10">
        <v>327999.74999999994</v>
      </c>
      <c r="L1591" s="20">
        <f t="shared" si="97"/>
        <v>8.132051133672384</v>
      </c>
      <c r="M1591" s="10">
        <f t="shared" si="98"/>
        <v>-1196243.96</v>
      </c>
      <c r="N1591" s="20">
        <f t="shared" si="99"/>
        <v>-29.658306297693045</v>
      </c>
      <c r="O1591" s="29">
        <v>16549566.26</v>
      </c>
      <c r="P1591" s="29">
        <v>-4751535.78</v>
      </c>
      <c r="Q1591" s="79">
        <f>IF($O1591=0,0,P1591/$O1591)*100</f>
        <v>-28.710938433984072</v>
      </c>
      <c r="R1591" s="29">
        <v>961706.97</v>
      </c>
      <c r="S1591" s="79">
        <f>IF($O1591=0,0,R1591/$O1591)*100</f>
        <v>5.8110705434282481</v>
      </c>
      <c r="T1591" s="29">
        <f>P1591+R1591</f>
        <v>-3789828.8100000005</v>
      </c>
      <c r="U1591" s="79">
        <f>IF($O1591=0,0,T1591/$O1591)*100</f>
        <v>-22.899867890555825</v>
      </c>
      <c r="V1591" s="80">
        <f>IFERROR(VLOOKUP($B1591,'Depr Rate % NS'!$A:$B,2,FALSE),0)</f>
        <v>-5</v>
      </c>
      <c r="W1591" s="81">
        <f>IFERROR(VLOOKUP($B1591,'Depr Rate % NS'!D:E,2,FALSE),0)</f>
        <v>296208322.48000014</v>
      </c>
      <c r="X1591" s="82">
        <f>IFERROR(VLOOKUP($B1591,'Depr Rate % NS'!$L:$O,4,FALSE),0)</f>
        <v>2.0999999999999999E-3</v>
      </c>
      <c r="Y1591" s="81">
        <f>W1591*X1591</f>
        <v>622037.47720800026</v>
      </c>
    </row>
    <row r="1592" spans="1:25" x14ac:dyDescent="0.25">
      <c r="A1592" s="13" t="s">
        <v>13</v>
      </c>
      <c r="B1592" s="14">
        <v>36700</v>
      </c>
      <c r="C1592" s="14" t="s">
        <v>78</v>
      </c>
      <c r="D1592" s="14" t="s">
        <v>18</v>
      </c>
      <c r="E1592" s="14"/>
      <c r="F1592" s="14"/>
      <c r="G1592" s="14">
        <v>2017</v>
      </c>
      <c r="H1592" s="10">
        <v>4004563.4899999998</v>
      </c>
      <c r="I1592" s="10">
        <v>-1370652.7400000002</v>
      </c>
      <c r="J1592" s="20">
        <f t="shared" si="96"/>
        <v>-34.227269549420988</v>
      </c>
      <c r="K1592" s="10">
        <v>485238.88</v>
      </c>
      <c r="L1592" s="20">
        <f t="shared" si="97"/>
        <v>12.117147879206183</v>
      </c>
      <c r="M1592" s="10">
        <f t="shared" si="98"/>
        <v>-885413.86000000022</v>
      </c>
      <c r="N1592" s="20">
        <f t="shared" si="99"/>
        <v>-22.110121670214806</v>
      </c>
      <c r="O1592" s="29">
        <v>17757910.090000004</v>
      </c>
      <c r="P1592" s="29">
        <v>-5370731.7200000007</v>
      </c>
      <c r="Q1592" s="79">
        <f>IF($O1592=0,0,P1592/$O1592)*100</f>
        <v>-30.244165517114631</v>
      </c>
      <c r="R1592" s="29">
        <v>1206916.8399999999</v>
      </c>
      <c r="S1592" s="79">
        <f>IF($O1592=0,0,R1592/$O1592)*100</f>
        <v>6.7965027071493616</v>
      </c>
      <c r="T1592" s="29">
        <f>P1592+R1592</f>
        <v>-4163814.8800000008</v>
      </c>
      <c r="U1592" s="79">
        <f>IF($O1592=0,0,T1592/$O1592)*100</f>
        <v>-23.447662809965269</v>
      </c>
      <c r="V1592" s="80">
        <f>IFERROR(VLOOKUP($B1592,'Depr Rate % NS'!$A:$B,2,FALSE),0)</f>
        <v>-5</v>
      </c>
      <c r="W1592" s="81">
        <f>IFERROR(VLOOKUP($B1592,'Depr Rate % NS'!D:E,2,FALSE),0)</f>
        <v>296208322.48000014</v>
      </c>
      <c r="X1592" s="82">
        <f>IFERROR(VLOOKUP($B1592,'Depr Rate % NS'!$L:$O,4,FALSE),0)</f>
        <v>2.0999999999999999E-3</v>
      </c>
      <c r="Y1592" s="81">
        <f>W1592*X1592</f>
        <v>622037.47720800026</v>
      </c>
    </row>
    <row r="1593" spans="1:25" x14ac:dyDescent="0.25">
      <c r="A1593" s="13" t="s">
        <v>13</v>
      </c>
      <c r="B1593" s="14">
        <v>36700</v>
      </c>
      <c r="C1593" s="14" t="s">
        <v>78</v>
      </c>
      <c r="D1593" s="14" t="s">
        <v>18</v>
      </c>
      <c r="E1593" s="14"/>
      <c r="F1593" s="14"/>
      <c r="G1593" s="14">
        <v>2018</v>
      </c>
      <c r="H1593" s="10">
        <v>5160670.7</v>
      </c>
      <c r="I1593" s="10">
        <v>-1478613.7599999998</v>
      </c>
      <c r="J1593" s="20">
        <f t="shared" si="96"/>
        <v>-28.6515812760539</v>
      </c>
      <c r="K1593" s="10">
        <v>672791.99</v>
      </c>
      <c r="L1593" s="20">
        <f t="shared" si="97"/>
        <v>13.036909911729108</v>
      </c>
      <c r="M1593" s="10">
        <f t="shared" si="98"/>
        <v>-805821.76999999979</v>
      </c>
      <c r="N1593" s="20">
        <f t="shared" si="99"/>
        <v>-15.614671364324792</v>
      </c>
      <c r="O1593" s="29">
        <v>19885518.279999997</v>
      </c>
      <c r="P1593" s="29">
        <v>-6393576.5300000003</v>
      </c>
      <c r="Q1593" s="79">
        <f>IF($O1593=0,0,P1593/$O1593)*100</f>
        <v>-32.151923022445864</v>
      </c>
      <c r="R1593" s="29">
        <v>1352716.01</v>
      </c>
      <c r="S1593" s="79">
        <f>IF($O1593=0,0,R1593/$O1593)*100</f>
        <v>6.8025182494765746</v>
      </c>
      <c r="T1593" s="29">
        <f>P1593+R1593</f>
        <v>-5040860.5200000005</v>
      </c>
      <c r="U1593" s="79">
        <f>IF($O1593=0,0,T1593/$O1593)*100</f>
        <v>-25.34940477296929</v>
      </c>
      <c r="V1593" s="80">
        <f>IFERROR(VLOOKUP($B1593,'Depr Rate % NS'!$A:$B,2,FALSE),0)</f>
        <v>-5</v>
      </c>
      <c r="W1593" s="81">
        <f>IFERROR(VLOOKUP($B1593,'Depr Rate % NS'!D:E,2,FALSE),0)</f>
        <v>296208322.48000014</v>
      </c>
      <c r="X1593" s="82">
        <f>IFERROR(VLOOKUP($B1593,'Depr Rate % NS'!$L:$O,4,FALSE),0)</f>
        <v>2.0999999999999999E-3</v>
      </c>
      <c r="Y1593" s="81">
        <f>W1593*X1593</f>
        <v>622037.47720800026</v>
      </c>
    </row>
    <row r="1594" spans="1:25" x14ac:dyDescent="0.25">
      <c r="A1594" s="13" t="s">
        <v>13</v>
      </c>
      <c r="B1594" s="14">
        <v>36700</v>
      </c>
      <c r="C1594" s="14" t="s">
        <v>78</v>
      </c>
      <c r="D1594" s="14" t="s">
        <v>18</v>
      </c>
      <c r="E1594" s="14"/>
      <c r="F1594" s="14"/>
      <c r="G1594" s="14">
        <v>2019</v>
      </c>
      <c r="H1594" s="10">
        <v>3709379.8400000008</v>
      </c>
      <c r="I1594" s="10">
        <v>-1515817.0299999998</v>
      </c>
      <c r="J1594" s="20">
        <f t="shared" si="96"/>
        <v>-40.864432745717394</v>
      </c>
      <c r="K1594" s="10">
        <v>1207638.54</v>
      </c>
      <c r="L1594" s="20">
        <f t="shared" si="97"/>
        <v>32.556346130354761</v>
      </c>
      <c r="M1594" s="10">
        <f t="shared" si="98"/>
        <v>-308178.48999999976</v>
      </c>
      <c r="N1594" s="20">
        <f t="shared" si="99"/>
        <v>-8.3080866153626278</v>
      </c>
      <c r="O1594" s="29">
        <v>20933837.060000002</v>
      </c>
      <c r="P1594" s="29">
        <v>-7189871.3399999999</v>
      </c>
      <c r="Q1594" s="79">
        <f>IF($O1594=0,0,P1594/$O1594)*100</f>
        <v>-34.345692666817762</v>
      </c>
      <c r="R1594" s="29">
        <v>3048566.77</v>
      </c>
      <c r="S1594" s="79">
        <f>IF($O1594=0,0,R1594/$O1594)*100</f>
        <v>14.562866622407922</v>
      </c>
      <c r="T1594" s="29">
        <f>P1594+R1594</f>
        <v>-4141304.57</v>
      </c>
      <c r="U1594" s="79">
        <f>IF($O1594=0,0,T1594/$O1594)*100</f>
        <v>-19.782826044409841</v>
      </c>
      <c r="V1594" s="80">
        <f>IFERROR(VLOOKUP($B1594,'Depr Rate % NS'!$A:$B,2,FALSE),0)</f>
        <v>-5</v>
      </c>
      <c r="W1594" s="81">
        <f>IFERROR(VLOOKUP($B1594,'Depr Rate % NS'!D:E,2,FALSE),0)</f>
        <v>296208322.48000014</v>
      </c>
      <c r="X1594" s="82">
        <f>IFERROR(VLOOKUP($B1594,'Depr Rate % NS'!$L:$O,4,FALSE),0)</f>
        <v>2.0999999999999999E-3</v>
      </c>
      <c r="Y1594" s="81">
        <f>W1594*X1594</f>
        <v>622037.47720800026</v>
      </c>
    </row>
    <row r="1595" spans="1:25" x14ac:dyDescent="0.25">
      <c r="A1595" s="13" t="s">
        <v>13</v>
      </c>
      <c r="B1595" s="14">
        <v>36800</v>
      </c>
      <c r="C1595" s="14" t="s">
        <v>79</v>
      </c>
      <c r="D1595" s="14" t="s">
        <v>18</v>
      </c>
      <c r="E1595" s="14"/>
      <c r="F1595" s="14"/>
      <c r="G1595" s="14">
        <v>2011</v>
      </c>
      <c r="H1595" s="10">
        <v>11600350.449999999</v>
      </c>
      <c r="I1595" s="10">
        <v>-6075826.9399999995</v>
      </c>
      <c r="J1595" s="20">
        <f t="shared" si="96"/>
        <v>-52.376236098970608</v>
      </c>
      <c r="K1595" s="10">
        <v>2765860.44</v>
      </c>
      <c r="L1595" s="20">
        <f t="shared" si="97"/>
        <v>23.842904159848032</v>
      </c>
      <c r="M1595" s="10">
        <f t="shared" si="98"/>
        <v>-3309966.4999999995</v>
      </c>
      <c r="N1595" s="20">
        <f t="shared" si="99"/>
        <v>-28.533331939122579</v>
      </c>
      <c r="O1595" s="10"/>
      <c r="P1595" s="10"/>
      <c r="Q1595" s="20"/>
      <c r="R1595" s="10"/>
      <c r="S1595" s="20"/>
      <c r="T1595" s="10"/>
      <c r="U1595" s="20"/>
      <c r="V1595" s="20"/>
      <c r="W1595" s="43"/>
      <c r="X1595" s="40"/>
      <c r="Y1595" s="43"/>
    </row>
    <row r="1596" spans="1:25" x14ac:dyDescent="0.25">
      <c r="A1596" s="24" t="s">
        <v>13</v>
      </c>
      <c r="B1596" s="14">
        <v>36800</v>
      </c>
      <c r="C1596" s="14" t="s">
        <v>79</v>
      </c>
      <c r="D1596" s="14" t="s">
        <v>18</v>
      </c>
      <c r="E1596" s="14"/>
      <c r="F1596" s="14"/>
      <c r="G1596" s="14">
        <v>2012</v>
      </c>
      <c r="H1596" s="10">
        <v>11398659.679999998</v>
      </c>
      <c r="I1596" s="10">
        <v>-3763449.8699999996</v>
      </c>
      <c r="J1596" s="20">
        <f t="shared" si="96"/>
        <v>-33.016599983271014</v>
      </c>
      <c r="K1596" s="10">
        <v>729482.49</v>
      </c>
      <c r="L1596" s="20">
        <f t="shared" si="97"/>
        <v>6.3997216381496536</v>
      </c>
      <c r="M1596" s="10">
        <f t="shared" si="98"/>
        <v>-3033967.38</v>
      </c>
      <c r="N1596" s="20">
        <f t="shared" si="99"/>
        <v>-26.616878345121364</v>
      </c>
      <c r="O1596" s="10"/>
      <c r="P1596" s="10"/>
      <c r="Q1596" s="20"/>
      <c r="R1596" s="10"/>
      <c r="S1596" s="20"/>
      <c r="T1596" s="10"/>
      <c r="U1596" s="20"/>
      <c r="V1596" s="20"/>
      <c r="W1596" s="43"/>
      <c r="X1596" s="40"/>
      <c r="Y1596" s="43"/>
    </row>
    <row r="1597" spans="1:25" x14ac:dyDescent="0.25">
      <c r="A1597" s="13" t="s">
        <v>13</v>
      </c>
      <c r="B1597" s="14">
        <v>36800</v>
      </c>
      <c r="C1597" s="14" t="s">
        <v>79</v>
      </c>
      <c r="D1597" s="14" t="s">
        <v>18</v>
      </c>
      <c r="E1597" s="14"/>
      <c r="F1597" s="14"/>
      <c r="G1597" s="14">
        <v>2013</v>
      </c>
      <c r="H1597" s="10">
        <v>8318578.0499999998</v>
      </c>
      <c r="I1597" s="10">
        <v>-2706205.4000000004</v>
      </c>
      <c r="J1597" s="20">
        <f t="shared" si="96"/>
        <v>-32.532067184246714</v>
      </c>
      <c r="K1597" s="10">
        <v>2283851.17</v>
      </c>
      <c r="L1597" s="20">
        <f t="shared" si="97"/>
        <v>27.45482648924596</v>
      </c>
      <c r="M1597" s="10">
        <f t="shared" si="98"/>
        <v>-422354.23000000045</v>
      </c>
      <c r="N1597" s="20">
        <f t="shared" si="99"/>
        <v>-5.0772406950007571</v>
      </c>
      <c r="O1597" s="10"/>
      <c r="P1597" s="10"/>
      <c r="Q1597" s="20"/>
      <c r="R1597" s="10"/>
      <c r="S1597" s="20"/>
      <c r="T1597" s="10"/>
      <c r="U1597" s="20"/>
      <c r="V1597" s="20"/>
      <c r="W1597" s="43"/>
      <c r="X1597" s="40"/>
      <c r="Y1597" s="43"/>
    </row>
    <row r="1598" spans="1:25" x14ac:dyDescent="0.25">
      <c r="A1598" s="13" t="s">
        <v>13</v>
      </c>
      <c r="B1598" s="14">
        <v>36800</v>
      </c>
      <c r="C1598" s="14" t="s">
        <v>79</v>
      </c>
      <c r="D1598" s="14" t="s">
        <v>18</v>
      </c>
      <c r="E1598" s="14"/>
      <c r="F1598" s="14"/>
      <c r="G1598" s="14">
        <v>2014</v>
      </c>
      <c r="H1598" s="10">
        <v>8467839.4199999999</v>
      </c>
      <c r="I1598" s="10">
        <v>-2870886.16</v>
      </c>
      <c r="J1598" s="20">
        <f t="shared" si="96"/>
        <v>-33.903408149419064</v>
      </c>
      <c r="K1598" s="10">
        <v>7522386.6799999997</v>
      </c>
      <c r="L1598" s="20">
        <f t="shared" si="97"/>
        <v>88.834781895285403</v>
      </c>
      <c r="M1598" s="10">
        <f t="shared" si="98"/>
        <v>4651500.5199999996</v>
      </c>
      <c r="N1598" s="20">
        <f t="shared" si="99"/>
        <v>54.931373745866331</v>
      </c>
      <c r="O1598" s="10"/>
      <c r="P1598" s="10"/>
      <c r="Q1598" s="20"/>
      <c r="R1598" s="10"/>
      <c r="S1598" s="20"/>
      <c r="T1598" s="10"/>
      <c r="U1598" s="20"/>
      <c r="V1598" s="20"/>
      <c r="W1598" s="43"/>
      <c r="X1598" s="40"/>
      <c r="Y1598" s="43"/>
    </row>
    <row r="1599" spans="1:25" x14ac:dyDescent="0.25">
      <c r="A1599" s="13" t="s">
        <v>13</v>
      </c>
      <c r="B1599" s="14">
        <v>36800</v>
      </c>
      <c r="C1599" s="14" t="s">
        <v>79</v>
      </c>
      <c r="D1599" s="14" t="s">
        <v>18</v>
      </c>
      <c r="E1599" s="14"/>
      <c r="F1599" s="14"/>
      <c r="G1599" s="14">
        <v>2015</v>
      </c>
      <c r="H1599" s="10">
        <v>11250495.529999999</v>
      </c>
      <c r="I1599" s="10">
        <v>-6269730.29</v>
      </c>
      <c r="J1599" s="20">
        <f t="shared" si="96"/>
        <v>-55.728481232506212</v>
      </c>
      <c r="K1599" s="10">
        <v>498156.52</v>
      </c>
      <c r="L1599" s="20">
        <f t="shared" si="97"/>
        <v>4.4278629209854907</v>
      </c>
      <c r="M1599" s="10">
        <f t="shared" si="98"/>
        <v>-5771573.7699999996</v>
      </c>
      <c r="N1599" s="20">
        <f t="shared" si="99"/>
        <v>-51.300618311520715</v>
      </c>
      <c r="O1599" s="29">
        <v>51035923.129999995</v>
      </c>
      <c r="P1599" s="29">
        <v>-21686098.659999996</v>
      </c>
      <c r="Q1599" s="79">
        <f>IF($O1599=0,0,P1599/$O1599)*100</f>
        <v>-42.491831890177863</v>
      </c>
      <c r="R1599" s="29">
        <v>13799737.299999999</v>
      </c>
      <c r="S1599" s="79">
        <f>IF($O1599=0,0,R1599/$O1599)*100</f>
        <v>27.039262648093892</v>
      </c>
      <c r="T1599" s="29">
        <f>P1599+R1599</f>
        <v>-7886361.3599999975</v>
      </c>
      <c r="U1599" s="79">
        <f>IF($O1599=0,0,T1599/$O1599)*100</f>
        <v>-15.452569242083969</v>
      </c>
      <c r="V1599" s="80">
        <f>IFERROR(VLOOKUP($B1599,'Depr Rate % NS'!$A:$B,2,FALSE),0)</f>
        <v>10</v>
      </c>
      <c r="W1599" s="81">
        <f>IFERROR(VLOOKUP($B1599,'Depr Rate % NS'!D:E,2,FALSE),0)</f>
        <v>699987176.20000017</v>
      </c>
      <c r="X1599" s="82">
        <f>IFERROR(VLOOKUP($B1599,'Depr Rate % NS'!$L:$O,4,FALSE),0)</f>
        <v>5.3E-3</v>
      </c>
      <c r="Y1599" s="81">
        <f>W1599*X1599</f>
        <v>3709932.0338600008</v>
      </c>
    </row>
    <row r="1600" spans="1:25" x14ac:dyDescent="0.25">
      <c r="A1600" s="13" t="s">
        <v>13</v>
      </c>
      <c r="B1600" s="14">
        <v>36800</v>
      </c>
      <c r="C1600" s="14" t="s">
        <v>79</v>
      </c>
      <c r="D1600" s="14" t="s">
        <v>18</v>
      </c>
      <c r="E1600" s="14"/>
      <c r="F1600" s="14"/>
      <c r="G1600" s="14">
        <v>2016</v>
      </c>
      <c r="H1600" s="10">
        <v>12106294.809999999</v>
      </c>
      <c r="I1600" s="10">
        <v>-9510518.8800000008</v>
      </c>
      <c r="J1600" s="20">
        <f t="shared" si="96"/>
        <v>-78.558460943344571</v>
      </c>
      <c r="K1600" s="10">
        <v>2320055.5499999998</v>
      </c>
      <c r="L1600" s="20">
        <f t="shared" si="97"/>
        <v>19.164043057035055</v>
      </c>
      <c r="M1600" s="10">
        <f t="shared" si="98"/>
        <v>-7190463.330000001</v>
      </c>
      <c r="N1600" s="20">
        <f t="shared" si="99"/>
        <v>-59.394417886309526</v>
      </c>
      <c r="O1600" s="29">
        <v>51541867.489999995</v>
      </c>
      <c r="P1600" s="29">
        <v>-25120790.600000005</v>
      </c>
      <c r="Q1600" s="79">
        <f>IF($O1600=0,0,P1600/$O1600)*100</f>
        <v>-48.738611585763493</v>
      </c>
      <c r="R1600" s="29">
        <v>13353932.41</v>
      </c>
      <c r="S1600" s="79">
        <f>IF($O1600=0,0,R1600/$O1600)*100</f>
        <v>25.908902917789877</v>
      </c>
      <c r="T1600" s="29">
        <f>P1600+R1600</f>
        <v>-11766858.190000005</v>
      </c>
      <c r="U1600" s="79">
        <f>IF($O1600=0,0,T1600/$O1600)*100</f>
        <v>-22.82970866797362</v>
      </c>
      <c r="V1600" s="80">
        <f>IFERROR(VLOOKUP($B1600,'Depr Rate % NS'!$A:$B,2,FALSE),0)</f>
        <v>10</v>
      </c>
      <c r="W1600" s="81">
        <f>IFERROR(VLOOKUP($B1600,'Depr Rate % NS'!D:E,2,FALSE),0)</f>
        <v>699987176.20000017</v>
      </c>
      <c r="X1600" s="82">
        <f>IFERROR(VLOOKUP($B1600,'Depr Rate % NS'!$L:$O,4,FALSE),0)</f>
        <v>5.3E-3</v>
      </c>
      <c r="Y1600" s="81">
        <f>W1600*X1600</f>
        <v>3709932.0338600008</v>
      </c>
    </row>
    <row r="1601" spans="1:25" x14ac:dyDescent="0.25">
      <c r="A1601" s="13" t="s">
        <v>13</v>
      </c>
      <c r="B1601" s="14">
        <v>36800</v>
      </c>
      <c r="C1601" s="14" t="s">
        <v>79</v>
      </c>
      <c r="D1601" s="14" t="s">
        <v>18</v>
      </c>
      <c r="E1601" s="14"/>
      <c r="F1601" s="14"/>
      <c r="G1601" s="14">
        <v>2017</v>
      </c>
      <c r="H1601" s="10">
        <v>12679026.5</v>
      </c>
      <c r="I1601" s="10">
        <v>-10644374.200000001</v>
      </c>
      <c r="J1601" s="20">
        <f t="shared" si="96"/>
        <v>-83.952614185324094</v>
      </c>
      <c r="K1601" s="10">
        <v>1248356.6700000002</v>
      </c>
      <c r="L1601" s="20">
        <f t="shared" si="97"/>
        <v>9.8458400571999771</v>
      </c>
      <c r="M1601" s="10">
        <f t="shared" si="98"/>
        <v>-9396017.5300000012</v>
      </c>
      <c r="N1601" s="20">
        <f t="shared" si="99"/>
        <v>-74.106774128124115</v>
      </c>
      <c r="O1601" s="29">
        <v>52822234.309999995</v>
      </c>
      <c r="P1601" s="29">
        <v>-32001714.93</v>
      </c>
      <c r="Q1601" s="79">
        <f>IF($O1601=0,0,P1601/$O1601)*100</f>
        <v>-60.583796478941487</v>
      </c>
      <c r="R1601" s="29">
        <v>13872806.59</v>
      </c>
      <c r="S1601" s="79">
        <f>IF($O1601=0,0,R1601/$O1601)*100</f>
        <v>26.263195359333146</v>
      </c>
      <c r="T1601" s="29">
        <f>P1601+R1601</f>
        <v>-18128908.34</v>
      </c>
      <c r="U1601" s="79">
        <f>IF($O1601=0,0,T1601/$O1601)*100</f>
        <v>-34.320601119608341</v>
      </c>
      <c r="V1601" s="80">
        <f>IFERROR(VLOOKUP($B1601,'Depr Rate % NS'!$A:$B,2,FALSE),0)</f>
        <v>10</v>
      </c>
      <c r="W1601" s="81">
        <f>IFERROR(VLOOKUP($B1601,'Depr Rate % NS'!D:E,2,FALSE),0)</f>
        <v>699987176.20000017</v>
      </c>
      <c r="X1601" s="82">
        <f>IFERROR(VLOOKUP($B1601,'Depr Rate % NS'!$L:$O,4,FALSE),0)</f>
        <v>5.3E-3</v>
      </c>
      <c r="Y1601" s="81">
        <f>W1601*X1601</f>
        <v>3709932.0338600008</v>
      </c>
    </row>
    <row r="1602" spans="1:25" x14ac:dyDescent="0.25">
      <c r="A1602" s="13" t="s">
        <v>13</v>
      </c>
      <c r="B1602" s="14">
        <v>36800</v>
      </c>
      <c r="C1602" s="14" t="s">
        <v>79</v>
      </c>
      <c r="D1602" s="14" t="s">
        <v>18</v>
      </c>
      <c r="E1602" s="14"/>
      <c r="F1602" s="14"/>
      <c r="G1602" s="14">
        <v>2018</v>
      </c>
      <c r="H1602" s="10">
        <v>12135583.549999999</v>
      </c>
      <c r="I1602" s="10">
        <v>-9743482.8400000017</v>
      </c>
      <c r="J1602" s="20">
        <f t="shared" ref="J1602:J1665" si="100">IF($H1602=0,0,I1602/$H1602)*100</f>
        <v>-80.288539894729681</v>
      </c>
      <c r="K1602" s="10">
        <v>1085298.95</v>
      </c>
      <c r="L1602" s="20">
        <f t="shared" ref="L1602:L1665" si="101">IF($H1602=0,0,K1602/$H1602)*100</f>
        <v>8.9431129992920706</v>
      </c>
      <c r="M1602" s="10">
        <f t="shared" ref="M1602:M1665" si="102">I1602+K1602</f>
        <v>-8658183.8900000025</v>
      </c>
      <c r="N1602" s="20">
        <f t="shared" ref="N1602:N1665" si="103">IF($H1602=0,0,M1602/$H1602)*100</f>
        <v>-71.345426895437612</v>
      </c>
      <c r="O1602" s="29">
        <v>56639239.810000002</v>
      </c>
      <c r="P1602" s="29">
        <v>-39038992.370000005</v>
      </c>
      <c r="Q1602" s="79">
        <f>IF($O1602=0,0,P1602/$O1602)*100</f>
        <v>-68.925699746251595</v>
      </c>
      <c r="R1602" s="29">
        <v>12674254.369999999</v>
      </c>
      <c r="S1602" s="79">
        <f>IF($O1602=0,0,R1602/$O1602)*100</f>
        <v>22.377161862547247</v>
      </c>
      <c r="T1602" s="29">
        <f>P1602+R1602</f>
        <v>-26364738.000000007</v>
      </c>
      <c r="U1602" s="79">
        <f>IF($O1602=0,0,T1602/$O1602)*100</f>
        <v>-46.548537883704348</v>
      </c>
      <c r="V1602" s="80">
        <f>IFERROR(VLOOKUP($B1602,'Depr Rate % NS'!$A:$B,2,FALSE),0)</f>
        <v>10</v>
      </c>
      <c r="W1602" s="81">
        <f>IFERROR(VLOOKUP($B1602,'Depr Rate % NS'!D:E,2,FALSE),0)</f>
        <v>699987176.20000017</v>
      </c>
      <c r="X1602" s="82">
        <f>IFERROR(VLOOKUP($B1602,'Depr Rate % NS'!$L:$O,4,FALSE),0)</f>
        <v>5.3E-3</v>
      </c>
      <c r="Y1602" s="81">
        <f>W1602*X1602</f>
        <v>3709932.0338600008</v>
      </c>
    </row>
    <row r="1603" spans="1:25" x14ac:dyDescent="0.25">
      <c r="A1603" s="13" t="s">
        <v>13</v>
      </c>
      <c r="B1603" s="14">
        <v>36800</v>
      </c>
      <c r="C1603" s="14" t="s">
        <v>79</v>
      </c>
      <c r="D1603" s="14" t="s">
        <v>18</v>
      </c>
      <c r="E1603" s="14"/>
      <c r="F1603" s="14"/>
      <c r="G1603" s="14">
        <v>2019</v>
      </c>
      <c r="H1603" s="10">
        <v>9579340.2099999972</v>
      </c>
      <c r="I1603" s="10">
        <v>-9659139.4299999997</v>
      </c>
      <c r="J1603" s="20">
        <f t="shared" si="100"/>
        <v>-100.83303461669206</v>
      </c>
      <c r="K1603" s="10">
        <v>1892335.4799999997</v>
      </c>
      <c r="L1603" s="20">
        <f t="shared" si="101"/>
        <v>19.75434047143003</v>
      </c>
      <c r="M1603" s="10">
        <f t="shared" si="102"/>
        <v>-7766803.9500000002</v>
      </c>
      <c r="N1603" s="20">
        <f t="shared" si="103"/>
        <v>-81.078694145262048</v>
      </c>
      <c r="O1603" s="29">
        <v>57750740.599999994</v>
      </c>
      <c r="P1603" s="29">
        <v>-45827245.640000008</v>
      </c>
      <c r="Q1603" s="79">
        <f>IF($O1603=0,0,P1603/$O1603)*100</f>
        <v>-79.353520255980953</v>
      </c>
      <c r="R1603" s="29">
        <v>7044203.1699999999</v>
      </c>
      <c r="S1603" s="79">
        <f>IF($O1603=0,0,R1603/$O1603)*100</f>
        <v>12.197597981972894</v>
      </c>
      <c r="T1603" s="29">
        <f>P1603+R1603</f>
        <v>-38783042.470000006</v>
      </c>
      <c r="U1603" s="79">
        <f>IF($O1603=0,0,T1603/$O1603)*100</f>
        <v>-67.155922274008049</v>
      </c>
      <c r="V1603" s="80">
        <f>IFERROR(VLOOKUP($B1603,'Depr Rate % NS'!$A:$B,2,FALSE),0)</f>
        <v>10</v>
      </c>
      <c r="W1603" s="81">
        <f>IFERROR(VLOOKUP($B1603,'Depr Rate % NS'!D:E,2,FALSE),0)</f>
        <v>699987176.20000017</v>
      </c>
      <c r="X1603" s="82">
        <f>IFERROR(VLOOKUP($B1603,'Depr Rate % NS'!$L:$O,4,FALSE),0)</f>
        <v>5.3E-3</v>
      </c>
      <c r="Y1603" s="81">
        <f>W1603*X1603</f>
        <v>3709932.0338600008</v>
      </c>
    </row>
    <row r="1604" spans="1:25" x14ac:dyDescent="0.25">
      <c r="A1604" s="13" t="s">
        <v>13</v>
      </c>
      <c r="B1604" s="14">
        <v>36900</v>
      </c>
      <c r="C1604" s="14" t="s">
        <v>80</v>
      </c>
      <c r="D1604" s="14" t="s">
        <v>18</v>
      </c>
      <c r="E1604" s="14"/>
      <c r="F1604" s="14"/>
      <c r="G1604" s="14">
        <v>2011</v>
      </c>
      <c r="H1604" s="10">
        <v>235891.02000000002</v>
      </c>
      <c r="I1604" s="10">
        <v>-253430.72999999998</v>
      </c>
      <c r="J1604" s="20">
        <f t="shared" si="100"/>
        <v>-107.43551407764483</v>
      </c>
      <c r="K1604" s="10">
        <v>26141.279999999999</v>
      </c>
      <c r="L1604" s="20">
        <f t="shared" si="101"/>
        <v>11.08193096964861</v>
      </c>
      <c r="M1604" s="10">
        <f t="shared" si="102"/>
        <v>-227289.44999999998</v>
      </c>
      <c r="N1604" s="20">
        <f t="shared" si="103"/>
        <v>-96.353583107996215</v>
      </c>
      <c r="O1604" s="10"/>
      <c r="P1604" s="10"/>
      <c r="Q1604" s="20"/>
      <c r="R1604" s="10"/>
      <c r="S1604" s="20"/>
      <c r="T1604" s="10"/>
      <c r="U1604" s="20"/>
      <c r="V1604" s="20"/>
      <c r="W1604" s="43"/>
      <c r="X1604" s="40"/>
      <c r="Y1604" s="43"/>
    </row>
    <row r="1605" spans="1:25" x14ac:dyDescent="0.25">
      <c r="A1605" s="13" t="s">
        <v>13</v>
      </c>
      <c r="B1605" s="14">
        <v>36900</v>
      </c>
      <c r="C1605" s="14" t="s">
        <v>80</v>
      </c>
      <c r="D1605" s="14" t="s">
        <v>18</v>
      </c>
      <c r="E1605" s="14"/>
      <c r="F1605" s="14"/>
      <c r="G1605" s="14">
        <v>2012</v>
      </c>
      <c r="H1605" s="10">
        <v>213924.56</v>
      </c>
      <c r="I1605" s="10">
        <v>-281774.38</v>
      </c>
      <c r="J1605" s="20">
        <f t="shared" si="100"/>
        <v>-131.71670424377641</v>
      </c>
      <c r="K1605" s="10">
        <v>81793.47</v>
      </c>
      <c r="L1605" s="20">
        <f t="shared" si="101"/>
        <v>38.234726297906143</v>
      </c>
      <c r="M1605" s="10">
        <f t="shared" si="102"/>
        <v>-199980.91</v>
      </c>
      <c r="N1605" s="20">
        <f t="shared" si="103"/>
        <v>-93.48197794587027</v>
      </c>
      <c r="O1605" s="10"/>
      <c r="P1605" s="10"/>
      <c r="Q1605" s="20"/>
      <c r="R1605" s="10"/>
      <c r="S1605" s="20"/>
      <c r="T1605" s="10"/>
      <c r="U1605" s="20"/>
      <c r="V1605" s="20"/>
      <c r="W1605" s="43"/>
      <c r="X1605" s="40"/>
      <c r="Y1605" s="43"/>
    </row>
    <row r="1606" spans="1:25" x14ac:dyDescent="0.25">
      <c r="A1606" s="13" t="s">
        <v>13</v>
      </c>
      <c r="B1606" s="14">
        <v>36900</v>
      </c>
      <c r="C1606" s="14" t="s">
        <v>80</v>
      </c>
      <c r="D1606" s="14" t="s">
        <v>18</v>
      </c>
      <c r="E1606" s="14"/>
      <c r="F1606" s="14"/>
      <c r="G1606" s="14">
        <v>2013</v>
      </c>
      <c r="H1606" s="10">
        <v>390970.02</v>
      </c>
      <c r="I1606" s="10">
        <v>-38228.349999999977</v>
      </c>
      <c r="J1606" s="20">
        <f t="shared" si="100"/>
        <v>-9.7778213275790247</v>
      </c>
      <c r="K1606" s="10">
        <v>102862.79</v>
      </c>
      <c r="L1606" s="20">
        <f t="shared" si="101"/>
        <v>26.309636222235145</v>
      </c>
      <c r="M1606" s="10">
        <f t="shared" si="102"/>
        <v>64634.440000000017</v>
      </c>
      <c r="N1606" s="20">
        <f t="shared" si="103"/>
        <v>16.531814894656122</v>
      </c>
      <c r="O1606" s="10"/>
      <c r="P1606" s="10"/>
      <c r="Q1606" s="20"/>
      <c r="R1606" s="10"/>
      <c r="S1606" s="20"/>
      <c r="T1606" s="10"/>
      <c r="U1606" s="20"/>
      <c r="V1606" s="20"/>
      <c r="W1606" s="43"/>
      <c r="X1606" s="40"/>
      <c r="Y1606" s="43"/>
    </row>
    <row r="1607" spans="1:25" x14ac:dyDescent="0.25">
      <c r="A1607" s="13" t="s">
        <v>13</v>
      </c>
      <c r="B1607" s="14">
        <v>36900</v>
      </c>
      <c r="C1607" s="14" t="s">
        <v>80</v>
      </c>
      <c r="D1607" s="14" t="s">
        <v>18</v>
      </c>
      <c r="E1607" s="14"/>
      <c r="F1607" s="14"/>
      <c r="G1607" s="14">
        <v>2014</v>
      </c>
      <c r="H1607" s="10">
        <v>373649.38</v>
      </c>
      <c r="I1607" s="10">
        <v>-191457.84</v>
      </c>
      <c r="J1607" s="20">
        <f t="shared" si="100"/>
        <v>-51.239972618180175</v>
      </c>
      <c r="K1607" s="10">
        <v>-223549.37</v>
      </c>
      <c r="L1607" s="20">
        <f t="shared" si="101"/>
        <v>-59.828647380600501</v>
      </c>
      <c r="M1607" s="10">
        <f t="shared" si="102"/>
        <v>-415007.20999999996</v>
      </c>
      <c r="N1607" s="20">
        <f t="shared" si="103"/>
        <v>-111.06861999878066</v>
      </c>
      <c r="O1607" s="10"/>
      <c r="P1607" s="10"/>
      <c r="Q1607" s="20"/>
      <c r="R1607" s="10"/>
      <c r="S1607" s="20"/>
      <c r="T1607" s="10"/>
      <c r="U1607" s="20"/>
      <c r="V1607" s="20"/>
      <c r="W1607" s="43"/>
      <c r="X1607" s="40"/>
      <c r="Y1607" s="43"/>
    </row>
    <row r="1608" spans="1:25" x14ac:dyDescent="0.25">
      <c r="A1608" s="13" t="s">
        <v>13</v>
      </c>
      <c r="B1608" s="14">
        <v>36900</v>
      </c>
      <c r="C1608" s="14" t="s">
        <v>80</v>
      </c>
      <c r="D1608" s="14" t="s">
        <v>18</v>
      </c>
      <c r="E1608" s="14"/>
      <c r="F1608" s="14"/>
      <c r="G1608" s="14">
        <v>2015</v>
      </c>
      <c r="H1608" s="10">
        <v>71462.77</v>
      </c>
      <c r="I1608" s="10">
        <v>-81145.739999999991</v>
      </c>
      <c r="J1608" s="20">
        <f t="shared" si="100"/>
        <v>-113.54967068866766</v>
      </c>
      <c r="K1608" s="10">
        <v>62783.28</v>
      </c>
      <c r="L1608" s="20">
        <f t="shared" si="101"/>
        <v>87.854529008601261</v>
      </c>
      <c r="M1608" s="10">
        <f t="shared" si="102"/>
        <v>-18362.459999999992</v>
      </c>
      <c r="N1608" s="20">
        <f t="shared" si="103"/>
        <v>-25.695141680066403</v>
      </c>
      <c r="O1608" s="29">
        <v>1285897.75</v>
      </c>
      <c r="P1608" s="29">
        <v>-846037.03999999992</v>
      </c>
      <c r="Q1608" s="79">
        <f>IF($O1608=0,0,P1608/$O1608)*100</f>
        <v>-65.79349252302525</v>
      </c>
      <c r="R1608" s="29">
        <v>50031.45</v>
      </c>
      <c r="S1608" s="79">
        <f>IF($O1608=0,0,R1608/$O1608)*100</f>
        <v>3.8907798073369362</v>
      </c>
      <c r="T1608" s="29">
        <f>P1608+R1608</f>
        <v>-796005.59</v>
      </c>
      <c r="U1608" s="79">
        <f>IF($O1608=0,0,T1608/$O1608)*100</f>
        <v>-61.90271271568831</v>
      </c>
      <c r="V1608" s="80">
        <f>IFERROR(VLOOKUP($B1608,'Depr Rate % NS'!$A:$B,2,FALSE),0)</f>
        <v>-20</v>
      </c>
      <c r="W1608" s="81">
        <f>IFERROR(VLOOKUP($B1608,'Depr Rate % NS'!D:E,2,FALSE),0)</f>
        <v>77275952.74999997</v>
      </c>
      <c r="X1608" s="82">
        <f>IFERROR(VLOOKUP($B1608,'Depr Rate % NS'!$L:$O,4,FALSE),0)</f>
        <v>2.7000000000000001E-3</v>
      </c>
      <c r="Y1608" s="81">
        <f>W1608*X1608</f>
        <v>208645.07242499993</v>
      </c>
    </row>
    <row r="1609" spans="1:25" x14ac:dyDescent="0.25">
      <c r="A1609" s="13" t="s">
        <v>13</v>
      </c>
      <c r="B1609" s="14">
        <v>36900</v>
      </c>
      <c r="C1609" s="14" t="s">
        <v>80</v>
      </c>
      <c r="D1609" s="14" t="s">
        <v>18</v>
      </c>
      <c r="E1609" s="14"/>
      <c r="F1609" s="14"/>
      <c r="G1609" s="14">
        <v>2016</v>
      </c>
      <c r="H1609" s="10">
        <v>90295.099999999991</v>
      </c>
      <c r="I1609" s="10">
        <v>-102293.40999999999</v>
      </c>
      <c r="J1609" s="20">
        <f t="shared" si="100"/>
        <v>-113.28788605361753</v>
      </c>
      <c r="K1609" s="10">
        <v>15894.010000000002</v>
      </c>
      <c r="L1609" s="20">
        <f t="shared" si="101"/>
        <v>17.602295141153842</v>
      </c>
      <c r="M1609" s="10">
        <f t="shared" si="102"/>
        <v>-86399.4</v>
      </c>
      <c r="N1609" s="20">
        <f t="shared" si="103"/>
        <v>-95.685590912463695</v>
      </c>
      <c r="O1609" s="29">
        <v>1140301.83</v>
      </c>
      <c r="P1609" s="29">
        <v>-694899.72</v>
      </c>
      <c r="Q1609" s="79">
        <f>IF($O1609=0,0,P1609/$O1609)*100</f>
        <v>-60.939981127628286</v>
      </c>
      <c r="R1609" s="29">
        <v>39784.180000000008</v>
      </c>
      <c r="S1609" s="79">
        <f>IF($O1609=0,0,R1609/$O1609)*100</f>
        <v>3.4889166142967607</v>
      </c>
      <c r="T1609" s="29">
        <f>P1609+R1609</f>
        <v>-655115.53999999992</v>
      </c>
      <c r="U1609" s="79">
        <f>IF($O1609=0,0,T1609/$O1609)*100</f>
        <v>-57.451064513331517</v>
      </c>
      <c r="V1609" s="80">
        <f>IFERROR(VLOOKUP($B1609,'Depr Rate % NS'!$A:$B,2,FALSE),0)</f>
        <v>-20</v>
      </c>
      <c r="W1609" s="81">
        <f>IFERROR(VLOOKUP($B1609,'Depr Rate % NS'!D:E,2,FALSE),0)</f>
        <v>77275952.74999997</v>
      </c>
      <c r="X1609" s="82">
        <f>IFERROR(VLOOKUP($B1609,'Depr Rate % NS'!$L:$O,4,FALSE),0)</f>
        <v>2.7000000000000001E-3</v>
      </c>
      <c r="Y1609" s="81">
        <f>W1609*X1609</f>
        <v>208645.07242499993</v>
      </c>
    </row>
    <row r="1610" spans="1:25" x14ac:dyDescent="0.25">
      <c r="A1610" s="13" t="s">
        <v>13</v>
      </c>
      <c r="B1610" s="14">
        <v>36900</v>
      </c>
      <c r="C1610" s="14" t="s">
        <v>80</v>
      </c>
      <c r="D1610" s="14" t="s">
        <v>18</v>
      </c>
      <c r="E1610" s="14"/>
      <c r="F1610" s="14"/>
      <c r="G1610" s="14">
        <v>2017</v>
      </c>
      <c r="H1610" s="10">
        <v>73226.97</v>
      </c>
      <c r="I1610" s="10">
        <v>-130465.50000000001</v>
      </c>
      <c r="J1610" s="20">
        <f t="shared" si="100"/>
        <v>-178.16591346057336</v>
      </c>
      <c r="K1610" s="10">
        <v>78177.460000000006</v>
      </c>
      <c r="L1610" s="20">
        <f t="shared" si="101"/>
        <v>106.76047363423613</v>
      </c>
      <c r="M1610" s="10">
        <f t="shared" si="102"/>
        <v>-52288.040000000008</v>
      </c>
      <c r="N1610" s="20">
        <f t="shared" si="103"/>
        <v>-71.405439826337215</v>
      </c>
      <c r="O1610" s="29">
        <v>999604.24</v>
      </c>
      <c r="P1610" s="29">
        <v>-543590.84</v>
      </c>
      <c r="Q1610" s="79">
        <f>IF($O1610=0,0,P1610/$O1610)*100</f>
        <v>-54.380605668499356</v>
      </c>
      <c r="R1610" s="29">
        <v>36168.17</v>
      </c>
      <c r="S1610" s="79">
        <f>IF($O1610=0,0,R1610/$O1610)*100</f>
        <v>3.6182489582077002</v>
      </c>
      <c r="T1610" s="29">
        <f>P1610+R1610</f>
        <v>-507422.67</v>
      </c>
      <c r="U1610" s="79">
        <f>IF($O1610=0,0,T1610/$O1610)*100</f>
        <v>-50.76235671029167</v>
      </c>
      <c r="V1610" s="80">
        <f>IFERROR(VLOOKUP($B1610,'Depr Rate % NS'!$A:$B,2,FALSE),0)</f>
        <v>-20</v>
      </c>
      <c r="W1610" s="81">
        <f>IFERROR(VLOOKUP($B1610,'Depr Rate % NS'!D:E,2,FALSE),0)</f>
        <v>77275952.74999997</v>
      </c>
      <c r="X1610" s="82">
        <f>IFERROR(VLOOKUP($B1610,'Depr Rate % NS'!$L:$O,4,FALSE),0)</f>
        <v>2.7000000000000001E-3</v>
      </c>
      <c r="Y1610" s="81">
        <f>W1610*X1610</f>
        <v>208645.07242499993</v>
      </c>
    </row>
    <row r="1611" spans="1:25" x14ac:dyDescent="0.25">
      <c r="A1611" s="24" t="s">
        <v>13</v>
      </c>
      <c r="B1611" s="14">
        <v>36900</v>
      </c>
      <c r="C1611" s="14" t="s">
        <v>80</v>
      </c>
      <c r="D1611" s="14" t="s">
        <v>18</v>
      </c>
      <c r="E1611" s="14"/>
      <c r="F1611" s="14"/>
      <c r="G1611" s="14">
        <v>2018</v>
      </c>
      <c r="H1611" s="10">
        <v>162892.04999999999</v>
      </c>
      <c r="I1611" s="10">
        <v>-128614.42999999998</v>
      </c>
      <c r="J1611" s="20">
        <f t="shared" si="100"/>
        <v>-78.956849029771547</v>
      </c>
      <c r="K1611" s="10">
        <v>41640.07</v>
      </c>
      <c r="L1611" s="20">
        <f t="shared" si="101"/>
        <v>25.562984811106499</v>
      </c>
      <c r="M1611" s="10">
        <f t="shared" si="102"/>
        <v>-86974.359999999986</v>
      </c>
      <c r="N1611" s="20">
        <f t="shared" si="103"/>
        <v>-53.393864218665058</v>
      </c>
      <c r="O1611" s="29">
        <v>771526.27</v>
      </c>
      <c r="P1611" s="29">
        <v>-633976.91999999993</v>
      </c>
      <c r="Q1611" s="79">
        <f>IF($O1611=0,0,P1611/$O1611)*100</f>
        <v>-82.171786580902804</v>
      </c>
      <c r="R1611" s="29">
        <v>-25054.549999999988</v>
      </c>
      <c r="S1611" s="79">
        <f>IF($O1611=0,0,R1611/$O1611)*100</f>
        <v>-3.2474007657574626</v>
      </c>
      <c r="T1611" s="29">
        <f>P1611+R1611</f>
        <v>-659031.47</v>
      </c>
      <c r="U1611" s="79">
        <f>IF($O1611=0,0,T1611/$O1611)*100</f>
        <v>-85.41918734666028</v>
      </c>
      <c r="V1611" s="80">
        <f>IFERROR(VLOOKUP($B1611,'Depr Rate % NS'!$A:$B,2,FALSE),0)</f>
        <v>-20</v>
      </c>
      <c r="W1611" s="81">
        <f>IFERROR(VLOOKUP($B1611,'Depr Rate % NS'!D:E,2,FALSE),0)</f>
        <v>77275952.74999997</v>
      </c>
      <c r="X1611" s="82">
        <f>IFERROR(VLOOKUP($B1611,'Depr Rate % NS'!$L:$O,4,FALSE),0)</f>
        <v>2.7000000000000001E-3</v>
      </c>
      <c r="Y1611" s="81">
        <f>W1611*X1611</f>
        <v>208645.07242499993</v>
      </c>
    </row>
    <row r="1612" spans="1:25" x14ac:dyDescent="0.25">
      <c r="A1612" s="13" t="s">
        <v>13</v>
      </c>
      <c r="B1612" s="14">
        <v>36900</v>
      </c>
      <c r="C1612" s="14" t="s">
        <v>80</v>
      </c>
      <c r="D1612" s="14" t="s">
        <v>18</v>
      </c>
      <c r="E1612" s="14"/>
      <c r="F1612" s="14"/>
      <c r="G1612" s="14">
        <v>2019</v>
      </c>
      <c r="H1612" s="10">
        <v>78876.390000000014</v>
      </c>
      <c r="I1612" s="10">
        <v>-329990.67</v>
      </c>
      <c r="J1612" s="20">
        <f t="shared" si="100"/>
        <v>-418.3643166225026</v>
      </c>
      <c r="K1612" s="10">
        <v>36989.369999999995</v>
      </c>
      <c r="L1612" s="20">
        <f t="shared" si="101"/>
        <v>46.895363745729227</v>
      </c>
      <c r="M1612" s="10">
        <f t="shared" si="102"/>
        <v>-293001.3</v>
      </c>
      <c r="N1612" s="20">
        <f t="shared" si="103"/>
        <v>-371.4689528767733</v>
      </c>
      <c r="O1612" s="29">
        <v>476753.28</v>
      </c>
      <c r="P1612" s="29">
        <v>-772509.75</v>
      </c>
      <c r="Q1612" s="79">
        <f>IF($O1612=0,0,P1612/$O1612)*100</f>
        <v>-162.03553964012579</v>
      </c>
      <c r="R1612" s="29">
        <v>235484.19000000003</v>
      </c>
      <c r="S1612" s="79">
        <f>IF($O1612=0,0,R1612/$O1612)*100</f>
        <v>49.393302548437632</v>
      </c>
      <c r="T1612" s="29">
        <f>P1612+R1612</f>
        <v>-537025.55999999994</v>
      </c>
      <c r="U1612" s="79">
        <f>IF($O1612=0,0,T1612/$O1612)*100</f>
        <v>-112.64223709168817</v>
      </c>
      <c r="V1612" s="80">
        <f>IFERROR(VLOOKUP($B1612,'Depr Rate % NS'!$A:$B,2,FALSE),0)</f>
        <v>-20</v>
      </c>
      <c r="W1612" s="81">
        <f>IFERROR(VLOOKUP($B1612,'Depr Rate % NS'!D:E,2,FALSE),0)</f>
        <v>77275952.74999997</v>
      </c>
      <c r="X1612" s="82">
        <f>IFERROR(VLOOKUP($B1612,'Depr Rate % NS'!$L:$O,4,FALSE),0)</f>
        <v>2.7000000000000001E-3</v>
      </c>
      <c r="Y1612" s="81">
        <f>W1612*X1612</f>
        <v>208645.07242499993</v>
      </c>
    </row>
    <row r="1613" spans="1:25" x14ac:dyDescent="0.25">
      <c r="A1613" s="13" t="s">
        <v>13</v>
      </c>
      <c r="B1613" s="14">
        <v>36902</v>
      </c>
      <c r="C1613" s="14" t="s">
        <v>80</v>
      </c>
      <c r="D1613" s="14" t="s">
        <v>20</v>
      </c>
      <c r="E1613" s="14"/>
      <c r="F1613" s="14"/>
      <c r="G1613" s="14">
        <v>2011</v>
      </c>
      <c r="H1613" s="10">
        <v>70968.860000000015</v>
      </c>
      <c r="I1613" s="10">
        <v>-166166.35999999999</v>
      </c>
      <c r="J1613" s="20">
        <f t="shared" si="100"/>
        <v>-234.13981850631384</v>
      </c>
      <c r="K1613" s="10">
        <v>36079.47</v>
      </c>
      <c r="L1613" s="20">
        <f t="shared" si="101"/>
        <v>50.838452245111441</v>
      </c>
      <c r="M1613" s="10">
        <f t="shared" si="102"/>
        <v>-130086.88999999998</v>
      </c>
      <c r="N1613" s="20">
        <f t="shared" si="103"/>
        <v>-183.30136626120239</v>
      </c>
      <c r="O1613" s="10"/>
      <c r="P1613" s="10"/>
      <c r="Q1613" s="20"/>
      <c r="R1613" s="10"/>
      <c r="S1613" s="20"/>
      <c r="T1613" s="10"/>
      <c r="U1613" s="20"/>
      <c r="V1613" s="20"/>
      <c r="W1613" s="43"/>
      <c r="X1613" s="40"/>
      <c r="Y1613" s="43"/>
    </row>
    <row r="1614" spans="1:25" x14ac:dyDescent="0.25">
      <c r="A1614" s="13" t="s">
        <v>13</v>
      </c>
      <c r="B1614" s="14">
        <v>36902</v>
      </c>
      <c r="C1614" s="14" t="s">
        <v>80</v>
      </c>
      <c r="D1614" s="14" t="s">
        <v>20</v>
      </c>
      <c r="E1614" s="14"/>
      <c r="F1614" s="14"/>
      <c r="G1614" s="14">
        <v>2012</v>
      </c>
      <c r="H1614" s="10">
        <v>20646.690000000002</v>
      </c>
      <c r="I1614" s="10">
        <v>-257424.66999999998</v>
      </c>
      <c r="J1614" s="20">
        <f t="shared" si="100"/>
        <v>-1246.8084230450495</v>
      </c>
      <c r="K1614" s="10">
        <v>116110.49</v>
      </c>
      <c r="L1614" s="20">
        <f t="shared" si="101"/>
        <v>562.36854430419601</v>
      </c>
      <c r="M1614" s="10">
        <f t="shared" si="102"/>
        <v>-141314.18</v>
      </c>
      <c r="N1614" s="20">
        <f t="shared" si="103"/>
        <v>-684.43987874085371</v>
      </c>
      <c r="O1614" s="10"/>
      <c r="P1614" s="10"/>
      <c r="Q1614" s="20"/>
      <c r="R1614" s="10"/>
      <c r="S1614" s="20"/>
      <c r="T1614" s="10"/>
      <c r="U1614" s="20"/>
      <c r="V1614" s="20"/>
      <c r="W1614" s="43"/>
      <c r="X1614" s="40"/>
      <c r="Y1614" s="43"/>
    </row>
    <row r="1615" spans="1:25" x14ac:dyDescent="0.25">
      <c r="A1615" s="13" t="s">
        <v>13</v>
      </c>
      <c r="B1615" s="14">
        <v>36902</v>
      </c>
      <c r="C1615" s="14" t="s">
        <v>80</v>
      </c>
      <c r="D1615" s="14" t="s">
        <v>20</v>
      </c>
      <c r="E1615" s="14"/>
      <c r="F1615" s="14"/>
      <c r="G1615" s="14">
        <v>2013</v>
      </c>
      <c r="H1615" s="10">
        <v>92198.44</v>
      </c>
      <c r="I1615" s="10">
        <v>282631.94</v>
      </c>
      <c r="J1615" s="20">
        <f t="shared" si="100"/>
        <v>306.54742097588638</v>
      </c>
      <c r="K1615" s="10">
        <v>164023.72999999998</v>
      </c>
      <c r="L1615" s="20">
        <f t="shared" si="101"/>
        <v>177.90293414942809</v>
      </c>
      <c r="M1615" s="10">
        <f t="shared" si="102"/>
        <v>446655.67</v>
      </c>
      <c r="N1615" s="20">
        <f t="shared" si="103"/>
        <v>484.4503551253145</v>
      </c>
      <c r="O1615" s="10"/>
      <c r="P1615" s="10"/>
      <c r="Q1615" s="20"/>
      <c r="R1615" s="10"/>
      <c r="S1615" s="20"/>
      <c r="T1615" s="10"/>
      <c r="U1615" s="20"/>
      <c r="V1615" s="20"/>
      <c r="W1615" s="43"/>
      <c r="X1615" s="40"/>
      <c r="Y1615" s="43"/>
    </row>
    <row r="1616" spans="1:25" x14ac:dyDescent="0.25">
      <c r="A1616" s="13" t="s">
        <v>13</v>
      </c>
      <c r="B1616" s="14">
        <v>36902</v>
      </c>
      <c r="C1616" s="14" t="s">
        <v>80</v>
      </c>
      <c r="D1616" s="14" t="s">
        <v>20</v>
      </c>
      <c r="E1616" s="14"/>
      <c r="F1616" s="14"/>
      <c r="G1616" s="14">
        <v>2014</v>
      </c>
      <c r="H1616" s="10">
        <v>57330.610000000008</v>
      </c>
      <c r="I1616" s="10">
        <v>-86597.16</v>
      </c>
      <c r="J1616" s="20">
        <f t="shared" si="100"/>
        <v>-151.04873295435019</v>
      </c>
      <c r="K1616" s="10">
        <v>-340695.38</v>
      </c>
      <c r="L1616" s="20">
        <f t="shared" si="101"/>
        <v>-594.26435546386119</v>
      </c>
      <c r="M1616" s="10">
        <f t="shared" si="102"/>
        <v>-427292.54000000004</v>
      </c>
      <c r="N1616" s="20">
        <f t="shared" si="103"/>
        <v>-745.31308841821146</v>
      </c>
      <c r="O1616" s="10"/>
      <c r="P1616" s="10"/>
      <c r="Q1616" s="20"/>
      <c r="R1616" s="10"/>
      <c r="S1616" s="20"/>
      <c r="T1616" s="10"/>
      <c r="U1616" s="20"/>
      <c r="V1616" s="20"/>
      <c r="W1616" s="43"/>
      <c r="X1616" s="40"/>
      <c r="Y1616" s="43"/>
    </row>
    <row r="1617" spans="1:25" x14ac:dyDescent="0.25">
      <c r="A1617" s="13" t="s">
        <v>13</v>
      </c>
      <c r="B1617" s="14">
        <v>36902</v>
      </c>
      <c r="C1617" s="14" t="s">
        <v>80</v>
      </c>
      <c r="D1617" s="14" t="s">
        <v>20</v>
      </c>
      <c r="E1617" s="14"/>
      <c r="F1617" s="14"/>
      <c r="G1617" s="14">
        <v>2015</v>
      </c>
      <c r="H1617" s="10">
        <v>102197.04000000001</v>
      </c>
      <c r="I1617" s="10">
        <v>-135995.81999999998</v>
      </c>
      <c r="J1617" s="20">
        <f t="shared" si="100"/>
        <v>-133.07217117051528</v>
      </c>
      <c r="K1617" s="10">
        <v>76365.89</v>
      </c>
      <c r="L1617" s="20">
        <f t="shared" si="101"/>
        <v>74.724170093380394</v>
      </c>
      <c r="M1617" s="10">
        <f t="shared" si="102"/>
        <v>-59629.929999999978</v>
      </c>
      <c r="N1617" s="20">
        <f t="shared" si="103"/>
        <v>-58.348001077134896</v>
      </c>
      <c r="O1617" s="29">
        <v>343341.64</v>
      </c>
      <c r="P1617" s="29">
        <v>-363552.06999999995</v>
      </c>
      <c r="Q1617" s="79">
        <f>IF($O1617=0,0,P1617/$O1617)*100</f>
        <v>-105.88639059334601</v>
      </c>
      <c r="R1617" s="29">
        <v>51884.2</v>
      </c>
      <c r="S1617" s="79">
        <f>IF($O1617=0,0,R1617/$O1617)*100</f>
        <v>15.111537301447036</v>
      </c>
      <c r="T1617" s="29">
        <f>P1617+R1617</f>
        <v>-311667.86999999994</v>
      </c>
      <c r="U1617" s="79">
        <f>IF($O1617=0,0,T1617/$O1617)*100</f>
        <v>-90.774853291898978</v>
      </c>
      <c r="V1617" s="80">
        <f>IFERROR(VLOOKUP($B1617,'Depr Rate % NS'!$A:$B,2,FALSE),0)</f>
        <v>-10</v>
      </c>
      <c r="W1617" s="81">
        <f>IFERROR(VLOOKUP($B1617,'Depr Rate % NS'!D:E,2,FALSE),0)</f>
        <v>125873217.07000001</v>
      </c>
      <c r="X1617" s="82">
        <f>IFERROR(VLOOKUP($B1617,'Depr Rate % NS'!$L:$O,4,FALSE),0)</f>
        <v>3.3E-3</v>
      </c>
      <c r="Y1617" s="81">
        <f>W1617*X1617</f>
        <v>415381.616331</v>
      </c>
    </row>
    <row r="1618" spans="1:25" x14ac:dyDescent="0.25">
      <c r="A1618" s="13" t="s">
        <v>13</v>
      </c>
      <c r="B1618" s="14">
        <v>36902</v>
      </c>
      <c r="C1618" s="14" t="s">
        <v>80</v>
      </c>
      <c r="D1618" s="14" t="s">
        <v>20</v>
      </c>
      <c r="E1618" s="14"/>
      <c r="F1618" s="14"/>
      <c r="G1618" s="14">
        <v>2016</v>
      </c>
      <c r="H1618" s="10">
        <v>94973.510000000009</v>
      </c>
      <c r="I1618" s="10">
        <v>-795843.04</v>
      </c>
      <c r="J1618" s="20">
        <f t="shared" si="100"/>
        <v>-837.96317520538094</v>
      </c>
      <c r="K1618" s="10">
        <v>41770.590000000011</v>
      </c>
      <c r="L1618" s="20">
        <f t="shared" si="101"/>
        <v>43.98130594520515</v>
      </c>
      <c r="M1618" s="10">
        <f t="shared" si="102"/>
        <v>-754072.45000000007</v>
      </c>
      <c r="N1618" s="20">
        <f t="shared" si="103"/>
        <v>-793.98186926017581</v>
      </c>
      <c r="O1618" s="29">
        <v>367346.29000000004</v>
      </c>
      <c r="P1618" s="29">
        <v>-993228.75</v>
      </c>
      <c r="Q1618" s="79">
        <f>IF($O1618=0,0,P1618/$O1618)*100</f>
        <v>-270.37941502008908</v>
      </c>
      <c r="R1618" s="29">
        <v>57575.319999999992</v>
      </c>
      <c r="S1618" s="79">
        <f>IF($O1618=0,0,R1618/$O1618)*100</f>
        <v>15.67330923636114</v>
      </c>
      <c r="T1618" s="29">
        <f>P1618+R1618</f>
        <v>-935653.43</v>
      </c>
      <c r="U1618" s="79">
        <f>IF($O1618=0,0,T1618/$O1618)*100</f>
        <v>-254.70610578372793</v>
      </c>
      <c r="V1618" s="80">
        <f>IFERROR(VLOOKUP($B1618,'Depr Rate % NS'!$A:$B,2,FALSE),0)</f>
        <v>-10</v>
      </c>
      <c r="W1618" s="81">
        <f>IFERROR(VLOOKUP($B1618,'Depr Rate % NS'!D:E,2,FALSE),0)</f>
        <v>125873217.07000001</v>
      </c>
      <c r="X1618" s="82">
        <f>IFERROR(VLOOKUP($B1618,'Depr Rate % NS'!$L:$O,4,FALSE),0)</f>
        <v>3.3E-3</v>
      </c>
      <c r="Y1618" s="81">
        <f>W1618*X1618</f>
        <v>415381.616331</v>
      </c>
    </row>
    <row r="1619" spans="1:25" x14ac:dyDescent="0.25">
      <c r="A1619" s="13" t="s">
        <v>13</v>
      </c>
      <c r="B1619" s="14">
        <v>36902</v>
      </c>
      <c r="C1619" s="14" t="s">
        <v>80</v>
      </c>
      <c r="D1619" s="14" t="s">
        <v>20</v>
      </c>
      <c r="E1619" s="14"/>
      <c r="F1619" s="14"/>
      <c r="G1619" s="14">
        <v>2017</v>
      </c>
      <c r="H1619" s="10">
        <v>81446.06</v>
      </c>
      <c r="I1619" s="10">
        <v>-163730.00999999998</v>
      </c>
      <c r="J1619" s="20">
        <f t="shared" si="100"/>
        <v>-201.02876676907391</v>
      </c>
      <c r="K1619" s="10">
        <v>73860.760000000009</v>
      </c>
      <c r="L1619" s="20">
        <f t="shared" si="101"/>
        <v>90.686719529465293</v>
      </c>
      <c r="M1619" s="10">
        <f t="shared" si="102"/>
        <v>-89869.249999999971</v>
      </c>
      <c r="N1619" s="20">
        <f t="shared" si="103"/>
        <v>-110.3420472396086</v>
      </c>
      <c r="O1619" s="29">
        <v>428145.66</v>
      </c>
      <c r="P1619" s="29">
        <v>-899534.09000000008</v>
      </c>
      <c r="Q1619" s="79">
        <f>IF($O1619=0,0,P1619/$O1619)*100</f>
        <v>-210.1000136262038</v>
      </c>
      <c r="R1619" s="29">
        <v>15325.589999999997</v>
      </c>
      <c r="S1619" s="79">
        <f>IF($O1619=0,0,R1619/$O1619)*100</f>
        <v>3.5795271170096634</v>
      </c>
      <c r="T1619" s="29">
        <f>P1619+R1619</f>
        <v>-884208.50000000012</v>
      </c>
      <c r="U1619" s="79">
        <f>IF($O1619=0,0,T1619/$O1619)*100</f>
        <v>-206.52048650919411</v>
      </c>
      <c r="V1619" s="80">
        <f>IFERROR(VLOOKUP($B1619,'Depr Rate % NS'!$A:$B,2,FALSE),0)</f>
        <v>-10</v>
      </c>
      <c r="W1619" s="81">
        <f>IFERROR(VLOOKUP($B1619,'Depr Rate % NS'!D:E,2,FALSE),0)</f>
        <v>125873217.07000001</v>
      </c>
      <c r="X1619" s="82">
        <f>IFERROR(VLOOKUP($B1619,'Depr Rate % NS'!$L:$O,4,FALSE),0)</f>
        <v>3.3E-3</v>
      </c>
      <c r="Y1619" s="81">
        <f>W1619*X1619</f>
        <v>415381.616331</v>
      </c>
    </row>
    <row r="1620" spans="1:25" x14ac:dyDescent="0.25">
      <c r="A1620" s="13" t="s">
        <v>13</v>
      </c>
      <c r="B1620" s="14">
        <v>36902</v>
      </c>
      <c r="C1620" s="14" t="s">
        <v>80</v>
      </c>
      <c r="D1620" s="14" t="s">
        <v>20</v>
      </c>
      <c r="E1620" s="14"/>
      <c r="F1620" s="14"/>
      <c r="G1620" s="14">
        <v>2018</v>
      </c>
      <c r="H1620" s="10">
        <v>273906.01999999996</v>
      </c>
      <c r="I1620" s="10">
        <v>-308035.91000000003</v>
      </c>
      <c r="J1620" s="20">
        <f t="shared" si="100"/>
        <v>-112.46043807288358</v>
      </c>
      <c r="K1620" s="10">
        <v>94034.03</v>
      </c>
      <c r="L1620" s="20">
        <f t="shared" si="101"/>
        <v>34.33076425264403</v>
      </c>
      <c r="M1620" s="10">
        <f t="shared" si="102"/>
        <v>-214001.88000000003</v>
      </c>
      <c r="N1620" s="20">
        <f t="shared" si="103"/>
        <v>-78.129673820239532</v>
      </c>
      <c r="O1620" s="29">
        <v>609853.24</v>
      </c>
      <c r="P1620" s="29">
        <v>-1490201.94</v>
      </c>
      <c r="Q1620" s="79">
        <f>IF($O1620=0,0,P1620/$O1620)*100</f>
        <v>-244.35418921444113</v>
      </c>
      <c r="R1620" s="29">
        <v>-54664.109999999986</v>
      </c>
      <c r="S1620" s="79">
        <f>IF($O1620=0,0,R1620/$O1620)*100</f>
        <v>-8.9634860347712486</v>
      </c>
      <c r="T1620" s="29">
        <f>P1620+R1620</f>
        <v>-1544866.0499999998</v>
      </c>
      <c r="U1620" s="79">
        <f>IF($O1620=0,0,T1620/$O1620)*100</f>
        <v>-253.31767524921239</v>
      </c>
      <c r="V1620" s="80">
        <f>IFERROR(VLOOKUP($B1620,'Depr Rate % NS'!$A:$B,2,FALSE),0)</f>
        <v>-10</v>
      </c>
      <c r="W1620" s="81">
        <f>IFERROR(VLOOKUP($B1620,'Depr Rate % NS'!D:E,2,FALSE),0)</f>
        <v>125873217.07000001</v>
      </c>
      <c r="X1620" s="82">
        <f>IFERROR(VLOOKUP($B1620,'Depr Rate % NS'!$L:$O,4,FALSE),0)</f>
        <v>3.3E-3</v>
      </c>
      <c r="Y1620" s="81">
        <f>W1620*X1620</f>
        <v>415381.616331</v>
      </c>
    </row>
    <row r="1621" spans="1:25" x14ac:dyDescent="0.25">
      <c r="A1621" s="24" t="s">
        <v>13</v>
      </c>
      <c r="B1621" s="14">
        <v>36902</v>
      </c>
      <c r="C1621" s="14" t="s">
        <v>80</v>
      </c>
      <c r="D1621" s="14" t="s">
        <v>20</v>
      </c>
      <c r="E1621" s="14"/>
      <c r="F1621" s="14"/>
      <c r="G1621" s="14">
        <v>2019</v>
      </c>
      <c r="H1621" s="10">
        <v>261138.19</v>
      </c>
      <c r="I1621" s="10">
        <v>-289050.65000000002</v>
      </c>
      <c r="J1621" s="20">
        <f t="shared" si="100"/>
        <v>-110.68876980421747</v>
      </c>
      <c r="K1621" s="10">
        <v>97460.800000000003</v>
      </c>
      <c r="L1621" s="20">
        <f t="shared" si="101"/>
        <v>37.321542283800007</v>
      </c>
      <c r="M1621" s="10">
        <f t="shared" si="102"/>
        <v>-191589.85000000003</v>
      </c>
      <c r="N1621" s="20">
        <f t="shared" si="103"/>
        <v>-73.367227520417458</v>
      </c>
      <c r="O1621" s="29">
        <v>813660.82000000007</v>
      </c>
      <c r="P1621" s="29">
        <v>-1692655.4300000002</v>
      </c>
      <c r="Q1621" s="79">
        <f>IF($O1621=0,0,P1621/$O1621)*100</f>
        <v>-208.02960993009347</v>
      </c>
      <c r="R1621" s="29">
        <v>383492.07000000007</v>
      </c>
      <c r="S1621" s="79">
        <f>IF($O1621=0,0,R1621/$O1621)*100</f>
        <v>47.131686886435062</v>
      </c>
      <c r="T1621" s="29">
        <f>P1621+R1621</f>
        <v>-1309163.3600000001</v>
      </c>
      <c r="U1621" s="79">
        <f>IF($O1621=0,0,T1621/$O1621)*100</f>
        <v>-160.89792304365841</v>
      </c>
      <c r="V1621" s="80">
        <f>IFERROR(VLOOKUP($B1621,'Depr Rate % NS'!$A:$B,2,FALSE),0)</f>
        <v>-10</v>
      </c>
      <c r="W1621" s="81">
        <f>IFERROR(VLOOKUP($B1621,'Depr Rate % NS'!D:E,2,FALSE),0)</f>
        <v>125873217.07000001</v>
      </c>
      <c r="X1621" s="82">
        <f>IFERROR(VLOOKUP($B1621,'Depr Rate % NS'!$L:$O,4,FALSE),0)</f>
        <v>3.3E-3</v>
      </c>
      <c r="Y1621" s="81">
        <f>W1621*X1621</f>
        <v>415381.616331</v>
      </c>
    </row>
    <row r="1622" spans="1:25" x14ac:dyDescent="0.25">
      <c r="A1622" s="13" t="s">
        <v>13</v>
      </c>
      <c r="B1622" s="14">
        <v>37000</v>
      </c>
      <c r="C1622" s="14" t="s">
        <v>81</v>
      </c>
      <c r="D1622" s="14" t="s">
        <v>18</v>
      </c>
      <c r="E1622" s="14"/>
      <c r="F1622" s="14"/>
      <c r="G1622" s="14">
        <v>2011</v>
      </c>
      <c r="H1622" s="10">
        <v>10675826.84</v>
      </c>
      <c r="I1622" s="10">
        <v>-1683140.69</v>
      </c>
      <c r="J1622" s="20">
        <f t="shared" si="100"/>
        <v>-15.765904741856978</v>
      </c>
      <c r="K1622" s="10">
        <v>159966.62000000002</v>
      </c>
      <c r="L1622" s="20">
        <f t="shared" si="101"/>
        <v>1.4984002869046162</v>
      </c>
      <c r="M1622" s="10">
        <f t="shared" si="102"/>
        <v>-1523174.0699999998</v>
      </c>
      <c r="N1622" s="20">
        <f t="shared" si="103"/>
        <v>-14.267504454952363</v>
      </c>
      <c r="O1622" s="10"/>
      <c r="P1622" s="10"/>
      <c r="Q1622" s="20"/>
      <c r="R1622" s="10"/>
      <c r="S1622" s="20"/>
      <c r="T1622" s="10"/>
      <c r="U1622" s="20"/>
      <c r="V1622" s="20"/>
      <c r="W1622" s="43"/>
      <c r="X1622" s="40"/>
      <c r="Y1622" s="43"/>
    </row>
    <row r="1623" spans="1:25" x14ac:dyDescent="0.25">
      <c r="A1623" s="13" t="s">
        <v>13</v>
      </c>
      <c r="B1623" s="14">
        <v>37000</v>
      </c>
      <c r="C1623" s="14" t="s">
        <v>81</v>
      </c>
      <c r="D1623" s="14" t="s">
        <v>18</v>
      </c>
      <c r="E1623" s="14"/>
      <c r="F1623" s="14"/>
      <c r="G1623" s="14">
        <v>2012</v>
      </c>
      <c r="H1623" s="10">
        <v>1600452.6400000001</v>
      </c>
      <c r="I1623" s="10">
        <v>-142634.01</v>
      </c>
      <c r="J1623" s="20">
        <f t="shared" si="100"/>
        <v>-8.9121043906678796</v>
      </c>
      <c r="K1623" s="10">
        <v>71460.09</v>
      </c>
      <c r="L1623" s="20">
        <f t="shared" si="101"/>
        <v>4.4649924786277957</v>
      </c>
      <c r="M1623" s="10">
        <f t="shared" si="102"/>
        <v>-71173.920000000013</v>
      </c>
      <c r="N1623" s="20">
        <f t="shared" si="103"/>
        <v>-4.4471119120400848</v>
      </c>
      <c r="O1623" s="10"/>
      <c r="P1623" s="10"/>
      <c r="Q1623" s="20"/>
      <c r="R1623" s="10"/>
      <c r="S1623" s="20"/>
      <c r="T1623" s="10"/>
      <c r="U1623" s="20"/>
      <c r="V1623" s="20"/>
      <c r="W1623" s="43"/>
      <c r="X1623" s="40"/>
      <c r="Y1623" s="43"/>
    </row>
    <row r="1624" spans="1:25" x14ac:dyDescent="0.25">
      <c r="A1624" s="13" t="s">
        <v>13</v>
      </c>
      <c r="B1624" s="14">
        <v>37000</v>
      </c>
      <c r="C1624" s="14" t="s">
        <v>81</v>
      </c>
      <c r="D1624" s="14" t="s">
        <v>18</v>
      </c>
      <c r="E1624" s="14"/>
      <c r="F1624" s="14"/>
      <c r="G1624" s="14">
        <v>2013</v>
      </c>
      <c r="H1624" s="10">
        <v>3607131.1</v>
      </c>
      <c r="I1624" s="10">
        <v>-3222072.63</v>
      </c>
      <c r="J1624" s="20">
        <f t="shared" si="100"/>
        <v>-89.325076928864604</v>
      </c>
      <c r="K1624" s="10">
        <v>138275.62</v>
      </c>
      <c r="L1624" s="20">
        <f t="shared" si="101"/>
        <v>3.8333960193462331</v>
      </c>
      <c r="M1624" s="10">
        <f t="shared" si="102"/>
        <v>-3083797.01</v>
      </c>
      <c r="N1624" s="20">
        <f t="shared" si="103"/>
        <v>-85.491680909518365</v>
      </c>
      <c r="O1624" s="10"/>
      <c r="P1624" s="10"/>
      <c r="Q1624" s="20"/>
      <c r="R1624" s="10"/>
      <c r="S1624" s="20"/>
      <c r="T1624" s="10"/>
      <c r="U1624" s="20"/>
      <c r="V1624" s="20"/>
      <c r="W1624" s="43"/>
      <c r="X1624" s="40"/>
      <c r="Y1624" s="43"/>
    </row>
    <row r="1625" spans="1:25" x14ac:dyDescent="0.25">
      <c r="A1625" s="13" t="s">
        <v>13</v>
      </c>
      <c r="B1625" s="14">
        <v>37000</v>
      </c>
      <c r="C1625" s="14" t="s">
        <v>81</v>
      </c>
      <c r="D1625" s="14" t="s">
        <v>18</v>
      </c>
      <c r="E1625" s="14"/>
      <c r="F1625" s="14"/>
      <c r="G1625" s="14">
        <v>2014</v>
      </c>
      <c r="H1625" s="10">
        <v>1787720.57</v>
      </c>
      <c r="I1625" s="10">
        <v>-1157780.1000000001</v>
      </c>
      <c r="J1625" s="20">
        <f t="shared" si="100"/>
        <v>-64.762923212322832</v>
      </c>
      <c r="K1625" s="10">
        <v>-194223.15</v>
      </c>
      <c r="L1625" s="20">
        <f t="shared" si="101"/>
        <v>-10.864290161409285</v>
      </c>
      <c r="M1625" s="10">
        <f t="shared" si="102"/>
        <v>-1352003.25</v>
      </c>
      <c r="N1625" s="20">
        <f t="shared" si="103"/>
        <v>-75.627213373732118</v>
      </c>
      <c r="O1625" s="10"/>
      <c r="P1625" s="10"/>
      <c r="Q1625" s="20"/>
      <c r="R1625" s="10"/>
      <c r="S1625" s="20"/>
      <c r="T1625" s="10"/>
      <c r="U1625" s="20"/>
      <c r="V1625" s="20"/>
      <c r="W1625" s="43"/>
      <c r="X1625" s="40"/>
      <c r="Y1625" s="43"/>
    </row>
    <row r="1626" spans="1:25" x14ac:dyDescent="0.25">
      <c r="A1626" s="24" t="s">
        <v>13</v>
      </c>
      <c r="B1626" s="14">
        <v>37000</v>
      </c>
      <c r="C1626" s="14" t="s">
        <v>81</v>
      </c>
      <c r="D1626" s="14" t="s">
        <v>18</v>
      </c>
      <c r="E1626" s="14"/>
      <c r="F1626" s="14"/>
      <c r="G1626" s="14">
        <v>2015</v>
      </c>
      <c r="H1626" s="10">
        <v>2028620.6900000002</v>
      </c>
      <c r="I1626" s="10">
        <v>-1642656.0899999999</v>
      </c>
      <c r="J1626" s="20">
        <f t="shared" si="100"/>
        <v>-80.974038079045712</v>
      </c>
      <c r="K1626" s="10">
        <v>66498.080000000002</v>
      </c>
      <c r="L1626" s="20">
        <f t="shared" si="101"/>
        <v>3.2779947640186982</v>
      </c>
      <c r="M1626" s="10">
        <f t="shared" si="102"/>
        <v>-1576158.0099999998</v>
      </c>
      <c r="N1626" s="20">
        <f t="shared" si="103"/>
        <v>-77.696043315026998</v>
      </c>
      <c r="O1626" s="29">
        <v>19699751.84</v>
      </c>
      <c r="P1626" s="29">
        <v>-7848283.5199999996</v>
      </c>
      <c r="Q1626" s="79">
        <f>IF($O1626=0,0,P1626/$O1626)*100</f>
        <v>-39.839504496011962</v>
      </c>
      <c r="R1626" s="29">
        <v>241977.26</v>
      </c>
      <c r="S1626" s="79">
        <f>IF($O1626=0,0,R1626/$O1626)*100</f>
        <v>1.2283264376390237</v>
      </c>
      <c r="T1626" s="29">
        <f>P1626+R1626</f>
        <v>-7606306.2599999998</v>
      </c>
      <c r="U1626" s="79">
        <f>IF($O1626=0,0,T1626/$O1626)*100</f>
        <v>-38.611178058372943</v>
      </c>
      <c r="V1626" s="80">
        <f>IFERROR(VLOOKUP($B1626,'Depr Rate % NS'!$A:$B,2,FALSE),0)</f>
        <v>-30</v>
      </c>
      <c r="W1626" s="81">
        <f>IFERROR(VLOOKUP($B1626,'Depr Rate % NS'!D:E,2,FALSE),0)</f>
        <v>83007233.930000022</v>
      </c>
      <c r="X1626" s="82">
        <f>IFERROR(VLOOKUP($B1626,'Depr Rate % NS'!$L:$O,4,FALSE),0)</f>
        <v>1.0699999999999999E-2</v>
      </c>
      <c r="Y1626" s="81">
        <f>W1626*X1626</f>
        <v>888177.4030510002</v>
      </c>
    </row>
    <row r="1627" spans="1:25" x14ac:dyDescent="0.25">
      <c r="A1627" s="13" t="s">
        <v>13</v>
      </c>
      <c r="B1627" s="14">
        <v>37000</v>
      </c>
      <c r="C1627" s="14" t="s">
        <v>81</v>
      </c>
      <c r="D1627" s="14" t="s">
        <v>18</v>
      </c>
      <c r="E1627" s="14"/>
      <c r="F1627" s="14"/>
      <c r="G1627" s="14">
        <v>2016</v>
      </c>
      <c r="H1627" s="10">
        <v>1576852.7300000002</v>
      </c>
      <c r="I1627" s="10">
        <v>-1413417.4999999998</v>
      </c>
      <c r="J1627" s="20">
        <f t="shared" si="100"/>
        <v>-89.635352313465546</v>
      </c>
      <c r="K1627" s="10">
        <v>-27203.950000000004</v>
      </c>
      <c r="L1627" s="20">
        <f t="shared" si="101"/>
        <v>-1.7252054984234326</v>
      </c>
      <c r="M1627" s="10">
        <f t="shared" si="102"/>
        <v>-1440621.4499999997</v>
      </c>
      <c r="N1627" s="20">
        <f t="shared" si="103"/>
        <v>-91.360557811888981</v>
      </c>
      <c r="O1627" s="29">
        <v>10600777.73</v>
      </c>
      <c r="P1627" s="29">
        <v>-7578560.3299999991</v>
      </c>
      <c r="Q1627" s="79">
        <f>IF($O1627=0,0,P1627/$O1627)*100</f>
        <v>-71.49060685003154</v>
      </c>
      <c r="R1627" s="29">
        <v>54806.69</v>
      </c>
      <c r="S1627" s="79">
        <f>IF($O1627=0,0,R1627/$O1627)*100</f>
        <v>0.51700631213970372</v>
      </c>
      <c r="T1627" s="29">
        <f>P1627+R1627</f>
        <v>-7523753.6399999987</v>
      </c>
      <c r="U1627" s="79">
        <f>IF($O1627=0,0,T1627/$O1627)*100</f>
        <v>-70.973600537891841</v>
      </c>
      <c r="V1627" s="80">
        <f>IFERROR(VLOOKUP($B1627,'Depr Rate % NS'!$A:$B,2,FALSE),0)</f>
        <v>-30</v>
      </c>
      <c r="W1627" s="81">
        <f>IFERROR(VLOOKUP($B1627,'Depr Rate % NS'!D:E,2,FALSE),0)</f>
        <v>83007233.930000022</v>
      </c>
      <c r="X1627" s="82">
        <f>IFERROR(VLOOKUP($B1627,'Depr Rate % NS'!$L:$O,4,FALSE),0)</f>
        <v>1.0699999999999999E-2</v>
      </c>
      <c r="Y1627" s="81">
        <f>W1627*X1627</f>
        <v>888177.4030510002</v>
      </c>
    </row>
    <row r="1628" spans="1:25" x14ac:dyDescent="0.25">
      <c r="A1628" s="13" t="s">
        <v>13</v>
      </c>
      <c r="B1628" s="14">
        <v>37000</v>
      </c>
      <c r="C1628" s="14" t="s">
        <v>81</v>
      </c>
      <c r="D1628" s="14" t="s">
        <v>18</v>
      </c>
      <c r="E1628" s="14"/>
      <c r="F1628" s="14"/>
      <c r="G1628" s="14">
        <v>2017</v>
      </c>
      <c r="H1628" s="10">
        <v>1244252.7899999998</v>
      </c>
      <c r="I1628" s="10">
        <v>-1432715.7399999998</v>
      </c>
      <c r="J1628" s="20">
        <f t="shared" si="100"/>
        <v>-115.14667690638652</v>
      </c>
      <c r="K1628" s="10">
        <v>25488.640000000003</v>
      </c>
      <c r="L1628" s="20">
        <f t="shared" si="101"/>
        <v>2.0485097726805184</v>
      </c>
      <c r="M1628" s="10">
        <f t="shared" si="102"/>
        <v>-1407227.0999999999</v>
      </c>
      <c r="N1628" s="20">
        <f t="shared" si="103"/>
        <v>-113.09816713370601</v>
      </c>
      <c r="O1628" s="29">
        <v>10244577.880000001</v>
      </c>
      <c r="P1628" s="29">
        <v>-8868642.0599999987</v>
      </c>
      <c r="Q1628" s="79">
        <f>IF($O1628=0,0,P1628/$O1628)*100</f>
        <v>-86.569131143156469</v>
      </c>
      <c r="R1628" s="29">
        <v>8835.2400000000052</v>
      </c>
      <c r="S1628" s="79">
        <f>IF($O1628=0,0,R1628/$O1628)*100</f>
        <v>8.6243084912738299E-2</v>
      </c>
      <c r="T1628" s="29">
        <f>P1628+R1628</f>
        <v>-8859806.8199999984</v>
      </c>
      <c r="U1628" s="79">
        <f>IF($O1628=0,0,T1628/$O1628)*100</f>
        <v>-86.482888058243717</v>
      </c>
      <c r="V1628" s="80">
        <f>IFERROR(VLOOKUP($B1628,'Depr Rate % NS'!$A:$B,2,FALSE),0)</f>
        <v>-30</v>
      </c>
      <c r="W1628" s="81">
        <f>IFERROR(VLOOKUP($B1628,'Depr Rate % NS'!D:E,2,FALSE),0)</f>
        <v>83007233.930000022</v>
      </c>
      <c r="X1628" s="82">
        <f>IFERROR(VLOOKUP($B1628,'Depr Rate % NS'!$L:$O,4,FALSE),0)</f>
        <v>1.0699999999999999E-2</v>
      </c>
      <c r="Y1628" s="81">
        <f>W1628*X1628</f>
        <v>888177.4030510002</v>
      </c>
    </row>
    <row r="1629" spans="1:25" x14ac:dyDescent="0.25">
      <c r="A1629" s="24" t="s">
        <v>13</v>
      </c>
      <c r="B1629" s="14">
        <v>37000</v>
      </c>
      <c r="C1629" s="14" t="s">
        <v>81</v>
      </c>
      <c r="D1629" s="14" t="s">
        <v>18</v>
      </c>
      <c r="E1629" s="14"/>
      <c r="F1629" s="14"/>
      <c r="G1629" s="14">
        <v>2018</v>
      </c>
      <c r="H1629" s="10">
        <v>1752067.2</v>
      </c>
      <c r="I1629" s="10">
        <v>-3793617.8000000003</v>
      </c>
      <c r="J1629" s="20">
        <f t="shared" si="100"/>
        <v>-216.52239137859556</v>
      </c>
      <c r="K1629" s="10">
        <v>36648.589999999997</v>
      </c>
      <c r="L1629" s="20">
        <f t="shared" si="101"/>
        <v>2.0917342668135102</v>
      </c>
      <c r="M1629" s="10">
        <f t="shared" si="102"/>
        <v>-3756969.2100000004</v>
      </c>
      <c r="N1629" s="20">
        <f t="shared" si="103"/>
        <v>-214.43065711178204</v>
      </c>
      <c r="O1629" s="29">
        <v>8389513.9800000004</v>
      </c>
      <c r="P1629" s="29">
        <v>-9440187.2300000004</v>
      </c>
      <c r="Q1629" s="79">
        <f>IF($O1629=0,0,P1629/$O1629)*100</f>
        <v>-112.5236485987714</v>
      </c>
      <c r="R1629" s="29">
        <v>-92791.790000000008</v>
      </c>
      <c r="S1629" s="79">
        <f>IF($O1629=0,0,R1629/$O1629)*100</f>
        <v>-1.1060448819944633</v>
      </c>
      <c r="T1629" s="29">
        <f>P1629+R1629</f>
        <v>-9532979.0199999996</v>
      </c>
      <c r="U1629" s="79">
        <f>IF($O1629=0,0,T1629/$O1629)*100</f>
        <v>-113.62969348076584</v>
      </c>
      <c r="V1629" s="80">
        <f>IFERROR(VLOOKUP($B1629,'Depr Rate % NS'!$A:$B,2,FALSE),0)</f>
        <v>-30</v>
      </c>
      <c r="W1629" s="81">
        <f>IFERROR(VLOOKUP($B1629,'Depr Rate % NS'!D:E,2,FALSE),0)</f>
        <v>83007233.930000022</v>
      </c>
      <c r="X1629" s="82">
        <f>IFERROR(VLOOKUP($B1629,'Depr Rate % NS'!$L:$O,4,FALSE),0)</f>
        <v>1.0699999999999999E-2</v>
      </c>
      <c r="Y1629" s="81">
        <f>W1629*X1629</f>
        <v>888177.4030510002</v>
      </c>
    </row>
    <row r="1630" spans="1:25" x14ac:dyDescent="0.25">
      <c r="A1630" s="24" t="s">
        <v>13</v>
      </c>
      <c r="B1630" s="14">
        <v>37000</v>
      </c>
      <c r="C1630" s="14" t="s">
        <v>81</v>
      </c>
      <c r="D1630" s="14" t="s">
        <v>18</v>
      </c>
      <c r="E1630" s="14"/>
      <c r="F1630" s="14"/>
      <c r="G1630" s="14">
        <v>2019</v>
      </c>
      <c r="H1630" s="10">
        <v>1287421.1400000001</v>
      </c>
      <c r="I1630" s="10">
        <v>-6844823.5600000005</v>
      </c>
      <c r="J1630" s="20">
        <f t="shared" si="100"/>
        <v>-531.66934636478004</v>
      </c>
      <c r="K1630" s="10">
        <v>62411.749999999993</v>
      </c>
      <c r="L1630" s="20">
        <f t="shared" si="101"/>
        <v>4.8478114939141035</v>
      </c>
      <c r="M1630" s="10">
        <f t="shared" si="102"/>
        <v>-6782411.8100000005</v>
      </c>
      <c r="N1630" s="20">
        <f t="shared" si="103"/>
        <v>-526.821534870866</v>
      </c>
      <c r="O1630" s="29">
        <v>7889214.5500000007</v>
      </c>
      <c r="P1630" s="29">
        <v>-15127230.690000001</v>
      </c>
      <c r="Q1630" s="79">
        <f>IF($O1630=0,0,P1630/$O1630)*100</f>
        <v>-191.7457130127105</v>
      </c>
      <c r="R1630" s="29">
        <v>163843.10999999999</v>
      </c>
      <c r="S1630" s="79">
        <f>IF($O1630=0,0,R1630/$O1630)*100</f>
        <v>2.0767987606573581</v>
      </c>
      <c r="T1630" s="29">
        <f>P1630+R1630</f>
        <v>-14963387.580000002</v>
      </c>
      <c r="U1630" s="79">
        <f>IF($O1630=0,0,T1630/$O1630)*100</f>
        <v>-189.66891425205316</v>
      </c>
      <c r="V1630" s="80">
        <f>IFERROR(VLOOKUP($B1630,'Depr Rate % NS'!$A:$B,2,FALSE),0)</f>
        <v>-30</v>
      </c>
      <c r="W1630" s="81">
        <f>IFERROR(VLOOKUP($B1630,'Depr Rate % NS'!D:E,2,FALSE),0)</f>
        <v>83007233.930000022</v>
      </c>
      <c r="X1630" s="82">
        <f>IFERROR(VLOOKUP($B1630,'Depr Rate % NS'!$L:$O,4,FALSE),0)</f>
        <v>1.0699999999999999E-2</v>
      </c>
      <c r="Y1630" s="81">
        <f>W1630*X1630</f>
        <v>888177.4030510002</v>
      </c>
    </row>
    <row r="1631" spans="1:25" x14ac:dyDescent="0.25">
      <c r="A1631" s="24" t="s">
        <v>13</v>
      </c>
      <c r="B1631" s="14">
        <v>37300</v>
      </c>
      <c r="C1631" s="14" t="s">
        <v>82</v>
      </c>
      <c r="D1631" s="14" t="s">
        <v>18</v>
      </c>
      <c r="E1631" s="14"/>
      <c r="F1631" s="14"/>
      <c r="G1631" s="14">
        <v>2011</v>
      </c>
      <c r="H1631" s="10">
        <v>2312493.9</v>
      </c>
      <c r="I1631" s="10">
        <v>-535102.5</v>
      </c>
      <c r="J1631" s="20">
        <f t="shared" si="100"/>
        <v>-23.139628606155462</v>
      </c>
      <c r="K1631" s="10">
        <v>64024.92</v>
      </c>
      <c r="L1631" s="20">
        <f t="shared" si="101"/>
        <v>2.7686524924454936</v>
      </c>
      <c r="M1631" s="10">
        <f t="shared" si="102"/>
        <v>-471077.58</v>
      </c>
      <c r="N1631" s="20">
        <f t="shared" si="103"/>
        <v>-20.370976113709965</v>
      </c>
      <c r="O1631" s="10"/>
      <c r="P1631" s="10"/>
      <c r="Q1631" s="20"/>
      <c r="R1631" s="10"/>
      <c r="S1631" s="20"/>
      <c r="T1631" s="10"/>
      <c r="U1631" s="20"/>
      <c r="V1631" s="20"/>
      <c r="W1631" s="43"/>
      <c r="X1631" s="40"/>
      <c r="Y1631" s="43"/>
    </row>
    <row r="1632" spans="1:25" x14ac:dyDescent="0.25">
      <c r="A1632" s="24" t="s">
        <v>13</v>
      </c>
      <c r="B1632" s="14">
        <v>37300</v>
      </c>
      <c r="C1632" s="14" t="s">
        <v>82</v>
      </c>
      <c r="D1632" s="14" t="s">
        <v>18</v>
      </c>
      <c r="E1632" s="14"/>
      <c r="F1632" s="14"/>
      <c r="G1632" s="14">
        <v>2012</v>
      </c>
      <c r="H1632" s="10">
        <v>2120579.7599999998</v>
      </c>
      <c r="I1632" s="10">
        <v>-478241.82000000007</v>
      </c>
      <c r="J1632" s="20">
        <f t="shared" si="100"/>
        <v>-22.552408969516907</v>
      </c>
      <c r="K1632" s="10">
        <v>176887.97</v>
      </c>
      <c r="L1632" s="20">
        <f t="shared" si="101"/>
        <v>8.3414910081005402</v>
      </c>
      <c r="M1632" s="10">
        <f t="shared" si="102"/>
        <v>-301353.85000000009</v>
      </c>
      <c r="N1632" s="20">
        <f t="shared" si="103"/>
        <v>-14.210917961416369</v>
      </c>
      <c r="O1632" s="10"/>
      <c r="P1632" s="10"/>
      <c r="Q1632" s="20"/>
      <c r="R1632" s="10"/>
      <c r="S1632" s="20"/>
      <c r="T1632" s="10"/>
      <c r="U1632" s="20"/>
      <c r="V1632" s="20"/>
      <c r="W1632" s="43"/>
      <c r="X1632" s="40"/>
      <c r="Y1632" s="43"/>
    </row>
    <row r="1633" spans="1:25" x14ac:dyDescent="0.25">
      <c r="A1633" s="13" t="s">
        <v>13</v>
      </c>
      <c r="B1633" s="14">
        <v>37300</v>
      </c>
      <c r="C1633" s="14" t="s">
        <v>82</v>
      </c>
      <c r="D1633" s="14" t="s">
        <v>18</v>
      </c>
      <c r="E1633" s="14"/>
      <c r="F1633" s="14"/>
      <c r="G1633" s="14">
        <v>2013</v>
      </c>
      <c r="H1633" s="10">
        <v>1142090.03</v>
      </c>
      <c r="I1633" s="10">
        <v>202734.5</v>
      </c>
      <c r="J1633" s="20">
        <f t="shared" si="100"/>
        <v>17.751183766134442</v>
      </c>
      <c r="K1633" s="10">
        <v>296070.09999999998</v>
      </c>
      <c r="L1633" s="20">
        <f t="shared" si="101"/>
        <v>25.923534241867074</v>
      </c>
      <c r="M1633" s="10">
        <f t="shared" si="102"/>
        <v>498804.6</v>
      </c>
      <c r="N1633" s="20">
        <f t="shared" si="103"/>
        <v>43.67471800800152</v>
      </c>
      <c r="O1633" s="10"/>
      <c r="P1633" s="10"/>
      <c r="Q1633" s="20"/>
      <c r="R1633" s="10"/>
      <c r="S1633" s="20"/>
      <c r="T1633" s="10"/>
      <c r="U1633" s="20"/>
      <c r="V1633" s="20"/>
      <c r="W1633" s="43"/>
      <c r="X1633" s="40"/>
      <c r="Y1633" s="43"/>
    </row>
    <row r="1634" spans="1:25" x14ac:dyDescent="0.25">
      <c r="A1634" s="13" t="s">
        <v>13</v>
      </c>
      <c r="B1634" s="14">
        <v>37300</v>
      </c>
      <c r="C1634" s="14" t="s">
        <v>82</v>
      </c>
      <c r="D1634" s="14" t="s">
        <v>18</v>
      </c>
      <c r="E1634" s="14"/>
      <c r="F1634" s="14"/>
      <c r="G1634" s="14">
        <v>2014</v>
      </c>
      <c r="H1634" s="10">
        <v>1458200.22</v>
      </c>
      <c r="I1634" s="10">
        <v>-252100.85</v>
      </c>
      <c r="J1634" s="20">
        <f t="shared" si="100"/>
        <v>-17.288493482739977</v>
      </c>
      <c r="K1634" s="10">
        <v>-419694.45</v>
      </c>
      <c r="L1634" s="20">
        <f t="shared" si="101"/>
        <v>-28.781675125518774</v>
      </c>
      <c r="M1634" s="10">
        <f t="shared" si="102"/>
        <v>-671795.3</v>
      </c>
      <c r="N1634" s="20">
        <f t="shared" si="103"/>
        <v>-46.070168608258754</v>
      </c>
      <c r="O1634" s="10"/>
      <c r="P1634" s="10"/>
      <c r="Q1634" s="20"/>
      <c r="R1634" s="10"/>
      <c r="S1634" s="20"/>
      <c r="T1634" s="10"/>
      <c r="U1634" s="20"/>
      <c r="V1634" s="20"/>
      <c r="W1634" s="43"/>
      <c r="X1634" s="40"/>
      <c r="Y1634" s="43"/>
    </row>
    <row r="1635" spans="1:25" x14ac:dyDescent="0.25">
      <c r="A1635" s="13" t="s">
        <v>13</v>
      </c>
      <c r="B1635" s="14">
        <v>37300</v>
      </c>
      <c r="C1635" s="14" t="s">
        <v>82</v>
      </c>
      <c r="D1635" s="14" t="s">
        <v>18</v>
      </c>
      <c r="E1635" s="14"/>
      <c r="F1635" s="14"/>
      <c r="G1635" s="14">
        <v>2015</v>
      </c>
      <c r="H1635" s="10">
        <v>3111963.3399999994</v>
      </c>
      <c r="I1635" s="10">
        <v>-879166.02</v>
      </c>
      <c r="J1635" s="20">
        <f t="shared" si="100"/>
        <v>-28.251168922831855</v>
      </c>
      <c r="K1635" s="10">
        <v>149177.89000000001</v>
      </c>
      <c r="L1635" s="20">
        <f t="shared" si="101"/>
        <v>4.7936904680888706</v>
      </c>
      <c r="M1635" s="10">
        <f t="shared" si="102"/>
        <v>-729988.13</v>
      </c>
      <c r="N1635" s="20">
        <f t="shared" si="103"/>
        <v>-23.457478454742983</v>
      </c>
      <c r="O1635" s="29">
        <v>10145327.25</v>
      </c>
      <c r="P1635" s="29">
        <v>-1941876.6900000002</v>
      </c>
      <c r="Q1635" s="79">
        <f>IF($O1635=0,0,P1635/$O1635)*100</f>
        <v>-19.140601797738956</v>
      </c>
      <c r="R1635" s="29">
        <v>266466.43</v>
      </c>
      <c r="S1635" s="79">
        <f>IF($O1635=0,0,R1635/$O1635)*100</f>
        <v>2.6264941823340395</v>
      </c>
      <c r="T1635" s="29">
        <f>P1635+R1635</f>
        <v>-1675410.2600000002</v>
      </c>
      <c r="U1635" s="79">
        <f>IF($O1635=0,0,T1635/$O1635)*100</f>
        <v>-16.514107615404917</v>
      </c>
      <c r="V1635" s="80">
        <f>IFERROR(VLOOKUP($B1635,'Depr Rate % NS'!$A:$B,2,FALSE),0)</f>
        <v>-10</v>
      </c>
      <c r="W1635" s="81">
        <f>IFERROR(VLOOKUP($B1635,'Depr Rate % NS'!D:E,2,FALSE),0)</f>
        <v>274480865.57999992</v>
      </c>
      <c r="X1635" s="82">
        <f>IFERROR(VLOOKUP($B1635,'Depr Rate % NS'!$L:$O,4,FALSE),0)</f>
        <v>4.3E-3</v>
      </c>
      <c r="Y1635" s="81">
        <f>W1635*X1635</f>
        <v>1180267.7219939998</v>
      </c>
    </row>
    <row r="1636" spans="1:25" x14ac:dyDescent="0.25">
      <c r="A1636" s="13" t="s">
        <v>13</v>
      </c>
      <c r="B1636" s="14">
        <v>37300</v>
      </c>
      <c r="C1636" s="14" t="s">
        <v>82</v>
      </c>
      <c r="D1636" s="14" t="s">
        <v>18</v>
      </c>
      <c r="E1636" s="14"/>
      <c r="F1636" s="14"/>
      <c r="G1636" s="14">
        <v>2016</v>
      </c>
      <c r="H1636" s="10">
        <v>2954534.0900000003</v>
      </c>
      <c r="I1636" s="10">
        <v>-1069774.46</v>
      </c>
      <c r="J1636" s="20">
        <f t="shared" si="100"/>
        <v>-36.207890226103288</v>
      </c>
      <c r="K1636" s="10">
        <v>35407.12999999999</v>
      </c>
      <c r="L1636" s="20">
        <f t="shared" si="101"/>
        <v>1.1983997788294258</v>
      </c>
      <c r="M1636" s="10">
        <f t="shared" si="102"/>
        <v>-1034367.33</v>
      </c>
      <c r="N1636" s="20">
        <f t="shared" si="103"/>
        <v>-35.009490447273869</v>
      </c>
      <c r="O1636" s="29">
        <v>10787367.439999999</v>
      </c>
      <c r="P1636" s="29">
        <v>-2476548.6500000004</v>
      </c>
      <c r="Q1636" s="79">
        <f>IF($O1636=0,0,P1636/$O1636)*100</f>
        <v>-22.957859401514931</v>
      </c>
      <c r="R1636" s="29">
        <v>237848.63999999998</v>
      </c>
      <c r="S1636" s="79">
        <f>IF($O1636=0,0,R1636/$O1636)*100</f>
        <v>2.2048812309669503</v>
      </c>
      <c r="T1636" s="29">
        <f>P1636+R1636</f>
        <v>-2238700.0100000002</v>
      </c>
      <c r="U1636" s="79">
        <f>IF($O1636=0,0,T1636/$O1636)*100</f>
        <v>-20.75297817054798</v>
      </c>
      <c r="V1636" s="80">
        <f>IFERROR(VLOOKUP($B1636,'Depr Rate % NS'!$A:$B,2,FALSE),0)</f>
        <v>-10</v>
      </c>
      <c r="W1636" s="81">
        <f>IFERROR(VLOOKUP($B1636,'Depr Rate % NS'!D:E,2,FALSE),0)</f>
        <v>274480865.57999992</v>
      </c>
      <c r="X1636" s="82">
        <f>IFERROR(VLOOKUP($B1636,'Depr Rate % NS'!$L:$O,4,FALSE),0)</f>
        <v>4.3E-3</v>
      </c>
      <c r="Y1636" s="81">
        <f>W1636*X1636</f>
        <v>1180267.7219939998</v>
      </c>
    </row>
    <row r="1637" spans="1:25" x14ac:dyDescent="0.25">
      <c r="A1637" s="13" t="s">
        <v>13</v>
      </c>
      <c r="B1637" s="14">
        <v>37300</v>
      </c>
      <c r="C1637" s="14" t="s">
        <v>82</v>
      </c>
      <c r="D1637" s="14" t="s">
        <v>18</v>
      </c>
      <c r="E1637" s="14"/>
      <c r="F1637" s="14"/>
      <c r="G1637" s="14">
        <v>2017</v>
      </c>
      <c r="H1637" s="10">
        <v>4983996.58</v>
      </c>
      <c r="I1637" s="10">
        <v>-1657317.0000000002</v>
      </c>
      <c r="J1637" s="20">
        <f t="shared" si="100"/>
        <v>-33.252771614060784</v>
      </c>
      <c r="K1637" s="10">
        <v>151127.5</v>
      </c>
      <c r="L1637" s="20">
        <f t="shared" si="101"/>
        <v>3.0322552909937994</v>
      </c>
      <c r="M1637" s="10">
        <f t="shared" si="102"/>
        <v>-1506189.5000000002</v>
      </c>
      <c r="N1637" s="20">
        <f t="shared" si="103"/>
        <v>-30.220516323066981</v>
      </c>
      <c r="O1637" s="29">
        <v>13650784.26</v>
      </c>
      <c r="P1637" s="29">
        <v>-3655623.83</v>
      </c>
      <c r="Q1637" s="79">
        <f>IF($O1637=0,0,P1637/$O1637)*100</f>
        <v>-26.779588339930292</v>
      </c>
      <c r="R1637" s="29">
        <v>212088.16999999998</v>
      </c>
      <c r="S1637" s="79">
        <f>IF($O1637=0,0,R1637/$O1637)*100</f>
        <v>1.5536702211422979</v>
      </c>
      <c r="T1637" s="29">
        <f>P1637+R1637</f>
        <v>-3443535.66</v>
      </c>
      <c r="U1637" s="79">
        <f>IF($O1637=0,0,T1637/$O1637)*100</f>
        <v>-25.225918118787998</v>
      </c>
      <c r="V1637" s="80">
        <f>IFERROR(VLOOKUP($B1637,'Depr Rate % NS'!$A:$B,2,FALSE),0)</f>
        <v>-10</v>
      </c>
      <c r="W1637" s="81">
        <f>IFERROR(VLOOKUP($B1637,'Depr Rate % NS'!D:E,2,FALSE),0)</f>
        <v>274480865.57999992</v>
      </c>
      <c r="X1637" s="82">
        <f>IFERROR(VLOOKUP($B1637,'Depr Rate % NS'!$L:$O,4,FALSE),0)</f>
        <v>4.3E-3</v>
      </c>
      <c r="Y1637" s="81">
        <f>W1637*X1637</f>
        <v>1180267.7219939998</v>
      </c>
    </row>
    <row r="1638" spans="1:25" x14ac:dyDescent="0.25">
      <c r="A1638" s="13" t="s">
        <v>13</v>
      </c>
      <c r="B1638" s="14">
        <v>37300</v>
      </c>
      <c r="C1638" s="14" t="s">
        <v>82</v>
      </c>
      <c r="D1638" s="14" t="s">
        <v>18</v>
      </c>
      <c r="E1638" s="14"/>
      <c r="F1638" s="14"/>
      <c r="G1638" s="14">
        <v>2018</v>
      </c>
      <c r="H1638" s="10">
        <v>10148068.559999999</v>
      </c>
      <c r="I1638" s="10">
        <v>-1394142.29</v>
      </c>
      <c r="J1638" s="20">
        <f t="shared" si="100"/>
        <v>-13.738006220170828</v>
      </c>
      <c r="K1638" s="10">
        <v>-19279.39</v>
      </c>
      <c r="L1638" s="20">
        <f t="shared" si="101"/>
        <v>-0.18998088046027156</v>
      </c>
      <c r="M1638" s="10">
        <f t="shared" si="102"/>
        <v>-1413421.68</v>
      </c>
      <c r="N1638" s="20">
        <f t="shared" si="103"/>
        <v>-13.927987100631098</v>
      </c>
      <c r="O1638" s="29">
        <v>22656762.789999999</v>
      </c>
      <c r="P1638" s="29">
        <v>-5252500.6199999992</v>
      </c>
      <c r="Q1638" s="79">
        <f>IF($O1638=0,0,P1638/$O1638)*100</f>
        <v>-23.182926301891161</v>
      </c>
      <c r="R1638" s="29">
        <v>-103261.32</v>
      </c>
      <c r="S1638" s="79">
        <f>IF($O1638=0,0,R1638/$O1638)*100</f>
        <v>-0.45576378654401761</v>
      </c>
      <c r="T1638" s="29">
        <f>P1638+R1638</f>
        <v>-5355761.9399999995</v>
      </c>
      <c r="U1638" s="79">
        <f>IF($O1638=0,0,T1638/$O1638)*100</f>
        <v>-23.63869008843518</v>
      </c>
      <c r="V1638" s="80">
        <f>IFERROR(VLOOKUP($B1638,'Depr Rate % NS'!$A:$B,2,FALSE),0)</f>
        <v>-10</v>
      </c>
      <c r="W1638" s="81">
        <f>IFERROR(VLOOKUP($B1638,'Depr Rate % NS'!D:E,2,FALSE),0)</f>
        <v>274480865.57999992</v>
      </c>
      <c r="X1638" s="82">
        <f>IFERROR(VLOOKUP($B1638,'Depr Rate % NS'!$L:$O,4,FALSE),0)</f>
        <v>4.3E-3</v>
      </c>
      <c r="Y1638" s="81">
        <f>W1638*X1638</f>
        <v>1180267.7219939998</v>
      </c>
    </row>
    <row r="1639" spans="1:25" x14ac:dyDescent="0.25">
      <c r="A1639" s="13" t="s">
        <v>13</v>
      </c>
      <c r="B1639" s="14">
        <v>37300</v>
      </c>
      <c r="C1639" s="14" t="s">
        <v>82</v>
      </c>
      <c r="D1639" s="14" t="s">
        <v>18</v>
      </c>
      <c r="E1639" s="14"/>
      <c r="F1639" s="14"/>
      <c r="G1639" s="14">
        <v>2019</v>
      </c>
      <c r="H1639" s="10">
        <v>8883768.0399999991</v>
      </c>
      <c r="I1639" s="10">
        <v>-1162680.1599999999</v>
      </c>
      <c r="J1639" s="20">
        <f t="shared" si="100"/>
        <v>-13.087691560213226</v>
      </c>
      <c r="K1639" s="10">
        <v>-197671.62</v>
      </c>
      <c r="L1639" s="20">
        <f t="shared" si="101"/>
        <v>-2.2250875879465219</v>
      </c>
      <c r="M1639" s="10">
        <f t="shared" si="102"/>
        <v>-1360351.7799999998</v>
      </c>
      <c r="N1639" s="20">
        <f t="shared" si="103"/>
        <v>-15.312779148159747</v>
      </c>
      <c r="O1639" s="29">
        <v>30082330.609999999</v>
      </c>
      <c r="P1639" s="29">
        <v>-6163079.9299999997</v>
      </c>
      <c r="Q1639" s="79">
        <f>IF($O1639=0,0,P1639/$O1639)*100</f>
        <v>-20.487375163516294</v>
      </c>
      <c r="R1639" s="29">
        <v>118761.51</v>
      </c>
      <c r="S1639" s="79">
        <f>IF($O1639=0,0,R1639/$O1639)*100</f>
        <v>0.39478826138730477</v>
      </c>
      <c r="T1639" s="29">
        <f>P1639+R1639</f>
        <v>-6044318.4199999999</v>
      </c>
      <c r="U1639" s="79">
        <f>IF($O1639=0,0,T1639/$O1639)*100</f>
        <v>-20.092586902128989</v>
      </c>
      <c r="V1639" s="80">
        <f>IFERROR(VLOOKUP($B1639,'Depr Rate % NS'!$A:$B,2,FALSE),0)</f>
        <v>-10</v>
      </c>
      <c r="W1639" s="81">
        <f>IFERROR(VLOOKUP($B1639,'Depr Rate % NS'!D:E,2,FALSE),0)</f>
        <v>274480865.57999992</v>
      </c>
      <c r="X1639" s="82">
        <f>IFERROR(VLOOKUP($B1639,'Depr Rate % NS'!$L:$O,4,FALSE),0)</f>
        <v>4.3E-3</v>
      </c>
      <c r="Y1639" s="81">
        <f>W1639*X1639</f>
        <v>1180267.7219939998</v>
      </c>
    </row>
    <row r="1640" spans="1:25" x14ac:dyDescent="0.25">
      <c r="A1640" s="13" t="s">
        <v>14</v>
      </c>
      <c r="B1640" s="14">
        <v>39000</v>
      </c>
      <c r="C1640" s="14" t="s">
        <v>83</v>
      </c>
      <c r="D1640" s="14" t="s">
        <v>18</v>
      </c>
      <c r="E1640" s="14"/>
      <c r="F1640" s="14"/>
      <c r="G1640" s="14">
        <v>2011</v>
      </c>
      <c r="H1640" s="10">
        <v>306618.28000000003</v>
      </c>
      <c r="I1640" s="10">
        <v>-67873.329999999987</v>
      </c>
      <c r="J1640" s="20">
        <f t="shared" si="100"/>
        <v>-22.136100300347383</v>
      </c>
      <c r="K1640" s="10">
        <v>0</v>
      </c>
      <c r="L1640" s="20">
        <f t="shared" si="101"/>
        <v>0</v>
      </c>
      <c r="M1640" s="10">
        <f t="shared" si="102"/>
        <v>-67873.329999999987</v>
      </c>
      <c r="N1640" s="20">
        <f t="shared" si="103"/>
        <v>-22.136100300347383</v>
      </c>
      <c r="O1640" s="10"/>
      <c r="P1640" s="10"/>
      <c r="Q1640" s="20"/>
      <c r="R1640" s="10"/>
      <c r="S1640" s="20"/>
      <c r="T1640" s="10"/>
      <c r="U1640" s="20"/>
      <c r="V1640" s="20"/>
      <c r="W1640" s="43"/>
      <c r="X1640" s="40"/>
      <c r="Y1640" s="43"/>
    </row>
    <row r="1641" spans="1:25" x14ac:dyDescent="0.25">
      <c r="A1641" s="13" t="s">
        <v>14</v>
      </c>
      <c r="B1641" s="14">
        <v>39000</v>
      </c>
      <c r="C1641" s="14" t="s">
        <v>83</v>
      </c>
      <c r="D1641" s="14" t="s">
        <v>18</v>
      </c>
      <c r="E1641" s="14"/>
      <c r="F1641" s="14"/>
      <c r="G1641" s="14">
        <v>2012</v>
      </c>
      <c r="H1641" s="10">
        <v>837594.70999999985</v>
      </c>
      <c r="I1641" s="10">
        <v>-87299.77</v>
      </c>
      <c r="J1641" s="20">
        <f t="shared" si="100"/>
        <v>-10.422674469851895</v>
      </c>
      <c r="K1641" s="10">
        <v>25</v>
      </c>
      <c r="L1641" s="20">
        <f t="shared" si="101"/>
        <v>2.9847370931939152E-3</v>
      </c>
      <c r="M1641" s="10">
        <f t="shared" si="102"/>
        <v>-87274.77</v>
      </c>
      <c r="N1641" s="20">
        <f t="shared" si="103"/>
        <v>-10.419689732758702</v>
      </c>
      <c r="O1641" s="10"/>
      <c r="P1641" s="10"/>
      <c r="Q1641" s="20"/>
      <c r="R1641" s="10"/>
      <c r="S1641" s="20"/>
      <c r="T1641" s="10"/>
      <c r="U1641" s="20"/>
      <c r="V1641" s="20"/>
      <c r="W1641" s="43"/>
      <c r="X1641" s="40"/>
      <c r="Y1641" s="43"/>
    </row>
    <row r="1642" spans="1:25" x14ac:dyDescent="0.25">
      <c r="A1642" s="13" t="s">
        <v>14</v>
      </c>
      <c r="B1642" s="14">
        <v>39000</v>
      </c>
      <c r="C1642" s="14" t="s">
        <v>83</v>
      </c>
      <c r="D1642" s="14" t="s">
        <v>18</v>
      </c>
      <c r="E1642" s="14"/>
      <c r="F1642" s="14"/>
      <c r="G1642" s="14">
        <v>2013</v>
      </c>
      <c r="H1642" s="10">
        <v>449679.4</v>
      </c>
      <c r="I1642" s="10">
        <v>-78504.81</v>
      </c>
      <c r="J1642" s="20">
        <f t="shared" si="100"/>
        <v>-17.457951153644128</v>
      </c>
      <c r="K1642" s="10">
        <v>0</v>
      </c>
      <c r="L1642" s="20">
        <f t="shared" si="101"/>
        <v>0</v>
      </c>
      <c r="M1642" s="10">
        <f t="shared" si="102"/>
        <v>-78504.81</v>
      </c>
      <c r="N1642" s="20">
        <f t="shared" si="103"/>
        <v>-17.457951153644128</v>
      </c>
      <c r="O1642" s="10"/>
      <c r="P1642" s="10"/>
      <c r="Q1642" s="20"/>
      <c r="R1642" s="10"/>
      <c r="S1642" s="20"/>
      <c r="T1642" s="10"/>
      <c r="U1642" s="20"/>
      <c r="V1642" s="20"/>
      <c r="W1642" s="43"/>
      <c r="X1642" s="40"/>
      <c r="Y1642" s="43"/>
    </row>
    <row r="1643" spans="1:25" x14ac:dyDescent="0.25">
      <c r="A1643" s="13" t="s">
        <v>14</v>
      </c>
      <c r="B1643" s="14">
        <v>39000</v>
      </c>
      <c r="C1643" s="14" t="s">
        <v>83</v>
      </c>
      <c r="D1643" s="14" t="s">
        <v>18</v>
      </c>
      <c r="E1643" s="14"/>
      <c r="F1643" s="14"/>
      <c r="G1643" s="14">
        <v>2014</v>
      </c>
      <c r="H1643" s="10">
        <v>1255218.7</v>
      </c>
      <c r="I1643" s="10">
        <v>-480799.56000000006</v>
      </c>
      <c r="J1643" s="20">
        <f t="shared" si="100"/>
        <v>-38.304046936203235</v>
      </c>
      <c r="K1643" s="10">
        <v>800</v>
      </c>
      <c r="L1643" s="20">
        <f t="shared" si="101"/>
        <v>6.3733913460658292E-2</v>
      </c>
      <c r="M1643" s="10">
        <f t="shared" si="102"/>
        <v>-479999.56000000006</v>
      </c>
      <c r="N1643" s="20">
        <f t="shared" si="103"/>
        <v>-38.240313022742576</v>
      </c>
      <c r="O1643" s="10"/>
      <c r="P1643" s="10"/>
      <c r="Q1643" s="20"/>
      <c r="R1643" s="10"/>
      <c r="S1643" s="20"/>
      <c r="T1643" s="10"/>
      <c r="U1643" s="20"/>
      <c r="V1643" s="20"/>
      <c r="W1643" s="43"/>
      <c r="X1643" s="40"/>
      <c r="Y1643" s="43"/>
    </row>
    <row r="1644" spans="1:25" x14ac:dyDescent="0.25">
      <c r="A1644" s="13" t="s">
        <v>14</v>
      </c>
      <c r="B1644" s="14">
        <v>39000</v>
      </c>
      <c r="C1644" s="14" t="s">
        <v>83</v>
      </c>
      <c r="D1644" s="14" t="s">
        <v>18</v>
      </c>
      <c r="E1644" s="14"/>
      <c r="F1644" s="14"/>
      <c r="G1644" s="14">
        <v>2015</v>
      </c>
      <c r="H1644" s="10">
        <v>704373.31</v>
      </c>
      <c r="I1644" s="10">
        <v>-451355.08000000007</v>
      </c>
      <c r="J1644" s="20">
        <f t="shared" si="100"/>
        <v>-64.078958358033191</v>
      </c>
      <c r="K1644" s="10">
        <v>6300</v>
      </c>
      <c r="L1644" s="20">
        <f t="shared" si="101"/>
        <v>0.8944120838423022</v>
      </c>
      <c r="M1644" s="10">
        <f t="shared" si="102"/>
        <v>-445055.08000000007</v>
      </c>
      <c r="N1644" s="20">
        <f t="shared" si="103"/>
        <v>-63.184546274190886</v>
      </c>
      <c r="O1644" s="29">
        <v>3553484.4000000004</v>
      </c>
      <c r="P1644" s="29">
        <v>-1165832.5500000003</v>
      </c>
      <c r="Q1644" s="79">
        <f>IF($O1644=0,0,P1644/$O1644)*100</f>
        <v>-32.80815162717473</v>
      </c>
      <c r="R1644" s="29">
        <v>7125</v>
      </c>
      <c r="S1644" s="79">
        <f>IF($O1644=0,0,R1644/$O1644)*100</f>
        <v>0.20050742308028702</v>
      </c>
      <c r="T1644" s="29">
        <f>P1644+R1644</f>
        <v>-1158707.5500000003</v>
      </c>
      <c r="U1644" s="79">
        <f>IF($O1644=0,0,T1644/$O1644)*100</f>
        <v>-32.607644204094441</v>
      </c>
      <c r="V1644" s="80">
        <f>IFERROR(VLOOKUP($B1644,'Depr Rate % NS'!$A:$B,2,FALSE),0)</f>
        <v>-4</v>
      </c>
      <c r="W1644" s="81">
        <f>IFERROR(VLOOKUP($B1644,'Depr Rate % NS'!D:E,2,FALSE),0)</f>
        <v>121579245.11000003</v>
      </c>
      <c r="X1644" s="82">
        <f>IFERROR(VLOOKUP($B1644,'Depr Rate % NS'!$L:$O,4,FALSE),0)</f>
        <v>8.0000000000000004E-4</v>
      </c>
      <c r="Y1644" s="81">
        <f>W1644*X1644</f>
        <v>97263.396088000023</v>
      </c>
    </row>
    <row r="1645" spans="1:25" x14ac:dyDescent="0.25">
      <c r="A1645" s="13" t="s">
        <v>14</v>
      </c>
      <c r="B1645" s="14">
        <v>39000</v>
      </c>
      <c r="C1645" s="14" t="s">
        <v>83</v>
      </c>
      <c r="D1645" s="14" t="s">
        <v>18</v>
      </c>
      <c r="E1645" s="14"/>
      <c r="F1645" s="14"/>
      <c r="G1645" s="14">
        <v>2016</v>
      </c>
      <c r="H1645" s="10">
        <v>861559.99</v>
      </c>
      <c r="I1645" s="10">
        <v>-434246.32</v>
      </c>
      <c r="J1645" s="20">
        <f t="shared" si="100"/>
        <v>-50.402331241031753</v>
      </c>
      <c r="K1645" s="10">
        <v>0</v>
      </c>
      <c r="L1645" s="20">
        <f t="shared" si="101"/>
        <v>0</v>
      </c>
      <c r="M1645" s="10">
        <f t="shared" si="102"/>
        <v>-434246.32</v>
      </c>
      <c r="N1645" s="20">
        <f t="shared" si="103"/>
        <v>-50.402331241031753</v>
      </c>
      <c r="O1645" s="29">
        <v>4108426.11</v>
      </c>
      <c r="P1645" s="29">
        <v>-1532205.5400000003</v>
      </c>
      <c r="Q1645" s="79">
        <f>IF($O1645=0,0,P1645/$O1645)*100</f>
        <v>-37.294221655114548</v>
      </c>
      <c r="R1645" s="29">
        <v>7125</v>
      </c>
      <c r="S1645" s="79">
        <f>IF($O1645=0,0,R1645/$O1645)*100</f>
        <v>0.17342407552755038</v>
      </c>
      <c r="T1645" s="29">
        <f>P1645+R1645</f>
        <v>-1525080.5400000003</v>
      </c>
      <c r="U1645" s="79">
        <f>IF($O1645=0,0,T1645/$O1645)*100</f>
        <v>-37.120797579586998</v>
      </c>
      <c r="V1645" s="80">
        <f>IFERROR(VLOOKUP($B1645,'Depr Rate % NS'!$A:$B,2,FALSE),0)</f>
        <v>-4</v>
      </c>
      <c r="W1645" s="81">
        <f>IFERROR(VLOOKUP($B1645,'Depr Rate % NS'!D:E,2,FALSE),0)</f>
        <v>121579245.11000003</v>
      </c>
      <c r="X1645" s="82">
        <f>IFERROR(VLOOKUP($B1645,'Depr Rate % NS'!$L:$O,4,FALSE),0)</f>
        <v>8.0000000000000004E-4</v>
      </c>
      <c r="Y1645" s="81">
        <f>W1645*X1645</f>
        <v>97263.396088000023</v>
      </c>
    </row>
    <row r="1646" spans="1:25" x14ac:dyDescent="0.25">
      <c r="A1646" s="13" t="s">
        <v>14</v>
      </c>
      <c r="B1646" s="14">
        <v>39000</v>
      </c>
      <c r="C1646" s="14" t="s">
        <v>83</v>
      </c>
      <c r="D1646" s="14" t="s">
        <v>18</v>
      </c>
      <c r="E1646" s="14"/>
      <c r="F1646" s="14"/>
      <c r="G1646" s="14">
        <v>2017</v>
      </c>
      <c r="H1646" s="10">
        <v>626000.28</v>
      </c>
      <c r="I1646" s="10">
        <v>-280784.39</v>
      </c>
      <c r="J1646" s="20">
        <f t="shared" si="100"/>
        <v>-44.853716359360099</v>
      </c>
      <c r="K1646" s="10">
        <v>48273.75</v>
      </c>
      <c r="L1646" s="20">
        <f t="shared" si="101"/>
        <v>7.711458212127317</v>
      </c>
      <c r="M1646" s="10">
        <f t="shared" si="102"/>
        <v>-232510.64</v>
      </c>
      <c r="N1646" s="20">
        <f t="shared" si="103"/>
        <v>-37.142258147232774</v>
      </c>
      <c r="O1646" s="29">
        <v>3896831.68</v>
      </c>
      <c r="P1646" s="29">
        <v>-1725690.1600000001</v>
      </c>
      <c r="Q1646" s="79">
        <f>IF($O1646=0,0,P1646/$O1646)*100</f>
        <v>-44.284441867399316</v>
      </c>
      <c r="R1646" s="29">
        <v>55373.75</v>
      </c>
      <c r="S1646" s="79">
        <f>IF($O1646=0,0,R1646/$O1646)*100</f>
        <v>1.4209941446585652</v>
      </c>
      <c r="T1646" s="29">
        <f>P1646+R1646</f>
        <v>-1670316.4100000001</v>
      </c>
      <c r="U1646" s="79">
        <f>IF($O1646=0,0,T1646/$O1646)*100</f>
        <v>-42.863447722740752</v>
      </c>
      <c r="V1646" s="80">
        <f>IFERROR(VLOOKUP($B1646,'Depr Rate % NS'!$A:$B,2,FALSE),0)</f>
        <v>-4</v>
      </c>
      <c r="W1646" s="81">
        <f>IFERROR(VLOOKUP($B1646,'Depr Rate % NS'!D:E,2,FALSE),0)</f>
        <v>121579245.11000003</v>
      </c>
      <c r="X1646" s="82">
        <f>IFERROR(VLOOKUP($B1646,'Depr Rate % NS'!$L:$O,4,FALSE),0)</f>
        <v>8.0000000000000004E-4</v>
      </c>
      <c r="Y1646" s="81">
        <f>W1646*X1646</f>
        <v>97263.396088000023</v>
      </c>
    </row>
    <row r="1647" spans="1:25" x14ac:dyDescent="0.25">
      <c r="A1647" s="13" t="s">
        <v>14</v>
      </c>
      <c r="B1647" s="14">
        <v>39000</v>
      </c>
      <c r="C1647" s="14" t="s">
        <v>83</v>
      </c>
      <c r="D1647" s="14" t="s">
        <v>18</v>
      </c>
      <c r="E1647" s="14"/>
      <c r="F1647" s="14"/>
      <c r="G1647" s="14">
        <v>2018</v>
      </c>
      <c r="H1647" s="10">
        <v>468632.51</v>
      </c>
      <c r="I1647" s="10">
        <v>-134812.01</v>
      </c>
      <c r="J1647" s="20">
        <f t="shared" si="100"/>
        <v>-28.767105807490822</v>
      </c>
      <c r="K1647" s="10">
        <v>0</v>
      </c>
      <c r="L1647" s="20">
        <f t="shared" si="101"/>
        <v>0</v>
      </c>
      <c r="M1647" s="10">
        <f t="shared" si="102"/>
        <v>-134812.01</v>
      </c>
      <c r="N1647" s="20">
        <f t="shared" si="103"/>
        <v>-28.767105807490822</v>
      </c>
      <c r="O1647" s="29">
        <v>3915784.79</v>
      </c>
      <c r="P1647" s="29">
        <v>-1781997.36</v>
      </c>
      <c r="Q1647" s="79">
        <f>IF($O1647=0,0,P1647/$O1647)*100</f>
        <v>-45.508051529052494</v>
      </c>
      <c r="R1647" s="29">
        <v>55373.75</v>
      </c>
      <c r="S1647" s="79">
        <f>IF($O1647=0,0,R1647/$O1647)*100</f>
        <v>1.4141162747608507</v>
      </c>
      <c r="T1647" s="29">
        <f>P1647+R1647</f>
        <v>-1726623.61</v>
      </c>
      <c r="U1647" s="79">
        <f>IF($O1647=0,0,T1647/$O1647)*100</f>
        <v>-44.093935254291644</v>
      </c>
      <c r="V1647" s="80">
        <f>IFERROR(VLOOKUP($B1647,'Depr Rate % NS'!$A:$B,2,FALSE),0)</f>
        <v>-4</v>
      </c>
      <c r="W1647" s="81">
        <f>IFERROR(VLOOKUP($B1647,'Depr Rate % NS'!D:E,2,FALSE),0)</f>
        <v>121579245.11000003</v>
      </c>
      <c r="X1647" s="82">
        <f>IFERROR(VLOOKUP($B1647,'Depr Rate % NS'!$L:$O,4,FALSE),0)</f>
        <v>8.0000000000000004E-4</v>
      </c>
      <c r="Y1647" s="81">
        <f>W1647*X1647</f>
        <v>97263.396088000023</v>
      </c>
    </row>
    <row r="1648" spans="1:25" x14ac:dyDescent="0.25">
      <c r="A1648" s="24" t="s">
        <v>14</v>
      </c>
      <c r="B1648" s="14">
        <v>39000</v>
      </c>
      <c r="C1648" s="14" t="s">
        <v>83</v>
      </c>
      <c r="D1648" s="14" t="s">
        <v>18</v>
      </c>
      <c r="E1648" s="14"/>
      <c r="F1648" s="14"/>
      <c r="G1648" s="14">
        <v>2019</v>
      </c>
      <c r="H1648" s="10">
        <v>846129.97</v>
      </c>
      <c r="I1648" s="10">
        <v>-445513.5</v>
      </c>
      <c r="J1648" s="20">
        <f t="shared" si="100"/>
        <v>-52.653081180897068</v>
      </c>
      <c r="K1648" s="10">
        <v>0</v>
      </c>
      <c r="L1648" s="20">
        <f t="shared" si="101"/>
        <v>0</v>
      </c>
      <c r="M1648" s="10">
        <f t="shared" si="102"/>
        <v>-445513.5</v>
      </c>
      <c r="N1648" s="20">
        <f t="shared" si="103"/>
        <v>-52.653081180897068</v>
      </c>
      <c r="O1648" s="29">
        <v>3506696.06</v>
      </c>
      <c r="P1648" s="29">
        <v>-1746711.3</v>
      </c>
      <c r="Q1648" s="79">
        <f>IF($O1648=0,0,P1648/$O1648)*100</f>
        <v>-49.810741225174787</v>
      </c>
      <c r="R1648" s="29">
        <v>54573.75</v>
      </c>
      <c r="S1648" s="79">
        <f>IF($O1648=0,0,R1648/$O1648)*100</f>
        <v>1.5562726015096957</v>
      </c>
      <c r="T1648" s="29">
        <f>P1648+R1648</f>
        <v>-1692137.55</v>
      </c>
      <c r="U1648" s="79">
        <f>IF($O1648=0,0,T1648/$O1648)*100</f>
        <v>-48.25446862366509</v>
      </c>
      <c r="V1648" s="80">
        <f>IFERROR(VLOOKUP($B1648,'Depr Rate % NS'!$A:$B,2,FALSE),0)</f>
        <v>-4</v>
      </c>
      <c r="W1648" s="81">
        <f>IFERROR(VLOOKUP($B1648,'Depr Rate % NS'!D:E,2,FALSE),0)</f>
        <v>121579245.11000003</v>
      </c>
      <c r="X1648" s="82">
        <f>IFERROR(VLOOKUP($B1648,'Depr Rate % NS'!$L:$O,4,FALSE),0)</f>
        <v>8.0000000000000004E-4</v>
      </c>
      <c r="Y1648" s="81">
        <f>W1648*X1648</f>
        <v>97263.396088000023</v>
      </c>
    </row>
    <row r="1649" spans="1:25" x14ac:dyDescent="0.25">
      <c r="A1649" s="13" t="s">
        <v>16</v>
      </c>
      <c r="B1649" s="14">
        <v>39101</v>
      </c>
      <c r="C1649" s="14" t="s">
        <v>91</v>
      </c>
      <c r="D1649" s="14" t="s">
        <v>19</v>
      </c>
      <c r="E1649" s="14"/>
      <c r="F1649" s="14"/>
      <c r="G1649" s="14">
        <v>2011</v>
      </c>
      <c r="H1649" s="10">
        <v>93860.390000000014</v>
      </c>
      <c r="I1649" s="10">
        <v>0</v>
      </c>
      <c r="J1649" s="20">
        <f t="shared" si="100"/>
        <v>0</v>
      </c>
      <c r="K1649" s="10">
        <v>0</v>
      </c>
      <c r="L1649" s="20">
        <f t="shared" si="101"/>
        <v>0</v>
      </c>
      <c r="M1649" s="10">
        <f t="shared" si="102"/>
        <v>0</v>
      </c>
      <c r="N1649" s="20">
        <f t="shared" si="103"/>
        <v>0</v>
      </c>
      <c r="O1649" s="10"/>
      <c r="P1649" s="10"/>
      <c r="Q1649" s="20"/>
      <c r="R1649" s="10"/>
      <c r="S1649" s="20"/>
      <c r="T1649" s="10"/>
      <c r="U1649" s="20"/>
      <c r="V1649" s="20"/>
      <c r="W1649" s="43"/>
      <c r="X1649" s="40"/>
      <c r="Y1649" s="43"/>
    </row>
    <row r="1650" spans="1:25" x14ac:dyDescent="0.25">
      <c r="A1650" s="24" t="s">
        <v>16</v>
      </c>
      <c r="B1650" s="14">
        <v>39101</v>
      </c>
      <c r="C1650" s="14" t="s">
        <v>91</v>
      </c>
      <c r="D1650" s="14" t="s">
        <v>19</v>
      </c>
      <c r="E1650" s="14"/>
      <c r="F1650" s="14"/>
      <c r="G1650" s="14">
        <v>2012</v>
      </c>
      <c r="H1650" s="10">
        <v>98270.42</v>
      </c>
      <c r="I1650" s="10">
        <v>0</v>
      </c>
      <c r="J1650" s="20">
        <f t="shared" si="100"/>
        <v>0</v>
      </c>
      <c r="K1650" s="10">
        <v>0</v>
      </c>
      <c r="L1650" s="20">
        <f t="shared" si="101"/>
        <v>0</v>
      </c>
      <c r="M1650" s="10">
        <f t="shared" si="102"/>
        <v>0</v>
      </c>
      <c r="N1650" s="20">
        <f t="shared" si="103"/>
        <v>0</v>
      </c>
      <c r="O1650" s="10"/>
      <c r="P1650" s="10"/>
      <c r="Q1650" s="20"/>
      <c r="R1650" s="10"/>
      <c r="S1650" s="20"/>
      <c r="T1650" s="10"/>
      <c r="U1650" s="20"/>
      <c r="V1650" s="20"/>
      <c r="W1650" s="43"/>
      <c r="X1650" s="40"/>
      <c r="Y1650" s="43"/>
    </row>
    <row r="1651" spans="1:25" x14ac:dyDescent="0.25">
      <c r="A1651" s="13" t="s">
        <v>16</v>
      </c>
      <c r="B1651" s="14">
        <v>39101</v>
      </c>
      <c r="C1651" s="14" t="s">
        <v>91</v>
      </c>
      <c r="D1651" s="14" t="s">
        <v>19</v>
      </c>
      <c r="E1651" s="14"/>
      <c r="F1651" s="14"/>
      <c r="G1651" s="14">
        <v>2013</v>
      </c>
      <c r="H1651" s="10">
        <v>240124</v>
      </c>
      <c r="I1651" s="10">
        <v>-500</v>
      </c>
      <c r="J1651" s="20">
        <f t="shared" si="100"/>
        <v>-0.20822575002915161</v>
      </c>
      <c r="K1651" s="10">
        <v>0</v>
      </c>
      <c r="L1651" s="20">
        <f t="shared" si="101"/>
        <v>0</v>
      </c>
      <c r="M1651" s="10">
        <f t="shared" si="102"/>
        <v>-500</v>
      </c>
      <c r="N1651" s="20">
        <f t="shared" si="103"/>
        <v>-0.20822575002915161</v>
      </c>
      <c r="O1651" s="10"/>
      <c r="P1651" s="10"/>
      <c r="Q1651" s="20"/>
      <c r="R1651" s="10"/>
      <c r="S1651" s="20"/>
      <c r="T1651" s="10"/>
      <c r="U1651" s="20"/>
      <c r="V1651" s="20"/>
      <c r="W1651" s="43"/>
      <c r="X1651" s="40"/>
      <c r="Y1651" s="43"/>
    </row>
    <row r="1652" spans="1:25" x14ac:dyDescent="0.25">
      <c r="A1652" s="13" t="s">
        <v>16</v>
      </c>
      <c r="B1652" s="14">
        <v>39101</v>
      </c>
      <c r="C1652" s="14" t="s">
        <v>91</v>
      </c>
      <c r="D1652" s="14" t="s">
        <v>19</v>
      </c>
      <c r="E1652" s="14"/>
      <c r="F1652" s="14"/>
      <c r="G1652" s="14">
        <v>2014</v>
      </c>
      <c r="H1652" s="10">
        <v>1048935.45</v>
      </c>
      <c r="I1652" s="10">
        <v>0</v>
      </c>
      <c r="J1652" s="20">
        <f t="shared" si="100"/>
        <v>0</v>
      </c>
      <c r="K1652" s="10">
        <v>0</v>
      </c>
      <c r="L1652" s="20">
        <f t="shared" si="101"/>
        <v>0</v>
      </c>
      <c r="M1652" s="10">
        <f t="shared" si="102"/>
        <v>0</v>
      </c>
      <c r="N1652" s="20">
        <f t="shared" si="103"/>
        <v>0</v>
      </c>
      <c r="O1652" s="10"/>
      <c r="P1652" s="10"/>
      <c r="Q1652" s="20"/>
      <c r="R1652" s="10"/>
      <c r="S1652" s="20"/>
      <c r="T1652" s="10"/>
      <c r="U1652" s="20"/>
      <c r="V1652" s="20"/>
      <c r="W1652" s="43"/>
      <c r="X1652" s="40"/>
      <c r="Y1652" s="43"/>
    </row>
    <row r="1653" spans="1:25" x14ac:dyDescent="0.25">
      <c r="A1653" s="13" t="s">
        <v>16</v>
      </c>
      <c r="B1653" s="14">
        <v>39101</v>
      </c>
      <c r="C1653" s="14" t="s">
        <v>91</v>
      </c>
      <c r="D1653" s="14" t="s">
        <v>19</v>
      </c>
      <c r="E1653" s="14"/>
      <c r="F1653" s="14"/>
      <c r="G1653" s="14">
        <v>2015</v>
      </c>
      <c r="H1653" s="10">
        <v>1500719.6300000001</v>
      </c>
      <c r="I1653" s="10">
        <v>0</v>
      </c>
      <c r="J1653" s="20">
        <f t="shared" si="100"/>
        <v>0</v>
      </c>
      <c r="K1653" s="10">
        <v>0</v>
      </c>
      <c r="L1653" s="20">
        <f t="shared" si="101"/>
        <v>0</v>
      </c>
      <c r="M1653" s="10">
        <f t="shared" si="102"/>
        <v>0</v>
      </c>
      <c r="N1653" s="20">
        <f t="shared" si="103"/>
        <v>0</v>
      </c>
      <c r="O1653" s="29">
        <v>2981909.89</v>
      </c>
      <c r="P1653" s="29">
        <v>-500</v>
      </c>
      <c r="Q1653" s="79">
        <f>IF($O1653=0,0,P1653/$O1653)*100</f>
        <v>-1.676777697665438E-2</v>
      </c>
      <c r="R1653" s="29">
        <v>0</v>
      </c>
      <c r="S1653" s="79">
        <f>IF($O1653=0,0,R1653/$O1653)*100</f>
        <v>0</v>
      </c>
      <c r="T1653" s="29">
        <f>P1653+R1653</f>
        <v>-500</v>
      </c>
      <c r="U1653" s="79">
        <f>IF($O1653=0,0,T1653/$O1653)*100</f>
        <v>-1.676777697665438E-2</v>
      </c>
      <c r="V1653" s="80">
        <f>IFERROR(VLOOKUP($B1653,'Depr Rate % NS'!$A:$B,2,FALSE),0)</f>
        <v>0</v>
      </c>
      <c r="W1653" s="81">
        <f>IFERROR(VLOOKUP($B1653,'Depr Rate % NS'!D:E,2,FALSE),0)</f>
        <v>5776002.5</v>
      </c>
      <c r="X1653" s="82">
        <f>IFERROR(VLOOKUP($B1653,'Depr Rate % NS'!$L:$O,4,FALSE),0)</f>
        <v>0</v>
      </c>
      <c r="Y1653" s="81">
        <f>W1653*X1653</f>
        <v>0</v>
      </c>
    </row>
    <row r="1654" spans="1:25" x14ac:dyDescent="0.25">
      <c r="A1654" s="13" t="s">
        <v>16</v>
      </c>
      <c r="B1654" s="14">
        <v>39101</v>
      </c>
      <c r="C1654" s="14" t="s">
        <v>91</v>
      </c>
      <c r="D1654" s="14" t="s">
        <v>19</v>
      </c>
      <c r="E1654" s="14"/>
      <c r="F1654" s="14"/>
      <c r="G1654" s="14">
        <v>2016</v>
      </c>
      <c r="H1654" s="10">
        <v>919981.51</v>
      </c>
      <c r="I1654" s="10">
        <v>0</v>
      </c>
      <c r="J1654" s="20">
        <f t="shared" si="100"/>
        <v>0</v>
      </c>
      <c r="K1654" s="10">
        <v>0</v>
      </c>
      <c r="L1654" s="20">
        <f t="shared" si="101"/>
        <v>0</v>
      </c>
      <c r="M1654" s="10">
        <f t="shared" si="102"/>
        <v>0</v>
      </c>
      <c r="N1654" s="20">
        <f t="shared" si="103"/>
        <v>0</v>
      </c>
      <c r="O1654" s="29">
        <v>3808031.01</v>
      </c>
      <c r="P1654" s="29">
        <v>-500</v>
      </c>
      <c r="Q1654" s="79">
        <f>IF($O1654=0,0,P1654/$O1654)*100</f>
        <v>-1.313014517704781E-2</v>
      </c>
      <c r="R1654" s="29">
        <v>0</v>
      </c>
      <c r="S1654" s="79">
        <f>IF($O1654=0,0,R1654/$O1654)*100</f>
        <v>0</v>
      </c>
      <c r="T1654" s="29">
        <f>P1654+R1654</f>
        <v>-500</v>
      </c>
      <c r="U1654" s="79">
        <f>IF($O1654=0,0,T1654/$O1654)*100</f>
        <v>-1.313014517704781E-2</v>
      </c>
      <c r="V1654" s="80">
        <f>IFERROR(VLOOKUP($B1654,'Depr Rate % NS'!$A:$B,2,FALSE),0)</f>
        <v>0</v>
      </c>
      <c r="W1654" s="81">
        <f>IFERROR(VLOOKUP($B1654,'Depr Rate % NS'!D:E,2,FALSE),0)</f>
        <v>5776002.5</v>
      </c>
      <c r="X1654" s="82">
        <f>IFERROR(VLOOKUP($B1654,'Depr Rate % NS'!$L:$O,4,FALSE),0)</f>
        <v>0</v>
      </c>
      <c r="Y1654" s="81">
        <f>W1654*X1654</f>
        <v>0</v>
      </c>
    </row>
    <row r="1655" spans="1:25" x14ac:dyDescent="0.25">
      <c r="A1655" s="13" t="s">
        <v>16</v>
      </c>
      <c r="B1655" s="14">
        <v>39101</v>
      </c>
      <c r="C1655" s="14" t="s">
        <v>91</v>
      </c>
      <c r="D1655" s="14" t="s">
        <v>19</v>
      </c>
      <c r="E1655" s="14"/>
      <c r="F1655" s="14"/>
      <c r="G1655" s="14">
        <v>2017</v>
      </c>
      <c r="H1655" s="10">
        <v>163534.97</v>
      </c>
      <c r="I1655" s="10">
        <v>0</v>
      </c>
      <c r="J1655" s="20">
        <f t="shared" si="100"/>
        <v>0</v>
      </c>
      <c r="K1655" s="10">
        <v>0</v>
      </c>
      <c r="L1655" s="20">
        <f t="shared" si="101"/>
        <v>0</v>
      </c>
      <c r="M1655" s="10">
        <f t="shared" si="102"/>
        <v>0</v>
      </c>
      <c r="N1655" s="20">
        <f t="shared" si="103"/>
        <v>0</v>
      </c>
      <c r="O1655" s="29">
        <v>3873295.5600000005</v>
      </c>
      <c r="P1655" s="29">
        <v>-500</v>
      </c>
      <c r="Q1655" s="79">
        <f>IF($O1655=0,0,P1655/$O1655)*100</f>
        <v>-1.2908903858604583E-2</v>
      </c>
      <c r="R1655" s="29">
        <v>0</v>
      </c>
      <c r="S1655" s="79">
        <f>IF($O1655=0,0,R1655/$O1655)*100</f>
        <v>0</v>
      </c>
      <c r="T1655" s="29">
        <f>P1655+R1655</f>
        <v>-500</v>
      </c>
      <c r="U1655" s="79">
        <f>IF($O1655=0,0,T1655/$O1655)*100</f>
        <v>-1.2908903858604583E-2</v>
      </c>
      <c r="V1655" s="80">
        <f>IFERROR(VLOOKUP($B1655,'Depr Rate % NS'!$A:$B,2,FALSE),0)</f>
        <v>0</v>
      </c>
      <c r="W1655" s="81">
        <f>IFERROR(VLOOKUP($B1655,'Depr Rate % NS'!D:E,2,FALSE),0)</f>
        <v>5776002.5</v>
      </c>
      <c r="X1655" s="82">
        <f>IFERROR(VLOOKUP($B1655,'Depr Rate % NS'!$L:$O,4,FALSE),0)</f>
        <v>0</v>
      </c>
      <c r="Y1655" s="81">
        <f>W1655*X1655</f>
        <v>0</v>
      </c>
    </row>
    <row r="1656" spans="1:25" x14ac:dyDescent="0.25">
      <c r="A1656" s="13" t="s">
        <v>16</v>
      </c>
      <c r="B1656" s="14">
        <v>39101</v>
      </c>
      <c r="C1656" s="14" t="s">
        <v>91</v>
      </c>
      <c r="D1656" s="14" t="s">
        <v>19</v>
      </c>
      <c r="E1656" s="14"/>
      <c r="F1656" s="14"/>
      <c r="G1656" s="14">
        <v>2018</v>
      </c>
      <c r="H1656" s="10">
        <v>518022.53</v>
      </c>
      <c r="I1656" s="10">
        <v>0</v>
      </c>
      <c r="J1656" s="20">
        <f t="shared" si="100"/>
        <v>0</v>
      </c>
      <c r="K1656" s="10">
        <v>0</v>
      </c>
      <c r="L1656" s="20">
        <f t="shared" si="101"/>
        <v>0</v>
      </c>
      <c r="M1656" s="10">
        <f t="shared" si="102"/>
        <v>0</v>
      </c>
      <c r="N1656" s="20">
        <f t="shared" si="103"/>
        <v>0</v>
      </c>
      <c r="O1656" s="29">
        <v>4151194.09</v>
      </c>
      <c r="P1656" s="29">
        <v>0</v>
      </c>
      <c r="Q1656" s="79">
        <f>IF($O1656=0,0,P1656/$O1656)*100</f>
        <v>0</v>
      </c>
      <c r="R1656" s="29">
        <v>0</v>
      </c>
      <c r="S1656" s="79">
        <f>IF($O1656=0,0,R1656/$O1656)*100</f>
        <v>0</v>
      </c>
      <c r="T1656" s="29">
        <f>P1656+R1656</f>
        <v>0</v>
      </c>
      <c r="U1656" s="79">
        <f>IF($O1656=0,0,T1656/$O1656)*100</f>
        <v>0</v>
      </c>
      <c r="V1656" s="80">
        <f>IFERROR(VLOOKUP($B1656,'Depr Rate % NS'!$A:$B,2,FALSE),0)</f>
        <v>0</v>
      </c>
      <c r="W1656" s="81">
        <f>IFERROR(VLOOKUP($B1656,'Depr Rate % NS'!D:E,2,FALSE),0)</f>
        <v>5776002.5</v>
      </c>
      <c r="X1656" s="82">
        <f>IFERROR(VLOOKUP($B1656,'Depr Rate % NS'!$L:$O,4,FALSE),0)</f>
        <v>0</v>
      </c>
      <c r="Y1656" s="81">
        <f>W1656*X1656</f>
        <v>0</v>
      </c>
    </row>
    <row r="1657" spans="1:25" x14ac:dyDescent="0.25">
      <c r="A1657" s="13" t="s">
        <v>16</v>
      </c>
      <c r="B1657" s="14">
        <v>39101</v>
      </c>
      <c r="C1657" s="14" t="s">
        <v>91</v>
      </c>
      <c r="D1657" s="14" t="s">
        <v>19</v>
      </c>
      <c r="E1657" s="14"/>
      <c r="F1657" s="14"/>
      <c r="G1657" s="14">
        <v>2019</v>
      </c>
      <c r="H1657" s="10">
        <v>8739.5300000000007</v>
      </c>
      <c r="I1657" s="10">
        <v>0</v>
      </c>
      <c r="J1657" s="20">
        <f t="shared" si="100"/>
        <v>0</v>
      </c>
      <c r="K1657" s="10">
        <v>0</v>
      </c>
      <c r="L1657" s="20">
        <f t="shared" si="101"/>
        <v>0</v>
      </c>
      <c r="M1657" s="10">
        <f t="shared" si="102"/>
        <v>0</v>
      </c>
      <c r="N1657" s="20">
        <f t="shared" si="103"/>
        <v>0</v>
      </c>
      <c r="O1657" s="29">
        <v>3110998.17</v>
      </c>
      <c r="P1657" s="29">
        <v>0</v>
      </c>
      <c r="Q1657" s="79">
        <f>IF($O1657=0,0,P1657/$O1657)*100</f>
        <v>0</v>
      </c>
      <c r="R1657" s="29">
        <v>0</v>
      </c>
      <c r="S1657" s="79">
        <f>IF($O1657=0,0,R1657/$O1657)*100</f>
        <v>0</v>
      </c>
      <c r="T1657" s="29">
        <f>P1657+R1657</f>
        <v>0</v>
      </c>
      <c r="U1657" s="79">
        <f>IF($O1657=0,0,T1657/$O1657)*100</f>
        <v>0</v>
      </c>
      <c r="V1657" s="80">
        <f>IFERROR(VLOOKUP($B1657,'Depr Rate % NS'!$A:$B,2,FALSE),0)</f>
        <v>0</v>
      </c>
      <c r="W1657" s="81">
        <f>IFERROR(VLOOKUP($B1657,'Depr Rate % NS'!D:E,2,FALSE),0)</f>
        <v>5776002.5</v>
      </c>
      <c r="X1657" s="82">
        <f>IFERROR(VLOOKUP($B1657,'Depr Rate % NS'!$L:$O,4,FALSE),0)</f>
        <v>0</v>
      </c>
      <c r="Y1657" s="81">
        <f>W1657*X1657</f>
        <v>0</v>
      </c>
    </row>
    <row r="1658" spans="1:25" x14ac:dyDescent="0.25">
      <c r="A1658" s="13" t="s">
        <v>16</v>
      </c>
      <c r="B1658" s="14">
        <v>39102</v>
      </c>
      <c r="C1658" s="14" t="s">
        <v>91</v>
      </c>
      <c r="D1658" s="14" t="s">
        <v>20</v>
      </c>
      <c r="E1658" s="14"/>
      <c r="F1658" s="14"/>
      <c r="G1658" s="14">
        <v>2011</v>
      </c>
      <c r="H1658" s="10">
        <v>1159041.1300000001</v>
      </c>
      <c r="I1658" s="10">
        <v>0</v>
      </c>
      <c r="J1658" s="20">
        <f t="shared" si="100"/>
        <v>0</v>
      </c>
      <c r="K1658" s="10">
        <v>0</v>
      </c>
      <c r="L1658" s="20">
        <f t="shared" si="101"/>
        <v>0</v>
      </c>
      <c r="M1658" s="10">
        <f t="shared" si="102"/>
        <v>0</v>
      </c>
      <c r="N1658" s="20">
        <f t="shared" si="103"/>
        <v>0</v>
      </c>
      <c r="O1658" s="10"/>
      <c r="P1658" s="10"/>
      <c r="Q1658" s="20"/>
      <c r="R1658" s="10"/>
      <c r="S1658" s="20"/>
      <c r="T1658" s="10"/>
      <c r="U1658" s="20"/>
      <c r="V1658" s="20"/>
      <c r="W1658" s="43"/>
      <c r="X1658" s="40"/>
      <c r="Y1658" s="43"/>
    </row>
    <row r="1659" spans="1:25" x14ac:dyDescent="0.25">
      <c r="A1659" s="13" t="s">
        <v>16</v>
      </c>
      <c r="B1659" s="14">
        <v>39102</v>
      </c>
      <c r="C1659" s="14" t="s">
        <v>91</v>
      </c>
      <c r="D1659" s="14" t="s">
        <v>20</v>
      </c>
      <c r="E1659" s="14"/>
      <c r="F1659" s="14"/>
      <c r="G1659" s="14">
        <v>2012</v>
      </c>
      <c r="H1659" s="10">
        <v>2724846.09</v>
      </c>
      <c r="I1659" s="10">
        <v>0</v>
      </c>
      <c r="J1659" s="20">
        <f t="shared" si="100"/>
        <v>0</v>
      </c>
      <c r="K1659" s="10">
        <v>111.16</v>
      </c>
      <c r="L1659" s="20">
        <f t="shared" si="101"/>
        <v>4.07949646800051E-3</v>
      </c>
      <c r="M1659" s="10">
        <f t="shared" si="102"/>
        <v>111.16</v>
      </c>
      <c r="N1659" s="20">
        <f t="shared" si="103"/>
        <v>4.07949646800051E-3</v>
      </c>
      <c r="O1659" s="10"/>
      <c r="P1659" s="10"/>
      <c r="Q1659" s="20"/>
      <c r="R1659" s="10"/>
      <c r="S1659" s="20"/>
      <c r="T1659" s="10"/>
      <c r="U1659" s="20"/>
      <c r="V1659" s="20"/>
      <c r="W1659" s="43"/>
      <c r="X1659" s="40"/>
      <c r="Y1659" s="43"/>
    </row>
    <row r="1660" spans="1:25" x14ac:dyDescent="0.25">
      <c r="A1660" s="13" t="s">
        <v>16</v>
      </c>
      <c r="B1660" s="14">
        <v>39102</v>
      </c>
      <c r="C1660" s="14" t="s">
        <v>91</v>
      </c>
      <c r="D1660" s="14" t="s">
        <v>20</v>
      </c>
      <c r="E1660" s="14"/>
      <c r="F1660" s="14"/>
      <c r="G1660" s="14">
        <v>2013</v>
      </c>
      <c r="H1660" s="10">
        <v>4527959.8600000003</v>
      </c>
      <c r="I1660" s="10">
        <v>0</v>
      </c>
      <c r="J1660" s="20">
        <f t="shared" si="100"/>
        <v>0</v>
      </c>
      <c r="K1660" s="10">
        <v>0</v>
      </c>
      <c r="L1660" s="20">
        <f t="shared" si="101"/>
        <v>0</v>
      </c>
      <c r="M1660" s="10">
        <f t="shared" si="102"/>
        <v>0</v>
      </c>
      <c r="N1660" s="20">
        <f t="shared" si="103"/>
        <v>0</v>
      </c>
      <c r="O1660" s="10"/>
      <c r="P1660" s="10"/>
      <c r="Q1660" s="20"/>
      <c r="R1660" s="10"/>
      <c r="S1660" s="20"/>
      <c r="T1660" s="10"/>
      <c r="U1660" s="20"/>
      <c r="V1660" s="20"/>
      <c r="W1660" s="43"/>
      <c r="X1660" s="40"/>
      <c r="Y1660" s="43"/>
    </row>
    <row r="1661" spans="1:25" x14ac:dyDescent="0.25">
      <c r="A1661" s="24" t="s">
        <v>16</v>
      </c>
      <c r="B1661" s="14">
        <v>39102</v>
      </c>
      <c r="C1661" s="14" t="s">
        <v>91</v>
      </c>
      <c r="D1661" s="14" t="s">
        <v>20</v>
      </c>
      <c r="E1661" s="14"/>
      <c r="F1661" s="14"/>
      <c r="G1661" s="14">
        <v>2014</v>
      </c>
      <c r="H1661" s="10">
        <v>5669847.0699999994</v>
      </c>
      <c r="I1661" s="10">
        <v>70282.25</v>
      </c>
      <c r="J1661" s="20">
        <f t="shared" si="100"/>
        <v>1.2395792890406832</v>
      </c>
      <c r="K1661" s="10">
        <v>0</v>
      </c>
      <c r="L1661" s="20">
        <f t="shared" si="101"/>
        <v>0</v>
      </c>
      <c r="M1661" s="10">
        <f t="shared" si="102"/>
        <v>70282.25</v>
      </c>
      <c r="N1661" s="20">
        <f t="shared" si="103"/>
        <v>1.2395792890406832</v>
      </c>
      <c r="O1661" s="10"/>
      <c r="P1661" s="10"/>
      <c r="Q1661" s="20"/>
      <c r="R1661" s="10"/>
      <c r="S1661" s="20"/>
      <c r="T1661" s="10"/>
      <c r="U1661" s="20"/>
      <c r="V1661" s="20"/>
      <c r="W1661" s="43"/>
      <c r="X1661" s="40"/>
      <c r="Y1661" s="43"/>
    </row>
    <row r="1662" spans="1:25" x14ac:dyDescent="0.25">
      <c r="A1662" s="13" t="s">
        <v>16</v>
      </c>
      <c r="B1662" s="14">
        <v>39102</v>
      </c>
      <c r="C1662" s="14" t="s">
        <v>91</v>
      </c>
      <c r="D1662" s="14" t="s">
        <v>20</v>
      </c>
      <c r="E1662" s="14"/>
      <c r="F1662" s="14"/>
      <c r="G1662" s="14">
        <v>2015</v>
      </c>
      <c r="H1662" s="10">
        <v>3947657.61</v>
      </c>
      <c r="I1662" s="10">
        <v>0</v>
      </c>
      <c r="J1662" s="20">
        <f t="shared" si="100"/>
        <v>0</v>
      </c>
      <c r="K1662" s="10">
        <v>0</v>
      </c>
      <c r="L1662" s="20">
        <f t="shared" si="101"/>
        <v>0</v>
      </c>
      <c r="M1662" s="10">
        <f t="shared" si="102"/>
        <v>0</v>
      </c>
      <c r="N1662" s="20">
        <f t="shared" si="103"/>
        <v>0</v>
      </c>
      <c r="O1662" s="29">
        <v>18029351.759999998</v>
      </c>
      <c r="P1662" s="29">
        <v>70282.25</v>
      </c>
      <c r="Q1662" s="79">
        <f>IF($O1662=0,0,P1662/$O1662)*100</f>
        <v>0.38982128107305847</v>
      </c>
      <c r="R1662" s="29">
        <v>111.16</v>
      </c>
      <c r="S1662" s="79">
        <f>IF($O1662=0,0,R1662/$O1662)*100</f>
        <v>6.1655017595596572E-4</v>
      </c>
      <c r="T1662" s="29">
        <f>P1662+R1662</f>
        <v>70393.41</v>
      </c>
      <c r="U1662" s="79">
        <f>IF($O1662=0,0,T1662/$O1662)*100</f>
        <v>0.39043783124901438</v>
      </c>
      <c r="V1662" s="80">
        <f>IFERROR(VLOOKUP($B1662,'Depr Rate % NS'!$A:$B,2,FALSE),0)</f>
        <v>0</v>
      </c>
      <c r="W1662" s="81">
        <f>IFERROR(VLOOKUP($B1662,'Depr Rate % NS'!D:E,2,FALSE),0)</f>
        <v>3849326.6100000013</v>
      </c>
      <c r="X1662" s="82">
        <f>IFERROR(VLOOKUP($B1662,'Depr Rate % NS'!$L:$O,4,FALSE),0)</f>
        <v>0</v>
      </c>
      <c r="Y1662" s="81">
        <f>W1662*X1662</f>
        <v>0</v>
      </c>
    </row>
    <row r="1663" spans="1:25" x14ac:dyDescent="0.25">
      <c r="A1663" s="13" t="s">
        <v>16</v>
      </c>
      <c r="B1663" s="14">
        <v>39102</v>
      </c>
      <c r="C1663" s="14" t="s">
        <v>91</v>
      </c>
      <c r="D1663" s="14" t="s">
        <v>20</v>
      </c>
      <c r="E1663" s="14"/>
      <c r="F1663" s="14"/>
      <c r="G1663" s="14">
        <v>2016</v>
      </c>
      <c r="H1663" s="10">
        <v>2334582.25</v>
      </c>
      <c r="I1663" s="10">
        <v>-70282.25</v>
      </c>
      <c r="J1663" s="20">
        <f t="shared" si="100"/>
        <v>-3.010485066439617</v>
      </c>
      <c r="K1663" s="10">
        <v>0</v>
      </c>
      <c r="L1663" s="20">
        <f t="shared" si="101"/>
        <v>0</v>
      </c>
      <c r="M1663" s="10">
        <f t="shared" si="102"/>
        <v>-70282.25</v>
      </c>
      <c r="N1663" s="20">
        <f t="shared" si="103"/>
        <v>-3.010485066439617</v>
      </c>
      <c r="O1663" s="29">
        <v>19204892.879999999</v>
      </c>
      <c r="P1663" s="29">
        <v>0</v>
      </c>
      <c r="Q1663" s="79">
        <f>IF($O1663=0,0,P1663/$O1663)*100</f>
        <v>0</v>
      </c>
      <c r="R1663" s="29">
        <v>111.16</v>
      </c>
      <c r="S1663" s="79">
        <f>IF($O1663=0,0,R1663/$O1663)*100</f>
        <v>5.7881083062828308E-4</v>
      </c>
      <c r="T1663" s="29">
        <f>P1663+R1663</f>
        <v>111.16</v>
      </c>
      <c r="U1663" s="79">
        <f>IF($O1663=0,0,T1663/$O1663)*100</f>
        <v>5.7881083062828308E-4</v>
      </c>
      <c r="V1663" s="80">
        <f>IFERROR(VLOOKUP($B1663,'Depr Rate % NS'!$A:$B,2,FALSE),0)</f>
        <v>0</v>
      </c>
      <c r="W1663" s="81">
        <f>IFERROR(VLOOKUP($B1663,'Depr Rate % NS'!D:E,2,FALSE),0)</f>
        <v>3849326.6100000013</v>
      </c>
      <c r="X1663" s="82">
        <f>IFERROR(VLOOKUP($B1663,'Depr Rate % NS'!$L:$O,4,FALSE),0)</f>
        <v>0</v>
      </c>
      <c r="Y1663" s="81">
        <f>W1663*X1663</f>
        <v>0</v>
      </c>
    </row>
    <row r="1664" spans="1:25" x14ac:dyDescent="0.25">
      <c r="A1664" s="13" t="s">
        <v>16</v>
      </c>
      <c r="B1664" s="14">
        <v>39102</v>
      </c>
      <c r="C1664" s="14" t="s">
        <v>91</v>
      </c>
      <c r="D1664" s="14" t="s">
        <v>20</v>
      </c>
      <c r="E1664" s="14"/>
      <c r="F1664" s="14"/>
      <c r="G1664" s="14">
        <v>2017</v>
      </c>
      <c r="H1664" s="10">
        <v>2821773.49</v>
      </c>
      <c r="I1664" s="10">
        <v>0</v>
      </c>
      <c r="J1664" s="20">
        <f t="shared" si="100"/>
        <v>0</v>
      </c>
      <c r="K1664" s="10">
        <v>0</v>
      </c>
      <c r="L1664" s="20">
        <f t="shared" si="101"/>
        <v>0</v>
      </c>
      <c r="M1664" s="10">
        <f t="shared" si="102"/>
        <v>0</v>
      </c>
      <c r="N1664" s="20">
        <f t="shared" si="103"/>
        <v>0</v>
      </c>
      <c r="O1664" s="29">
        <v>19301820.279999997</v>
      </c>
      <c r="P1664" s="29">
        <v>0</v>
      </c>
      <c r="Q1664" s="79">
        <f>IF($O1664=0,0,P1664/$O1664)*100</f>
        <v>0</v>
      </c>
      <c r="R1664" s="29">
        <v>0</v>
      </c>
      <c r="S1664" s="79">
        <f>IF($O1664=0,0,R1664/$O1664)*100</f>
        <v>0</v>
      </c>
      <c r="T1664" s="29">
        <f>P1664+R1664</f>
        <v>0</v>
      </c>
      <c r="U1664" s="79">
        <f>IF($O1664=0,0,T1664/$O1664)*100</f>
        <v>0</v>
      </c>
      <c r="V1664" s="80">
        <f>IFERROR(VLOOKUP($B1664,'Depr Rate % NS'!$A:$B,2,FALSE),0)</f>
        <v>0</v>
      </c>
      <c r="W1664" s="81">
        <f>IFERROR(VLOOKUP($B1664,'Depr Rate % NS'!D:E,2,FALSE),0)</f>
        <v>3849326.6100000013</v>
      </c>
      <c r="X1664" s="82">
        <f>IFERROR(VLOOKUP($B1664,'Depr Rate % NS'!$L:$O,4,FALSE),0)</f>
        <v>0</v>
      </c>
      <c r="Y1664" s="81">
        <f>W1664*X1664</f>
        <v>0</v>
      </c>
    </row>
    <row r="1665" spans="1:25" x14ac:dyDescent="0.25">
      <c r="A1665" s="13" t="s">
        <v>16</v>
      </c>
      <c r="B1665" s="14">
        <v>39102</v>
      </c>
      <c r="C1665" s="14" t="s">
        <v>91</v>
      </c>
      <c r="D1665" s="14" t="s">
        <v>20</v>
      </c>
      <c r="E1665" s="14"/>
      <c r="F1665" s="14"/>
      <c r="G1665" s="14">
        <v>2018</v>
      </c>
      <c r="H1665" s="10">
        <v>2604653.64</v>
      </c>
      <c r="I1665" s="10">
        <v>0</v>
      </c>
      <c r="J1665" s="20">
        <f t="shared" si="100"/>
        <v>0</v>
      </c>
      <c r="K1665" s="10">
        <v>0</v>
      </c>
      <c r="L1665" s="20">
        <f t="shared" si="101"/>
        <v>0</v>
      </c>
      <c r="M1665" s="10">
        <f t="shared" si="102"/>
        <v>0</v>
      </c>
      <c r="N1665" s="20">
        <f t="shared" si="103"/>
        <v>0</v>
      </c>
      <c r="O1665" s="29">
        <v>17378514.059999999</v>
      </c>
      <c r="P1665" s="29">
        <v>0</v>
      </c>
      <c r="Q1665" s="79">
        <f>IF($O1665=0,0,P1665/$O1665)*100</f>
        <v>0</v>
      </c>
      <c r="R1665" s="29">
        <v>0</v>
      </c>
      <c r="S1665" s="79">
        <f>IF($O1665=0,0,R1665/$O1665)*100</f>
        <v>0</v>
      </c>
      <c r="T1665" s="29">
        <f>P1665+R1665</f>
        <v>0</v>
      </c>
      <c r="U1665" s="79">
        <f>IF($O1665=0,0,T1665/$O1665)*100</f>
        <v>0</v>
      </c>
      <c r="V1665" s="80">
        <f>IFERROR(VLOOKUP($B1665,'Depr Rate % NS'!$A:$B,2,FALSE),0)</f>
        <v>0</v>
      </c>
      <c r="W1665" s="81">
        <f>IFERROR(VLOOKUP($B1665,'Depr Rate % NS'!D:E,2,FALSE),0)</f>
        <v>3849326.6100000013</v>
      </c>
      <c r="X1665" s="82">
        <f>IFERROR(VLOOKUP($B1665,'Depr Rate % NS'!$L:$O,4,FALSE),0)</f>
        <v>0</v>
      </c>
      <c r="Y1665" s="81">
        <f>W1665*X1665</f>
        <v>0</v>
      </c>
    </row>
    <row r="1666" spans="1:25" x14ac:dyDescent="0.25">
      <c r="A1666" s="15" t="s">
        <v>16</v>
      </c>
      <c r="B1666" s="14">
        <v>39102</v>
      </c>
      <c r="C1666" s="14" t="s">
        <v>91</v>
      </c>
      <c r="D1666" s="14" t="s">
        <v>20</v>
      </c>
      <c r="E1666" s="14"/>
      <c r="F1666" s="14"/>
      <c r="G1666" s="14">
        <v>2019</v>
      </c>
      <c r="H1666" s="10">
        <v>4071437.8899999997</v>
      </c>
      <c r="I1666" s="10">
        <v>0</v>
      </c>
      <c r="J1666" s="20">
        <f t="shared" ref="J1666:J1729" si="104">IF($H1666=0,0,I1666/$H1666)*100</f>
        <v>0</v>
      </c>
      <c r="K1666" s="10">
        <v>0</v>
      </c>
      <c r="L1666" s="20">
        <f t="shared" ref="L1666:L1729" si="105">IF($H1666=0,0,K1666/$H1666)*100</f>
        <v>0</v>
      </c>
      <c r="M1666" s="10">
        <f t="shared" ref="M1666:M1729" si="106">I1666+K1666</f>
        <v>0</v>
      </c>
      <c r="N1666" s="20">
        <f t="shared" ref="N1666:N1729" si="107">IF($H1666=0,0,M1666/$H1666)*100</f>
        <v>0</v>
      </c>
      <c r="O1666" s="29">
        <v>15780104.879999999</v>
      </c>
      <c r="P1666" s="29">
        <v>-70282.25</v>
      </c>
      <c r="Q1666" s="79">
        <f>IF($O1666=0,0,P1666/$O1666)*100</f>
        <v>-0.4453851893536972</v>
      </c>
      <c r="R1666" s="29">
        <v>0</v>
      </c>
      <c r="S1666" s="79">
        <f>IF($O1666=0,0,R1666/$O1666)*100</f>
        <v>0</v>
      </c>
      <c r="T1666" s="29">
        <f>P1666+R1666</f>
        <v>-70282.25</v>
      </c>
      <c r="U1666" s="79">
        <f>IF($O1666=0,0,T1666/$O1666)*100</f>
        <v>-0.4453851893536972</v>
      </c>
      <c r="V1666" s="80">
        <f>IFERROR(VLOOKUP($B1666,'Depr Rate % NS'!$A:$B,2,FALSE),0)</f>
        <v>0</v>
      </c>
      <c r="W1666" s="81">
        <f>IFERROR(VLOOKUP($B1666,'Depr Rate % NS'!D:E,2,FALSE),0)</f>
        <v>3849326.6100000013</v>
      </c>
      <c r="X1666" s="82">
        <f>IFERROR(VLOOKUP($B1666,'Depr Rate % NS'!$L:$O,4,FALSE),0)</f>
        <v>0</v>
      </c>
      <c r="Y1666" s="81">
        <f>W1666*X1666</f>
        <v>0</v>
      </c>
    </row>
    <row r="1667" spans="1:25" x14ac:dyDescent="0.25">
      <c r="A1667" s="13" t="s">
        <v>16</v>
      </c>
      <c r="B1667" s="14">
        <v>39103</v>
      </c>
      <c r="C1667" s="14" t="s">
        <v>91</v>
      </c>
      <c r="D1667" s="14" t="s">
        <v>21</v>
      </c>
      <c r="E1667" s="14"/>
      <c r="F1667" s="14"/>
      <c r="G1667" s="14">
        <v>2011</v>
      </c>
      <c r="H1667" s="10">
        <v>121735.08000000002</v>
      </c>
      <c r="I1667" s="10">
        <v>0</v>
      </c>
      <c r="J1667" s="20">
        <f t="shared" si="104"/>
        <v>0</v>
      </c>
      <c r="K1667" s="10">
        <v>0</v>
      </c>
      <c r="L1667" s="20">
        <f t="shared" si="105"/>
        <v>0</v>
      </c>
      <c r="M1667" s="10">
        <f t="shared" si="106"/>
        <v>0</v>
      </c>
      <c r="N1667" s="20">
        <f t="shared" si="107"/>
        <v>0</v>
      </c>
      <c r="O1667" s="10"/>
      <c r="P1667" s="10"/>
      <c r="Q1667" s="20"/>
      <c r="R1667" s="10"/>
      <c r="S1667" s="20"/>
      <c r="T1667" s="10"/>
      <c r="U1667" s="20"/>
      <c r="V1667" s="20"/>
      <c r="W1667" s="43"/>
      <c r="X1667" s="40"/>
      <c r="Y1667" s="43"/>
    </row>
    <row r="1668" spans="1:25" x14ac:dyDescent="0.25">
      <c r="A1668" s="13" t="s">
        <v>16</v>
      </c>
      <c r="B1668" s="14">
        <v>39103</v>
      </c>
      <c r="C1668" s="14" t="s">
        <v>91</v>
      </c>
      <c r="D1668" s="14" t="s">
        <v>21</v>
      </c>
      <c r="E1668" s="14"/>
      <c r="F1668" s="14"/>
      <c r="G1668" s="14">
        <v>2012</v>
      </c>
      <c r="H1668" s="10">
        <v>256239.06</v>
      </c>
      <c r="I1668" s="10">
        <v>0</v>
      </c>
      <c r="J1668" s="20">
        <f t="shared" si="104"/>
        <v>0</v>
      </c>
      <c r="K1668" s="10">
        <v>0</v>
      </c>
      <c r="L1668" s="20">
        <f t="shared" si="105"/>
        <v>0</v>
      </c>
      <c r="M1668" s="10">
        <f t="shared" si="106"/>
        <v>0</v>
      </c>
      <c r="N1668" s="20">
        <f t="shared" si="107"/>
        <v>0</v>
      </c>
      <c r="O1668" s="10"/>
      <c r="P1668" s="10"/>
      <c r="Q1668" s="20"/>
      <c r="R1668" s="10"/>
      <c r="S1668" s="20"/>
      <c r="T1668" s="10"/>
      <c r="U1668" s="20"/>
      <c r="V1668" s="20"/>
      <c r="W1668" s="43"/>
      <c r="X1668" s="40"/>
      <c r="Y1668" s="43"/>
    </row>
    <row r="1669" spans="1:25" x14ac:dyDescent="0.25">
      <c r="A1669" s="13" t="s">
        <v>16</v>
      </c>
      <c r="B1669" s="14">
        <v>39103</v>
      </c>
      <c r="C1669" s="14" t="s">
        <v>91</v>
      </c>
      <c r="D1669" s="14" t="s">
        <v>21</v>
      </c>
      <c r="E1669" s="14"/>
      <c r="F1669" s="14"/>
      <c r="G1669" s="14">
        <v>2013</v>
      </c>
      <c r="H1669" s="10">
        <v>80580.069999999992</v>
      </c>
      <c r="I1669" s="10">
        <v>0</v>
      </c>
      <c r="J1669" s="20">
        <f t="shared" si="104"/>
        <v>0</v>
      </c>
      <c r="K1669" s="10">
        <v>0</v>
      </c>
      <c r="L1669" s="20">
        <f t="shared" si="105"/>
        <v>0</v>
      </c>
      <c r="M1669" s="10">
        <f t="shared" si="106"/>
        <v>0</v>
      </c>
      <c r="N1669" s="20">
        <f t="shared" si="107"/>
        <v>0</v>
      </c>
      <c r="O1669" s="10"/>
      <c r="P1669" s="10"/>
      <c r="Q1669" s="20"/>
      <c r="R1669" s="10"/>
      <c r="S1669" s="20"/>
      <c r="T1669" s="10"/>
      <c r="U1669" s="20"/>
      <c r="V1669" s="20"/>
      <c r="W1669" s="43"/>
      <c r="X1669" s="40"/>
      <c r="Y1669" s="43"/>
    </row>
    <row r="1670" spans="1:25" x14ac:dyDescent="0.25">
      <c r="A1670" s="13" t="s">
        <v>16</v>
      </c>
      <c r="B1670" s="14">
        <v>39103</v>
      </c>
      <c r="C1670" s="14" t="s">
        <v>91</v>
      </c>
      <c r="D1670" s="14" t="s">
        <v>21</v>
      </c>
      <c r="E1670" s="14"/>
      <c r="F1670" s="14"/>
      <c r="G1670" s="14">
        <v>2014</v>
      </c>
      <c r="H1670" s="10">
        <v>-109708.95</v>
      </c>
      <c r="I1670" s="10">
        <v>296324.15000000002</v>
      </c>
      <c r="J1670" s="20">
        <f t="shared" si="104"/>
        <v>-270.1002516203099</v>
      </c>
      <c r="K1670" s="10">
        <v>0</v>
      </c>
      <c r="L1670" s="20">
        <f t="shared" si="105"/>
        <v>0</v>
      </c>
      <c r="M1670" s="10">
        <f t="shared" si="106"/>
        <v>296324.15000000002</v>
      </c>
      <c r="N1670" s="20">
        <f t="shared" si="107"/>
        <v>-270.1002516203099</v>
      </c>
      <c r="O1670" s="10"/>
      <c r="P1670" s="10"/>
      <c r="Q1670" s="20"/>
      <c r="R1670" s="10"/>
      <c r="S1670" s="20"/>
      <c r="T1670" s="10"/>
      <c r="U1670" s="20"/>
      <c r="V1670" s="20"/>
      <c r="W1670" s="43"/>
      <c r="X1670" s="40"/>
      <c r="Y1670" s="43"/>
    </row>
    <row r="1671" spans="1:25" x14ac:dyDescent="0.25">
      <c r="A1671" s="13" t="s">
        <v>16</v>
      </c>
      <c r="B1671" s="14">
        <v>39103</v>
      </c>
      <c r="C1671" s="14" t="s">
        <v>91</v>
      </c>
      <c r="D1671" s="14" t="s">
        <v>21</v>
      </c>
      <c r="E1671" s="14"/>
      <c r="F1671" s="14"/>
      <c r="G1671" s="14">
        <v>2015</v>
      </c>
      <c r="H1671" s="10">
        <v>102505.54000000001</v>
      </c>
      <c r="I1671" s="10">
        <v>0</v>
      </c>
      <c r="J1671" s="20">
        <f t="shared" si="104"/>
        <v>0</v>
      </c>
      <c r="K1671" s="10">
        <v>0</v>
      </c>
      <c r="L1671" s="20">
        <f t="shared" si="105"/>
        <v>0</v>
      </c>
      <c r="M1671" s="10">
        <f t="shared" si="106"/>
        <v>0</v>
      </c>
      <c r="N1671" s="20">
        <f t="shared" si="107"/>
        <v>0</v>
      </c>
      <c r="O1671" s="29">
        <v>451350.8</v>
      </c>
      <c r="P1671" s="29">
        <v>296324.15000000002</v>
      </c>
      <c r="Q1671" s="79">
        <f>IF($O1671=0,0,P1671/$O1671)*100</f>
        <v>65.65273618657595</v>
      </c>
      <c r="R1671" s="29">
        <v>0</v>
      </c>
      <c r="S1671" s="79">
        <f>IF($O1671=0,0,R1671/$O1671)*100</f>
        <v>0</v>
      </c>
      <c r="T1671" s="29">
        <f>P1671+R1671</f>
        <v>296324.15000000002</v>
      </c>
      <c r="U1671" s="79">
        <f>IF($O1671=0,0,T1671/$O1671)*100</f>
        <v>65.65273618657595</v>
      </c>
      <c r="V1671" s="80">
        <f>IFERROR(VLOOKUP($B1671,'Depr Rate % NS'!$A:$B,2,FALSE),0)</f>
        <v>0</v>
      </c>
      <c r="W1671" s="81">
        <f>IFERROR(VLOOKUP($B1671,'Depr Rate % NS'!D:E,2,FALSE),0)</f>
        <v>0</v>
      </c>
      <c r="X1671" s="82">
        <f>IFERROR(VLOOKUP($B1671,'Depr Rate % NS'!$L:$O,4,FALSE),0)</f>
        <v>0</v>
      </c>
      <c r="Y1671" s="81">
        <f>W1671*X1671</f>
        <v>0</v>
      </c>
    </row>
    <row r="1672" spans="1:25" x14ac:dyDescent="0.25">
      <c r="A1672" s="13" t="s">
        <v>16</v>
      </c>
      <c r="B1672" s="14">
        <v>39103</v>
      </c>
      <c r="C1672" s="14" t="s">
        <v>91</v>
      </c>
      <c r="D1672" s="14" t="s">
        <v>21</v>
      </c>
      <c r="E1672" s="14"/>
      <c r="F1672" s="14"/>
      <c r="G1672" s="14">
        <v>2016</v>
      </c>
      <c r="H1672" s="10">
        <v>0</v>
      </c>
      <c r="I1672" s="10">
        <v>-296324.15000000002</v>
      </c>
      <c r="J1672" s="20">
        <f t="shared" si="104"/>
        <v>0</v>
      </c>
      <c r="K1672" s="10">
        <v>0</v>
      </c>
      <c r="L1672" s="20">
        <f t="shared" si="105"/>
        <v>0</v>
      </c>
      <c r="M1672" s="10">
        <f t="shared" si="106"/>
        <v>-296324.15000000002</v>
      </c>
      <c r="N1672" s="20">
        <f t="shared" si="107"/>
        <v>0</v>
      </c>
      <c r="O1672" s="29">
        <v>329615.71999999997</v>
      </c>
      <c r="P1672" s="29">
        <v>0</v>
      </c>
      <c r="Q1672" s="79">
        <f>IF($O1672=0,0,P1672/$O1672)*100</f>
        <v>0</v>
      </c>
      <c r="R1672" s="29">
        <v>0</v>
      </c>
      <c r="S1672" s="79">
        <f>IF($O1672=0,0,R1672/$O1672)*100</f>
        <v>0</v>
      </c>
      <c r="T1672" s="29">
        <f>P1672+R1672</f>
        <v>0</v>
      </c>
      <c r="U1672" s="79">
        <f>IF($O1672=0,0,T1672/$O1672)*100</f>
        <v>0</v>
      </c>
      <c r="V1672" s="80">
        <f>IFERROR(VLOOKUP($B1672,'Depr Rate % NS'!$A:$B,2,FALSE),0)</f>
        <v>0</v>
      </c>
      <c r="W1672" s="81">
        <f>IFERROR(VLOOKUP($B1672,'Depr Rate % NS'!D:E,2,FALSE),0)</f>
        <v>0</v>
      </c>
      <c r="X1672" s="82">
        <f>IFERROR(VLOOKUP($B1672,'Depr Rate % NS'!$L:$O,4,FALSE),0)</f>
        <v>0</v>
      </c>
      <c r="Y1672" s="81">
        <f>W1672*X1672</f>
        <v>0</v>
      </c>
    </row>
    <row r="1673" spans="1:25" x14ac:dyDescent="0.25">
      <c r="A1673" s="13" t="s">
        <v>16</v>
      </c>
      <c r="B1673" s="14">
        <v>39103</v>
      </c>
      <c r="C1673" s="14" t="s">
        <v>91</v>
      </c>
      <c r="D1673" s="14" t="s">
        <v>21</v>
      </c>
      <c r="E1673" s="14"/>
      <c r="F1673" s="14"/>
      <c r="G1673" s="14">
        <v>2017</v>
      </c>
      <c r="H1673" s="10">
        <v>0</v>
      </c>
      <c r="I1673" s="10">
        <v>0</v>
      </c>
      <c r="J1673" s="20">
        <f t="shared" si="104"/>
        <v>0</v>
      </c>
      <c r="K1673" s="10">
        <v>0</v>
      </c>
      <c r="L1673" s="20">
        <f t="shared" si="105"/>
        <v>0</v>
      </c>
      <c r="M1673" s="10">
        <f t="shared" si="106"/>
        <v>0</v>
      </c>
      <c r="N1673" s="20">
        <f t="shared" si="107"/>
        <v>0</v>
      </c>
      <c r="O1673" s="29">
        <v>73376.66</v>
      </c>
      <c r="P1673" s="29">
        <v>0</v>
      </c>
      <c r="Q1673" s="79">
        <f>IF($O1673=0,0,P1673/$O1673)*100</f>
        <v>0</v>
      </c>
      <c r="R1673" s="29">
        <v>0</v>
      </c>
      <c r="S1673" s="79">
        <f>IF($O1673=0,0,R1673/$O1673)*100</f>
        <v>0</v>
      </c>
      <c r="T1673" s="29">
        <f>P1673+R1673</f>
        <v>0</v>
      </c>
      <c r="U1673" s="79">
        <f>IF($O1673=0,0,T1673/$O1673)*100</f>
        <v>0</v>
      </c>
      <c r="V1673" s="80">
        <f>IFERROR(VLOOKUP($B1673,'Depr Rate % NS'!$A:$B,2,FALSE),0)</f>
        <v>0</v>
      </c>
      <c r="W1673" s="81">
        <f>IFERROR(VLOOKUP($B1673,'Depr Rate % NS'!D:E,2,FALSE),0)</f>
        <v>0</v>
      </c>
      <c r="X1673" s="82">
        <f>IFERROR(VLOOKUP($B1673,'Depr Rate % NS'!$L:$O,4,FALSE),0)</f>
        <v>0</v>
      </c>
      <c r="Y1673" s="81">
        <f>W1673*X1673</f>
        <v>0</v>
      </c>
    </row>
    <row r="1674" spans="1:25" x14ac:dyDescent="0.25">
      <c r="A1674" s="13" t="s">
        <v>16</v>
      </c>
      <c r="B1674" s="14">
        <v>39103</v>
      </c>
      <c r="C1674" s="14" t="s">
        <v>91</v>
      </c>
      <c r="D1674" s="14" t="s">
        <v>21</v>
      </c>
      <c r="E1674" s="14"/>
      <c r="F1674" s="14"/>
      <c r="G1674" s="14">
        <v>2018</v>
      </c>
      <c r="H1674" s="10">
        <v>0</v>
      </c>
      <c r="I1674" s="10">
        <v>0</v>
      </c>
      <c r="J1674" s="20">
        <f t="shared" si="104"/>
        <v>0</v>
      </c>
      <c r="K1674" s="10">
        <v>0</v>
      </c>
      <c r="L1674" s="20">
        <f t="shared" si="105"/>
        <v>0</v>
      </c>
      <c r="M1674" s="10">
        <f t="shared" si="106"/>
        <v>0</v>
      </c>
      <c r="N1674" s="20">
        <f t="shared" si="107"/>
        <v>0</v>
      </c>
      <c r="O1674" s="29">
        <v>-7203.4099999999889</v>
      </c>
      <c r="P1674" s="29">
        <v>0</v>
      </c>
      <c r="Q1674" s="79">
        <f>IF($O1674=0,0,P1674/$O1674)*100</f>
        <v>0</v>
      </c>
      <c r="R1674" s="29">
        <v>0</v>
      </c>
      <c r="S1674" s="79">
        <f>IF($O1674=0,0,R1674/$O1674)*100</f>
        <v>0</v>
      </c>
      <c r="T1674" s="29">
        <f>P1674+R1674</f>
        <v>0</v>
      </c>
      <c r="U1674" s="79">
        <f>IF($O1674=0,0,T1674/$O1674)*100</f>
        <v>0</v>
      </c>
      <c r="V1674" s="80">
        <f>IFERROR(VLOOKUP($B1674,'Depr Rate % NS'!$A:$B,2,FALSE),0)</f>
        <v>0</v>
      </c>
      <c r="W1674" s="81">
        <f>IFERROR(VLOOKUP($B1674,'Depr Rate % NS'!D:E,2,FALSE),0)</f>
        <v>0</v>
      </c>
      <c r="X1674" s="82">
        <f>IFERROR(VLOOKUP($B1674,'Depr Rate % NS'!$L:$O,4,FALSE),0)</f>
        <v>0</v>
      </c>
      <c r="Y1674" s="81">
        <f>W1674*X1674</f>
        <v>0</v>
      </c>
    </row>
    <row r="1675" spans="1:25" x14ac:dyDescent="0.25">
      <c r="A1675" s="13" t="s">
        <v>16</v>
      </c>
      <c r="B1675" s="14">
        <v>39103</v>
      </c>
      <c r="C1675" s="14" t="s">
        <v>91</v>
      </c>
      <c r="D1675" s="14" t="s">
        <v>21</v>
      </c>
      <c r="E1675" s="14"/>
      <c r="F1675" s="14"/>
      <c r="G1675" s="14">
        <v>2019</v>
      </c>
      <c r="H1675" s="10">
        <v>0</v>
      </c>
      <c r="I1675" s="10">
        <v>0</v>
      </c>
      <c r="J1675" s="20">
        <f t="shared" si="104"/>
        <v>0</v>
      </c>
      <c r="K1675" s="10">
        <v>0</v>
      </c>
      <c r="L1675" s="20">
        <f t="shared" si="105"/>
        <v>0</v>
      </c>
      <c r="M1675" s="10">
        <f t="shared" si="106"/>
        <v>0</v>
      </c>
      <c r="N1675" s="20">
        <f t="shared" si="107"/>
        <v>0</v>
      </c>
      <c r="O1675" s="29">
        <v>102505.54000000001</v>
      </c>
      <c r="P1675" s="29">
        <v>-296324.15000000002</v>
      </c>
      <c r="Q1675" s="79">
        <f>IF($O1675=0,0,P1675/$O1675)*100</f>
        <v>-289.08110722600946</v>
      </c>
      <c r="R1675" s="29">
        <v>0</v>
      </c>
      <c r="S1675" s="79">
        <f>IF($O1675=0,0,R1675/$O1675)*100</f>
        <v>0</v>
      </c>
      <c r="T1675" s="29">
        <f>P1675+R1675</f>
        <v>-296324.15000000002</v>
      </c>
      <c r="U1675" s="79">
        <f>IF($O1675=0,0,T1675/$O1675)*100</f>
        <v>-289.08110722600946</v>
      </c>
      <c r="V1675" s="80">
        <f>IFERROR(VLOOKUP($B1675,'Depr Rate % NS'!$A:$B,2,FALSE),0)</f>
        <v>0</v>
      </c>
      <c r="W1675" s="81">
        <f>IFERROR(VLOOKUP($B1675,'Depr Rate % NS'!D:E,2,FALSE),0)</f>
        <v>0</v>
      </c>
      <c r="X1675" s="82">
        <f>IFERROR(VLOOKUP($B1675,'Depr Rate % NS'!$L:$O,4,FALSE),0)</f>
        <v>0</v>
      </c>
      <c r="Y1675" s="81">
        <f>W1675*X1675</f>
        <v>0</v>
      </c>
    </row>
    <row r="1676" spans="1:25" x14ac:dyDescent="0.25">
      <c r="A1676" s="13" t="s">
        <v>16</v>
      </c>
      <c r="B1676" s="14">
        <v>39104</v>
      </c>
      <c r="C1676" s="14" t="s">
        <v>91</v>
      </c>
      <c r="D1676" s="14" t="s">
        <v>22</v>
      </c>
      <c r="E1676" s="14"/>
      <c r="F1676" s="14"/>
      <c r="G1676" s="14">
        <v>2011</v>
      </c>
      <c r="H1676" s="10">
        <v>0</v>
      </c>
      <c r="I1676" s="10">
        <v>0</v>
      </c>
      <c r="J1676" s="20">
        <f t="shared" si="104"/>
        <v>0</v>
      </c>
      <c r="K1676" s="10">
        <v>0</v>
      </c>
      <c r="L1676" s="20">
        <f t="shared" si="105"/>
        <v>0</v>
      </c>
      <c r="M1676" s="10">
        <f t="shared" si="106"/>
        <v>0</v>
      </c>
      <c r="N1676" s="20">
        <f t="shared" si="107"/>
        <v>0</v>
      </c>
      <c r="O1676" s="10"/>
      <c r="P1676" s="10"/>
      <c r="Q1676" s="20"/>
      <c r="R1676" s="10"/>
      <c r="S1676" s="20"/>
      <c r="T1676" s="10"/>
      <c r="U1676" s="20"/>
      <c r="V1676" s="20"/>
      <c r="W1676" s="43"/>
      <c r="X1676" s="40"/>
      <c r="Y1676" s="43"/>
    </row>
    <row r="1677" spans="1:25" x14ac:dyDescent="0.25">
      <c r="A1677" s="13" t="s">
        <v>16</v>
      </c>
      <c r="B1677" s="14">
        <v>39104</v>
      </c>
      <c r="C1677" s="14" t="s">
        <v>91</v>
      </c>
      <c r="D1677" s="14" t="s">
        <v>22</v>
      </c>
      <c r="E1677" s="14"/>
      <c r="F1677" s="14"/>
      <c r="G1677" s="14">
        <v>2012</v>
      </c>
      <c r="H1677" s="10">
        <v>534031.47</v>
      </c>
      <c r="I1677" s="10">
        <v>0</v>
      </c>
      <c r="J1677" s="20">
        <f t="shared" si="104"/>
        <v>0</v>
      </c>
      <c r="K1677" s="10">
        <v>0</v>
      </c>
      <c r="L1677" s="20">
        <f t="shared" si="105"/>
        <v>0</v>
      </c>
      <c r="M1677" s="10">
        <f t="shared" si="106"/>
        <v>0</v>
      </c>
      <c r="N1677" s="20">
        <f t="shared" si="107"/>
        <v>0</v>
      </c>
      <c r="O1677" s="10"/>
      <c r="P1677" s="10"/>
      <c r="Q1677" s="20"/>
      <c r="R1677" s="10"/>
      <c r="S1677" s="20"/>
      <c r="T1677" s="10"/>
      <c r="U1677" s="20"/>
      <c r="V1677" s="20"/>
      <c r="W1677" s="43"/>
      <c r="X1677" s="40"/>
      <c r="Y1677" s="43"/>
    </row>
    <row r="1678" spans="1:25" x14ac:dyDescent="0.25">
      <c r="A1678" s="13" t="s">
        <v>16</v>
      </c>
      <c r="B1678" s="14">
        <v>39104</v>
      </c>
      <c r="C1678" s="14" t="s">
        <v>91</v>
      </c>
      <c r="D1678" s="14" t="s">
        <v>22</v>
      </c>
      <c r="E1678" s="14"/>
      <c r="F1678" s="14"/>
      <c r="G1678" s="14">
        <v>2013</v>
      </c>
      <c r="H1678" s="10">
        <v>689165.32000000007</v>
      </c>
      <c r="I1678" s="10">
        <v>0</v>
      </c>
      <c r="J1678" s="20">
        <f t="shared" si="104"/>
        <v>0</v>
      </c>
      <c r="K1678" s="10">
        <v>0</v>
      </c>
      <c r="L1678" s="20">
        <f t="shared" si="105"/>
        <v>0</v>
      </c>
      <c r="M1678" s="10">
        <f t="shared" si="106"/>
        <v>0</v>
      </c>
      <c r="N1678" s="20">
        <f t="shared" si="107"/>
        <v>0</v>
      </c>
      <c r="O1678" s="10"/>
      <c r="P1678" s="10"/>
      <c r="Q1678" s="20"/>
      <c r="R1678" s="10"/>
      <c r="S1678" s="20"/>
      <c r="T1678" s="10"/>
      <c r="U1678" s="20"/>
      <c r="V1678" s="20"/>
      <c r="W1678" s="43"/>
      <c r="X1678" s="40"/>
      <c r="Y1678" s="43"/>
    </row>
    <row r="1679" spans="1:25" x14ac:dyDescent="0.25">
      <c r="A1679" s="13" t="s">
        <v>16</v>
      </c>
      <c r="B1679" s="14">
        <v>39104</v>
      </c>
      <c r="C1679" s="14" t="s">
        <v>91</v>
      </c>
      <c r="D1679" s="14" t="s">
        <v>22</v>
      </c>
      <c r="E1679" s="14"/>
      <c r="F1679" s="14"/>
      <c r="G1679" s="14">
        <v>2014</v>
      </c>
      <c r="H1679" s="10">
        <v>1286718.0699999998</v>
      </c>
      <c r="I1679" s="10">
        <v>0</v>
      </c>
      <c r="J1679" s="20">
        <f t="shared" si="104"/>
        <v>0</v>
      </c>
      <c r="K1679" s="10">
        <v>0</v>
      </c>
      <c r="L1679" s="20">
        <f t="shared" si="105"/>
        <v>0</v>
      </c>
      <c r="M1679" s="10">
        <f t="shared" si="106"/>
        <v>0</v>
      </c>
      <c r="N1679" s="20">
        <f t="shared" si="107"/>
        <v>0</v>
      </c>
      <c r="O1679" s="10"/>
      <c r="P1679" s="10"/>
      <c r="Q1679" s="20"/>
      <c r="R1679" s="10"/>
      <c r="S1679" s="20"/>
      <c r="T1679" s="10"/>
      <c r="U1679" s="20"/>
      <c r="V1679" s="20"/>
      <c r="W1679" s="43"/>
      <c r="X1679" s="40"/>
      <c r="Y1679" s="43"/>
    </row>
    <row r="1680" spans="1:25" x14ac:dyDescent="0.25">
      <c r="A1680" s="13" t="s">
        <v>16</v>
      </c>
      <c r="B1680" s="14">
        <v>39104</v>
      </c>
      <c r="C1680" s="14" t="s">
        <v>91</v>
      </c>
      <c r="D1680" s="14" t="s">
        <v>22</v>
      </c>
      <c r="E1680" s="14"/>
      <c r="F1680" s="14"/>
      <c r="G1680" s="14">
        <v>2015</v>
      </c>
      <c r="H1680" s="10">
        <v>630071.49</v>
      </c>
      <c r="I1680" s="10">
        <v>0</v>
      </c>
      <c r="J1680" s="20">
        <f t="shared" si="104"/>
        <v>0</v>
      </c>
      <c r="K1680" s="10">
        <v>0</v>
      </c>
      <c r="L1680" s="20">
        <f t="shared" si="105"/>
        <v>0</v>
      </c>
      <c r="M1680" s="10">
        <f t="shared" si="106"/>
        <v>0</v>
      </c>
      <c r="N1680" s="20">
        <f t="shared" si="107"/>
        <v>0</v>
      </c>
      <c r="O1680" s="29">
        <v>3139986.3499999996</v>
      </c>
      <c r="P1680" s="29">
        <v>0</v>
      </c>
      <c r="Q1680" s="79">
        <f>IF($O1680=0,0,P1680/$O1680)*100</f>
        <v>0</v>
      </c>
      <c r="R1680" s="29">
        <v>0</v>
      </c>
      <c r="S1680" s="79">
        <f>IF($O1680=0,0,R1680/$O1680)*100</f>
        <v>0</v>
      </c>
      <c r="T1680" s="29">
        <f>P1680+R1680</f>
        <v>0</v>
      </c>
      <c r="U1680" s="79">
        <f>IF($O1680=0,0,T1680/$O1680)*100</f>
        <v>0</v>
      </c>
      <c r="V1680" s="80">
        <f>IFERROR(VLOOKUP($B1680,'Depr Rate % NS'!$A:$B,2,FALSE),0)</f>
        <v>0</v>
      </c>
      <c r="W1680" s="81">
        <f>IFERROR(VLOOKUP($B1680,'Depr Rate % NS'!D:E,2,FALSE),0)</f>
        <v>35915918.480000004</v>
      </c>
      <c r="X1680" s="82">
        <f>IFERROR(VLOOKUP($B1680,'Depr Rate % NS'!$L:$O,4,FALSE),0)</f>
        <v>0</v>
      </c>
      <c r="Y1680" s="81">
        <f>W1680*X1680</f>
        <v>0</v>
      </c>
    </row>
    <row r="1681" spans="1:25" x14ac:dyDescent="0.25">
      <c r="A1681" s="13" t="s">
        <v>16</v>
      </c>
      <c r="B1681" s="14">
        <v>39104</v>
      </c>
      <c r="C1681" s="14" t="s">
        <v>91</v>
      </c>
      <c r="D1681" s="14" t="s">
        <v>22</v>
      </c>
      <c r="E1681" s="14"/>
      <c r="F1681" s="14"/>
      <c r="G1681" s="14">
        <v>2016</v>
      </c>
      <c r="H1681" s="10">
        <v>1561028.6500000001</v>
      </c>
      <c r="I1681" s="10">
        <v>0</v>
      </c>
      <c r="J1681" s="20">
        <f t="shared" si="104"/>
        <v>0</v>
      </c>
      <c r="K1681" s="10">
        <v>0</v>
      </c>
      <c r="L1681" s="20">
        <f t="shared" si="105"/>
        <v>0</v>
      </c>
      <c r="M1681" s="10">
        <f t="shared" si="106"/>
        <v>0</v>
      </c>
      <c r="N1681" s="20">
        <f t="shared" si="107"/>
        <v>0</v>
      </c>
      <c r="O1681" s="29">
        <v>4701015</v>
      </c>
      <c r="P1681" s="29">
        <v>0</v>
      </c>
      <c r="Q1681" s="79">
        <f>IF($O1681=0,0,P1681/$O1681)*100</f>
        <v>0</v>
      </c>
      <c r="R1681" s="29">
        <v>0</v>
      </c>
      <c r="S1681" s="79">
        <f>IF($O1681=0,0,R1681/$O1681)*100</f>
        <v>0</v>
      </c>
      <c r="T1681" s="29">
        <f>P1681+R1681</f>
        <v>0</v>
      </c>
      <c r="U1681" s="79">
        <f>IF($O1681=0,0,T1681/$O1681)*100</f>
        <v>0</v>
      </c>
      <c r="V1681" s="80">
        <f>IFERROR(VLOOKUP($B1681,'Depr Rate % NS'!$A:$B,2,FALSE),0)</f>
        <v>0</v>
      </c>
      <c r="W1681" s="81">
        <f>IFERROR(VLOOKUP($B1681,'Depr Rate % NS'!D:E,2,FALSE),0)</f>
        <v>35915918.480000004</v>
      </c>
      <c r="X1681" s="82">
        <f>IFERROR(VLOOKUP($B1681,'Depr Rate % NS'!$L:$O,4,FALSE),0)</f>
        <v>0</v>
      </c>
      <c r="Y1681" s="81">
        <f>W1681*X1681</f>
        <v>0</v>
      </c>
    </row>
    <row r="1682" spans="1:25" x14ac:dyDescent="0.25">
      <c r="A1682" s="13" t="s">
        <v>16</v>
      </c>
      <c r="B1682" s="14">
        <v>39104</v>
      </c>
      <c r="C1682" s="14" t="s">
        <v>91</v>
      </c>
      <c r="D1682" s="14" t="s">
        <v>22</v>
      </c>
      <c r="E1682" s="14"/>
      <c r="F1682" s="14"/>
      <c r="G1682" s="14">
        <v>2017</v>
      </c>
      <c r="H1682" s="10">
        <v>500767.03</v>
      </c>
      <c r="I1682" s="10">
        <v>0</v>
      </c>
      <c r="J1682" s="20">
        <f t="shared" si="104"/>
        <v>0</v>
      </c>
      <c r="K1682" s="10">
        <v>0</v>
      </c>
      <c r="L1682" s="20">
        <f t="shared" si="105"/>
        <v>0</v>
      </c>
      <c r="M1682" s="10">
        <f t="shared" si="106"/>
        <v>0</v>
      </c>
      <c r="N1682" s="20">
        <f t="shared" si="107"/>
        <v>0</v>
      </c>
      <c r="O1682" s="29">
        <v>4667750.5599999996</v>
      </c>
      <c r="P1682" s="29">
        <v>0</v>
      </c>
      <c r="Q1682" s="79">
        <f>IF($O1682=0,0,P1682/$O1682)*100</f>
        <v>0</v>
      </c>
      <c r="R1682" s="29">
        <v>0</v>
      </c>
      <c r="S1682" s="79">
        <f>IF($O1682=0,0,R1682/$O1682)*100</f>
        <v>0</v>
      </c>
      <c r="T1682" s="29">
        <f>P1682+R1682</f>
        <v>0</v>
      </c>
      <c r="U1682" s="79">
        <f>IF($O1682=0,0,T1682/$O1682)*100</f>
        <v>0</v>
      </c>
      <c r="V1682" s="80">
        <f>IFERROR(VLOOKUP($B1682,'Depr Rate % NS'!$A:$B,2,FALSE),0)</f>
        <v>0</v>
      </c>
      <c r="W1682" s="81">
        <f>IFERROR(VLOOKUP($B1682,'Depr Rate % NS'!D:E,2,FALSE),0)</f>
        <v>35915918.480000004</v>
      </c>
      <c r="X1682" s="82">
        <f>IFERROR(VLOOKUP($B1682,'Depr Rate % NS'!$L:$O,4,FALSE),0)</f>
        <v>0</v>
      </c>
      <c r="Y1682" s="81">
        <f>W1682*X1682</f>
        <v>0</v>
      </c>
    </row>
    <row r="1683" spans="1:25" x14ac:dyDescent="0.25">
      <c r="A1683" s="13" t="s">
        <v>16</v>
      </c>
      <c r="B1683" s="14">
        <v>39104</v>
      </c>
      <c r="C1683" s="14" t="s">
        <v>91</v>
      </c>
      <c r="D1683" s="14" t="s">
        <v>22</v>
      </c>
      <c r="E1683" s="14"/>
      <c r="F1683" s="14"/>
      <c r="G1683" s="14">
        <v>2018</v>
      </c>
      <c r="H1683" s="10">
        <v>813368.09000000008</v>
      </c>
      <c r="I1683" s="10">
        <v>0</v>
      </c>
      <c r="J1683" s="20">
        <f t="shared" si="104"/>
        <v>0</v>
      </c>
      <c r="K1683" s="10">
        <v>0</v>
      </c>
      <c r="L1683" s="20">
        <f t="shared" si="105"/>
        <v>0</v>
      </c>
      <c r="M1683" s="10">
        <f t="shared" si="106"/>
        <v>0</v>
      </c>
      <c r="N1683" s="20">
        <f t="shared" si="107"/>
        <v>0</v>
      </c>
      <c r="O1683" s="29">
        <v>4791953.33</v>
      </c>
      <c r="P1683" s="29">
        <v>0</v>
      </c>
      <c r="Q1683" s="79">
        <f>IF($O1683=0,0,P1683/$O1683)*100</f>
        <v>0</v>
      </c>
      <c r="R1683" s="29">
        <v>0</v>
      </c>
      <c r="S1683" s="79">
        <f>IF($O1683=0,0,R1683/$O1683)*100</f>
        <v>0</v>
      </c>
      <c r="T1683" s="29">
        <f>P1683+R1683</f>
        <v>0</v>
      </c>
      <c r="U1683" s="79">
        <f>IF($O1683=0,0,T1683/$O1683)*100</f>
        <v>0</v>
      </c>
      <c r="V1683" s="80">
        <f>IFERROR(VLOOKUP($B1683,'Depr Rate % NS'!$A:$B,2,FALSE),0)</f>
        <v>0</v>
      </c>
      <c r="W1683" s="81">
        <f>IFERROR(VLOOKUP($B1683,'Depr Rate % NS'!D:E,2,FALSE),0)</f>
        <v>35915918.480000004</v>
      </c>
      <c r="X1683" s="82">
        <f>IFERROR(VLOOKUP($B1683,'Depr Rate % NS'!$L:$O,4,FALSE),0)</f>
        <v>0</v>
      </c>
      <c r="Y1683" s="81">
        <f>W1683*X1683</f>
        <v>0</v>
      </c>
    </row>
    <row r="1684" spans="1:25" x14ac:dyDescent="0.25">
      <c r="A1684" s="13" t="s">
        <v>16</v>
      </c>
      <c r="B1684" s="14">
        <v>39104</v>
      </c>
      <c r="C1684" s="14" t="s">
        <v>91</v>
      </c>
      <c r="D1684" s="14" t="s">
        <v>22</v>
      </c>
      <c r="E1684" s="14"/>
      <c r="F1684" s="14"/>
      <c r="G1684" s="14">
        <v>2019</v>
      </c>
      <c r="H1684" s="10">
        <v>3964297.42</v>
      </c>
      <c r="I1684" s="10">
        <v>0</v>
      </c>
      <c r="J1684" s="20">
        <f t="shared" si="104"/>
        <v>0</v>
      </c>
      <c r="K1684" s="10">
        <v>0</v>
      </c>
      <c r="L1684" s="20">
        <f t="shared" si="105"/>
        <v>0</v>
      </c>
      <c r="M1684" s="10">
        <f t="shared" si="106"/>
        <v>0</v>
      </c>
      <c r="N1684" s="20">
        <f t="shared" si="107"/>
        <v>0</v>
      </c>
      <c r="O1684" s="29">
        <v>7469532.6800000006</v>
      </c>
      <c r="P1684" s="29">
        <v>0</v>
      </c>
      <c r="Q1684" s="79">
        <f>IF($O1684=0,0,P1684/$O1684)*100</f>
        <v>0</v>
      </c>
      <c r="R1684" s="29">
        <v>0</v>
      </c>
      <c r="S1684" s="79">
        <f>IF($O1684=0,0,R1684/$O1684)*100</f>
        <v>0</v>
      </c>
      <c r="T1684" s="29">
        <f>P1684+R1684</f>
        <v>0</v>
      </c>
      <c r="U1684" s="79">
        <f>IF($O1684=0,0,T1684/$O1684)*100</f>
        <v>0</v>
      </c>
      <c r="V1684" s="80">
        <f>IFERROR(VLOOKUP($B1684,'Depr Rate % NS'!$A:$B,2,FALSE),0)</f>
        <v>0</v>
      </c>
      <c r="W1684" s="81">
        <f>IFERROR(VLOOKUP($B1684,'Depr Rate % NS'!D:E,2,FALSE),0)</f>
        <v>35915918.480000004</v>
      </c>
      <c r="X1684" s="82">
        <f>IFERROR(VLOOKUP($B1684,'Depr Rate % NS'!$L:$O,4,FALSE),0)</f>
        <v>0</v>
      </c>
      <c r="Y1684" s="81">
        <f>W1684*X1684</f>
        <v>0</v>
      </c>
    </row>
    <row r="1685" spans="1:25" x14ac:dyDescent="0.25">
      <c r="A1685" s="13" t="s">
        <v>17</v>
      </c>
      <c r="B1685" s="14">
        <v>39202</v>
      </c>
      <c r="C1685" s="14" t="s">
        <v>92</v>
      </c>
      <c r="D1685" s="14" t="s">
        <v>20</v>
      </c>
      <c r="E1685" s="14"/>
      <c r="F1685" s="14"/>
      <c r="G1685" s="14">
        <v>2011</v>
      </c>
      <c r="H1685" s="10">
        <v>597140.75</v>
      </c>
      <c r="I1685" s="10">
        <v>-8352.07</v>
      </c>
      <c r="J1685" s="20">
        <f t="shared" si="104"/>
        <v>-1.3986769450920911</v>
      </c>
      <c r="K1685" s="10">
        <v>-396655.14</v>
      </c>
      <c r="L1685" s="20">
        <f t="shared" si="105"/>
        <v>-66.425736310911617</v>
      </c>
      <c r="M1685" s="10">
        <f t="shared" si="106"/>
        <v>-405007.21</v>
      </c>
      <c r="N1685" s="20">
        <f t="shared" si="107"/>
        <v>-67.824413256003709</v>
      </c>
      <c r="O1685" s="10"/>
      <c r="P1685" s="10"/>
      <c r="Q1685" s="20"/>
      <c r="R1685" s="10"/>
      <c r="S1685" s="20"/>
      <c r="T1685" s="10"/>
      <c r="U1685" s="20"/>
      <c r="V1685" s="20"/>
      <c r="W1685" s="43"/>
      <c r="X1685" s="40"/>
      <c r="Y1685" s="43"/>
    </row>
    <row r="1686" spans="1:25" x14ac:dyDescent="0.25">
      <c r="A1686" s="13" t="s">
        <v>17</v>
      </c>
      <c r="B1686" s="14">
        <v>39202</v>
      </c>
      <c r="C1686" s="14" t="s">
        <v>92</v>
      </c>
      <c r="D1686" s="14" t="s">
        <v>20</v>
      </c>
      <c r="E1686" s="14"/>
      <c r="F1686" s="14"/>
      <c r="G1686" s="14">
        <v>2012</v>
      </c>
      <c r="H1686" s="10">
        <v>720135.88000000012</v>
      </c>
      <c r="I1686" s="10">
        <v>-16214.05</v>
      </c>
      <c r="J1686" s="20">
        <f t="shared" si="104"/>
        <v>-2.2515264758089817</v>
      </c>
      <c r="K1686" s="10">
        <v>55641.240000000005</v>
      </c>
      <c r="L1686" s="20">
        <f t="shared" si="105"/>
        <v>7.7264918392901061</v>
      </c>
      <c r="M1686" s="10">
        <f t="shared" si="106"/>
        <v>39427.19</v>
      </c>
      <c r="N1686" s="20">
        <f t="shared" si="107"/>
        <v>5.4749653634811244</v>
      </c>
      <c r="O1686" s="10"/>
      <c r="P1686" s="10"/>
      <c r="Q1686" s="20"/>
      <c r="R1686" s="10"/>
      <c r="S1686" s="20"/>
      <c r="T1686" s="10"/>
      <c r="U1686" s="20"/>
      <c r="V1686" s="20"/>
      <c r="W1686" s="43"/>
      <c r="X1686" s="40"/>
      <c r="Y1686" s="43"/>
    </row>
    <row r="1687" spans="1:25" x14ac:dyDescent="0.25">
      <c r="A1687" s="13" t="s">
        <v>17</v>
      </c>
      <c r="B1687" s="14">
        <v>39202</v>
      </c>
      <c r="C1687" s="14" t="s">
        <v>92</v>
      </c>
      <c r="D1687" s="14" t="s">
        <v>20</v>
      </c>
      <c r="E1687" s="14"/>
      <c r="F1687" s="14"/>
      <c r="G1687" s="14">
        <v>2013</v>
      </c>
      <c r="H1687" s="10">
        <v>1244501.8</v>
      </c>
      <c r="I1687" s="10">
        <v>-29553.260000000002</v>
      </c>
      <c r="J1687" s="20">
        <f t="shared" si="104"/>
        <v>-2.374706087206945</v>
      </c>
      <c r="K1687" s="10">
        <v>170672.12</v>
      </c>
      <c r="L1687" s="20">
        <f t="shared" si="105"/>
        <v>13.714091855873569</v>
      </c>
      <c r="M1687" s="10">
        <f t="shared" si="106"/>
        <v>141118.85999999999</v>
      </c>
      <c r="N1687" s="20">
        <f t="shared" si="107"/>
        <v>11.339385768666626</v>
      </c>
      <c r="O1687" s="10"/>
      <c r="P1687" s="10"/>
      <c r="Q1687" s="20"/>
      <c r="R1687" s="10"/>
      <c r="S1687" s="20"/>
      <c r="T1687" s="10"/>
      <c r="U1687" s="20"/>
      <c r="V1687" s="20"/>
      <c r="W1687" s="43"/>
      <c r="X1687" s="40"/>
      <c r="Y1687" s="43"/>
    </row>
    <row r="1688" spans="1:25" x14ac:dyDescent="0.25">
      <c r="A1688" s="13" t="s">
        <v>17</v>
      </c>
      <c r="B1688" s="14">
        <v>39202</v>
      </c>
      <c r="C1688" s="14" t="s">
        <v>92</v>
      </c>
      <c r="D1688" s="14" t="s">
        <v>20</v>
      </c>
      <c r="E1688" s="14"/>
      <c r="F1688" s="14"/>
      <c r="G1688" s="14">
        <v>2014</v>
      </c>
      <c r="H1688" s="10">
        <v>181542.22999999998</v>
      </c>
      <c r="I1688" s="10">
        <v>-106090.55</v>
      </c>
      <c r="J1688" s="20">
        <f t="shared" si="104"/>
        <v>-58.438496651715695</v>
      </c>
      <c r="K1688" s="10">
        <v>68684.11</v>
      </c>
      <c r="L1688" s="20">
        <f t="shared" si="105"/>
        <v>37.833682003355371</v>
      </c>
      <c r="M1688" s="10">
        <f t="shared" si="106"/>
        <v>-37406.44</v>
      </c>
      <c r="N1688" s="20">
        <f t="shared" si="107"/>
        <v>-20.604814648360335</v>
      </c>
      <c r="O1688" s="10"/>
      <c r="P1688" s="10"/>
      <c r="Q1688" s="20"/>
      <c r="R1688" s="10"/>
      <c r="S1688" s="20"/>
      <c r="T1688" s="10"/>
      <c r="U1688" s="20"/>
      <c r="V1688" s="20"/>
      <c r="W1688" s="43"/>
      <c r="X1688" s="40"/>
      <c r="Y1688" s="43"/>
    </row>
    <row r="1689" spans="1:25" x14ac:dyDescent="0.25">
      <c r="A1689" s="13" t="s">
        <v>17</v>
      </c>
      <c r="B1689" s="14">
        <v>39202</v>
      </c>
      <c r="C1689" s="14" t="s">
        <v>92</v>
      </c>
      <c r="D1689" s="14" t="s">
        <v>20</v>
      </c>
      <c r="E1689" s="14"/>
      <c r="F1689" s="14"/>
      <c r="G1689" s="14">
        <v>2015</v>
      </c>
      <c r="H1689" s="10">
        <v>178201.99</v>
      </c>
      <c r="I1689" s="10">
        <v>-106998.86</v>
      </c>
      <c r="J1689" s="20">
        <f t="shared" si="104"/>
        <v>-60.043583127214241</v>
      </c>
      <c r="K1689" s="10">
        <v>62861.300000000017</v>
      </c>
      <c r="L1689" s="20">
        <f t="shared" si="105"/>
        <v>35.275307531638688</v>
      </c>
      <c r="M1689" s="10">
        <f t="shared" si="106"/>
        <v>-44137.559999999983</v>
      </c>
      <c r="N1689" s="20">
        <f t="shared" si="107"/>
        <v>-24.768275595575552</v>
      </c>
      <c r="O1689" s="29">
        <v>2921522.6500000004</v>
      </c>
      <c r="P1689" s="29">
        <v>-267208.78999999998</v>
      </c>
      <c r="Q1689" s="79">
        <f>IF($O1689=0,0,P1689/$O1689)*100</f>
        <v>-9.1462166141344117</v>
      </c>
      <c r="R1689" s="29">
        <v>-38796.369999999995</v>
      </c>
      <c r="S1689" s="79">
        <f>IF($O1689=0,0,R1689/$O1689)*100</f>
        <v>-1.3279503412372993</v>
      </c>
      <c r="T1689" s="29">
        <f>P1689+R1689</f>
        <v>-306005.15999999997</v>
      </c>
      <c r="U1689" s="79">
        <f>IF($O1689=0,0,T1689/$O1689)*100</f>
        <v>-10.474166955371711</v>
      </c>
      <c r="V1689" s="80">
        <f>IFERROR(VLOOKUP($B1689,'Depr Rate % NS'!$A:$B,2,FALSE),0)</f>
        <v>15</v>
      </c>
      <c r="W1689" s="81">
        <f>IFERROR(VLOOKUP($B1689,'Depr Rate % NS'!D:E,2,FALSE),0)</f>
        <v>12604114.560000001</v>
      </c>
      <c r="X1689" s="82">
        <f>IFERROR(VLOOKUP($B1689,'Depr Rate % NS'!$L:$O,4,FALSE),0)</f>
        <v>0</v>
      </c>
      <c r="Y1689" s="81">
        <f>W1689*X1689</f>
        <v>0</v>
      </c>
    </row>
    <row r="1690" spans="1:25" x14ac:dyDescent="0.25">
      <c r="A1690" s="13" t="s">
        <v>17</v>
      </c>
      <c r="B1690" s="14">
        <v>39202</v>
      </c>
      <c r="C1690" s="14" t="s">
        <v>92</v>
      </c>
      <c r="D1690" s="14" t="s">
        <v>20</v>
      </c>
      <c r="E1690" s="14"/>
      <c r="F1690" s="14"/>
      <c r="G1690" s="14">
        <v>2016</v>
      </c>
      <c r="H1690" s="10">
        <v>492178.38999999996</v>
      </c>
      <c r="I1690" s="10">
        <v>279784.29000000004</v>
      </c>
      <c r="J1690" s="20">
        <f t="shared" si="104"/>
        <v>56.84611427169731</v>
      </c>
      <c r="K1690" s="10">
        <v>-9693.8299999999963</v>
      </c>
      <c r="L1690" s="20">
        <f t="shared" si="105"/>
        <v>-1.9695765187902698</v>
      </c>
      <c r="M1690" s="10">
        <f t="shared" si="106"/>
        <v>270090.46000000002</v>
      </c>
      <c r="N1690" s="20">
        <f t="shared" si="107"/>
        <v>54.876537752907041</v>
      </c>
      <c r="O1690" s="29">
        <v>2816560.29</v>
      </c>
      <c r="P1690" s="29">
        <v>20927.570000000047</v>
      </c>
      <c r="Q1690" s="79">
        <f>IF($O1690=0,0,P1690/$O1690)*100</f>
        <v>0.74301871237416495</v>
      </c>
      <c r="R1690" s="29">
        <v>348164.94</v>
      </c>
      <c r="S1690" s="79">
        <f>IF($O1690=0,0,R1690/$O1690)*100</f>
        <v>12.361352293296729</v>
      </c>
      <c r="T1690" s="29">
        <f>P1690+R1690</f>
        <v>369092.51000000007</v>
      </c>
      <c r="U1690" s="79">
        <f>IF($O1690=0,0,T1690/$O1690)*100</f>
        <v>13.104371005670895</v>
      </c>
      <c r="V1690" s="80">
        <f>IFERROR(VLOOKUP($B1690,'Depr Rate % NS'!$A:$B,2,FALSE),0)</f>
        <v>15</v>
      </c>
      <c r="W1690" s="81">
        <f>IFERROR(VLOOKUP($B1690,'Depr Rate % NS'!D:E,2,FALSE),0)</f>
        <v>12604114.560000001</v>
      </c>
      <c r="X1690" s="82">
        <f>IFERROR(VLOOKUP($B1690,'Depr Rate % NS'!$L:$O,4,FALSE),0)</f>
        <v>0</v>
      </c>
      <c r="Y1690" s="81">
        <f>W1690*X1690</f>
        <v>0</v>
      </c>
    </row>
    <row r="1691" spans="1:25" x14ac:dyDescent="0.25">
      <c r="A1691" s="13" t="s">
        <v>17</v>
      </c>
      <c r="B1691" s="14">
        <v>39202</v>
      </c>
      <c r="C1691" s="14" t="s">
        <v>92</v>
      </c>
      <c r="D1691" s="14" t="s">
        <v>20</v>
      </c>
      <c r="E1691" s="14"/>
      <c r="F1691" s="14"/>
      <c r="G1691" s="14">
        <v>2017</v>
      </c>
      <c r="H1691" s="10">
        <v>891035.19</v>
      </c>
      <c r="I1691" s="10">
        <v>956.60999999999876</v>
      </c>
      <c r="J1691" s="20">
        <f t="shared" si="104"/>
        <v>0.10735939620970512</v>
      </c>
      <c r="K1691" s="10">
        <v>2915.58</v>
      </c>
      <c r="L1691" s="20">
        <f t="shared" si="105"/>
        <v>0.3272126659778723</v>
      </c>
      <c r="M1691" s="10">
        <f t="shared" si="106"/>
        <v>3872.1899999999987</v>
      </c>
      <c r="N1691" s="20">
        <f t="shared" si="107"/>
        <v>0.43457206218757749</v>
      </c>
      <c r="O1691" s="29">
        <v>2987459.5999999996</v>
      </c>
      <c r="P1691" s="29">
        <v>38098.230000000032</v>
      </c>
      <c r="Q1691" s="79">
        <f>IF($O1691=0,0,P1691/$O1691)*100</f>
        <v>1.2752718061861001</v>
      </c>
      <c r="R1691" s="29">
        <v>295439.28000000003</v>
      </c>
      <c r="S1691" s="79">
        <f>IF($O1691=0,0,R1691/$O1691)*100</f>
        <v>9.8893146538282917</v>
      </c>
      <c r="T1691" s="29">
        <f>P1691+R1691</f>
        <v>333537.51000000007</v>
      </c>
      <c r="U1691" s="79">
        <f>IF($O1691=0,0,T1691/$O1691)*100</f>
        <v>11.164586460014391</v>
      </c>
      <c r="V1691" s="80">
        <f>IFERROR(VLOOKUP($B1691,'Depr Rate % NS'!$A:$B,2,FALSE),0)</f>
        <v>15</v>
      </c>
      <c r="W1691" s="81">
        <f>IFERROR(VLOOKUP($B1691,'Depr Rate % NS'!D:E,2,FALSE),0)</f>
        <v>12604114.560000001</v>
      </c>
      <c r="X1691" s="82">
        <f>IFERROR(VLOOKUP($B1691,'Depr Rate % NS'!$L:$O,4,FALSE),0)</f>
        <v>0</v>
      </c>
      <c r="Y1691" s="81">
        <f>W1691*X1691</f>
        <v>0</v>
      </c>
    </row>
    <row r="1692" spans="1:25" x14ac:dyDescent="0.25">
      <c r="A1692" s="13" t="s">
        <v>17</v>
      </c>
      <c r="B1692" s="14">
        <v>39202</v>
      </c>
      <c r="C1692" s="14" t="s">
        <v>92</v>
      </c>
      <c r="D1692" s="14" t="s">
        <v>20</v>
      </c>
      <c r="E1692" s="14"/>
      <c r="F1692" s="14"/>
      <c r="G1692" s="14">
        <v>2018</v>
      </c>
      <c r="H1692" s="10">
        <v>736311.61999999988</v>
      </c>
      <c r="I1692" s="10">
        <v>-2706.4400000000005</v>
      </c>
      <c r="J1692" s="20">
        <f t="shared" si="104"/>
        <v>-0.36756719933334758</v>
      </c>
      <c r="K1692" s="10">
        <v>38078.720000000001</v>
      </c>
      <c r="L1692" s="20">
        <f t="shared" si="105"/>
        <v>5.1715495132346287</v>
      </c>
      <c r="M1692" s="10">
        <f t="shared" si="106"/>
        <v>35372.28</v>
      </c>
      <c r="N1692" s="20">
        <f t="shared" si="107"/>
        <v>4.8039823139012805</v>
      </c>
      <c r="O1692" s="29">
        <v>2479269.4199999995</v>
      </c>
      <c r="P1692" s="29">
        <v>64945.050000000032</v>
      </c>
      <c r="Q1692" s="79">
        <f>IF($O1692=0,0,P1692/$O1692)*100</f>
        <v>2.619523698235267</v>
      </c>
      <c r="R1692" s="29">
        <v>162845.88</v>
      </c>
      <c r="S1692" s="79">
        <f>IF($O1692=0,0,R1692/$O1692)*100</f>
        <v>6.5683010763711209</v>
      </c>
      <c r="T1692" s="29">
        <f>P1692+R1692</f>
        <v>227790.93000000005</v>
      </c>
      <c r="U1692" s="79">
        <f>IF($O1692=0,0,T1692/$O1692)*100</f>
        <v>9.187824774606387</v>
      </c>
      <c r="V1692" s="80">
        <f>IFERROR(VLOOKUP($B1692,'Depr Rate % NS'!$A:$B,2,FALSE),0)</f>
        <v>15</v>
      </c>
      <c r="W1692" s="81">
        <f>IFERROR(VLOOKUP($B1692,'Depr Rate % NS'!D:E,2,FALSE),0)</f>
        <v>12604114.560000001</v>
      </c>
      <c r="X1692" s="82">
        <f>IFERROR(VLOOKUP($B1692,'Depr Rate % NS'!$L:$O,4,FALSE),0)</f>
        <v>0</v>
      </c>
      <c r="Y1692" s="81">
        <f>W1692*X1692</f>
        <v>0</v>
      </c>
    </row>
    <row r="1693" spans="1:25" x14ac:dyDescent="0.25">
      <c r="A1693" s="13" t="s">
        <v>17</v>
      </c>
      <c r="B1693" s="14">
        <v>39202</v>
      </c>
      <c r="C1693" s="14" t="s">
        <v>92</v>
      </c>
      <c r="D1693" s="14" t="s">
        <v>20</v>
      </c>
      <c r="E1693" s="14"/>
      <c r="F1693" s="14"/>
      <c r="G1693" s="14">
        <v>2019</v>
      </c>
      <c r="H1693" s="10">
        <v>187081.07</v>
      </c>
      <c r="I1693" s="10">
        <v>4423.1700000000019</v>
      </c>
      <c r="J1693" s="20">
        <f t="shared" si="104"/>
        <v>2.3643065543723916</v>
      </c>
      <c r="K1693" s="10">
        <v>663685.54</v>
      </c>
      <c r="L1693" s="20">
        <f t="shared" si="105"/>
        <v>354.75825533818039</v>
      </c>
      <c r="M1693" s="10">
        <f t="shared" si="106"/>
        <v>668108.71000000008</v>
      </c>
      <c r="N1693" s="20">
        <f t="shared" si="107"/>
        <v>357.12256189255282</v>
      </c>
      <c r="O1693" s="29">
        <v>2484808.2599999998</v>
      </c>
      <c r="P1693" s="29">
        <v>175458.77000000008</v>
      </c>
      <c r="Q1693" s="79">
        <f>IF($O1693=0,0,P1693/$O1693)*100</f>
        <v>7.0612599299714214</v>
      </c>
      <c r="R1693" s="29">
        <v>757847.31</v>
      </c>
      <c r="S1693" s="79">
        <f>IF($O1693=0,0,R1693/$O1693)*100</f>
        <v>30.499226930290391</v>
      </c>
      <c r="T1693" s="29">
        <f>P1693+R1693</f>
        <v>933306.08000000007</v>
      </c>
      <c r="U1693" s="79">
        <f>IF($O1693=0,0,T1693/$O1693)*100</f>
        <v>37.560486860261811</v>
      </c>
      <c r="V1693" s="80">
        <f>IFERROR(VLOOKUP($B1693,'Depr Rate % NS'!$A:$B,2,FALSE),0)</f>
        <v>15</v>
      </c>
      <c r="W1693" s="81">
        <f>IFERROR(VLOOKUP($B1693,'Depr Rate % NS'!D:E,2,FALSE),0)</f>
        <v>12604114.560000001</v>
      </c>
      <c r="X1693" s="82">
        <f>IFERROR(VLOOKUP($B1693,'Depr Rate % NS'!$L:$O,4,FALSE),0)</f>
        <v>0</v>
      </c>
      <c r="Y1693" s="81">
        <f>W1693*X1693</f>
        <v>0</v>
      </c>
    </row>
    <row r="1694" spans="1:25" x14ac:dyDescent="0.25">
      <c r="A1694" s="13" t="s">
        <v>17</v>
      </c>
      <c r="B1694" s="14">
        <v>39203</v>
      </c>
      <c r="C1694" s="14" t="s">
        <v>92</v>
      </c>
      <c r="D1694" s="14" t="s">
        <v>21</v>
      </c>
      <c r="E1694" s="14"/>
      <c r="F1694" s="14"/>
      <c r="G1694" s="14">
        <v>2011</v>
      </c>
      <c r="H1694" s="10">
        <v>2193649.6800000002</v>
      </c>
      <c r="I1694" s="10">
        <v>-24659.32</v>
      </c>
      <c r="J1694" s="20">
        <f t="shared" si="104"/>
        <v>-1.1241229729990432</v>
      </c>
      <c r="K1694" s="10">
        <v>933003.8899999999</v>
      </c>
      <c r="L1694" s="20">
        <f t="shared" si="105"/>
        <v>42.532036838261241</v>
      </c>
      <c r="M1694" s="10">
        <f t="shared" si="106"/>
        <v>908344.57</v>
      </c>
      <c r="N1694" s="20">
        <f t="shared" si="107"/>
        <v>41.407913865262202</v>
      </c>
      <c r="O1694" s="10"/>
      <c r="P1694" s="10"/>
      <c r="Q1694" s="20"/>
      <c r="R1694" s="10"/>
      <c r="S1694" s="20"/>
      <c r="T1694" s="10"/>
      <c r="U1694" s="20"/>
      <c r="V1694" s="20"/>
      <c r="W1694" s="43"/>
      <c r="X1694" s="40"/>
      <c r="Y1694" s="43"/>
    </row>
    <row r="1695" spans="1:25" x14ac:dyDescent="0.25">
      <c r="A1695" s="13" t="s">
        <v>17</v>
      </c>
      <c r="B1695" s="14">
        <v>39203</v>
      </c>
      <c r="C1695" s="14" t="s">
        <v>92</v>
      </c>
      <c r="D1695" s="14" t="s">
        <v>21</v>
      </c>
      <c r="E1695" s="14"/>
      <c r="F1695" s="14"/>
      <c r="G1695" s="14">
        <v>2012</v>
      </c>
      <c r="H1695" s="10">
        <v>1171934.6700000002</v>
      </c>
      <c r="I1695" s="10">
        <v>-52227.229999999996</v>
      </c>
      <c r="J1695" s="20">
        <f t="shared" si="104"/>
        <v>-4.4564967089846395</v>
      </c>
      <c r="K1695" s="10">
        <v>181223.03999999998</v>
      </c>
      <c r="L1695" s="20">
        <f t="shared" si="105"/>
        <v>15.463578699314354</v>
      </c>
      <c r="M1695" s="10">
        <f t="shared" si="106"/>
        <v>128995.80999999998</v>
      </c>
      <c r="N1695" s="20">
        <f t="shared" si="107"/>
        <v>11.007081990329715</v>
      </c>
      <c r="O1695" s="10"/>
      <c r="P1695" s="10"/>
      <c r="Q1695" s="20"/>
      <c r="R1695" s="10"/>
      <c r="S1695" s="20"/>
      <c r="T1695" s="10"/>
      <c r="U1695" s="20"/>
      <c r="V1695" s="20"/>
      <c r="W1695" s="43"/>
      <c r="X1695" s="40"/>
      <c r="Y1695" s="43"/>
    </row>
    <row r="1696" spans="1:25" x14ac:dyDescent="0.25">
      <c r="A1696" s="13" t="s">
        <v>17</v>
      </c>
      <c r="B1696" s="14">
        <v>39203</v>
      </c>
      <c r="C1696" s="14" t="s">
        <v>92</v>
      </c>
      <c r="D1696" s="14" t="s">
        <v>21</v>
      </c>
      <c r="E1696" s="14"/>
      <c r="F1696" s="14"/>
      <c r="G1696" s="14">
        <v>2013</v>
      </c>
      <c r="H1696" s="10">
        <v>3660815.36</v>
      </c>
      <c r="I1696" s="10">
        <v>-213469.36000000004</v>
      </c>
      <c r="J1696" s="20">
        <f t="shared" si="104"/>
        <v>-5.8311971243477316</v>
      </c>
      <c r="K1696" s="10">
        <v>-82867.539999999979</v>
      </c>
      <c r="L1696" s="20">
        <f t="shared" si="105"/>
        <v>-2.2636361534497054</v>
      </c>
      <c r="M1696" s="10">
        <f t="shared" si="106"/>
        <v>-296336.90000000002</v>
      </c>
      <c r="N1696" s="20">
        <f t="shared" si="107"/>
        <v>-8.0948332777974361</v>
      </c>
      <c r="O1696" s="10"/>
      <c r="P1696" s="10"/>
      <c r="Q1696" s="20"/>
      <c r="R1696" s="10"/>
      <c r="S1696" s="20"/>
      <c r="T1696" s="10"/>
      <c r="U1696" s="20"/>
      <c r="V1696" s="20"/>
      <c r="W1696" s="43"/>
      <c r="X1696" s="40"/>
      <c r="Y1696" s="43"/>
    </row>
    <row r="1697" spans="1:25" x14ac:dyDescent="0.25">
      <c r="A1697" s="13" t="s">
        <v>17</v>
      </c>
      <c r="B1697" s="14">
        <v>39203</v>
      </c>
      <c r="C1697" s="14" t="s">
        <v>92</v>
      </c>
      <c r="D1697" s="14" t="s">
        <v>21</v>
      </c>
      <c r="E1697" s="14"/>
      <c r="F1697" s="14"/>
      <c r="G1697" s="14">
        <v>2014</v>
      </c>
      <c r="H1697" s="10">
        <v>3226715.95</v>
      </c>
      <c r="I1697" s="10">
        <v>-444700.34</v>
      </c>
      <c r="J1697" s="20">
        <f t="shared" si="104"/>
        <v>-13.781824830289136</v>
      </c>
      <c r="K1697" s="10">
        <v>286529.56</v>
      </c>
      <c r="L1697" s="20">
        <f t="shared" si="105"/>
        <v>8.8799127174488355</v>
      </c>
      <c r="M1697" s="10">
        <f t="shared" si="106"/>
        <v>-158170.78000000003</v>
      </c>
      <c r="N1697" s="20">
        <f t="shared" si="107"/>
        <v>-4.9019121128403018</v>
      </c>
      <c r="O1697" s="10"/>
      <c r="P1697" s="10"/>
      <c r="Q1697" s="20"/>
      <c r="R1697" s="10"/>
      <c r="S1697" s="20"/>
      <c r="T1697" s="10"/>
      <c r="U1697" s="20"/>
      <c r="V1697" s="20"/>
      <c r="W1697" s="43"/>
      <c r="X1697" s="40"/>
      <c r="Y1697" s="43"/>
    </row>
    <row r="1698" spans="1:25" x14ac:dyDescent="0.25">
      <c r="A1698" s="13" t="s">
        <v>17</v>
      </c>
      <c r="B1698" s="14">
        <v>39203</v>
      </c>
      <c r="C1698" s="14" t="s">
        <v>92</v>
      </c>
      <c r="D1698" s="14" t="s">
        <v>21</v>
      </c>
      <c r="E1698" s="14"/>
      <c r="F1698" s="14"/>
      <c r="G1698" s="14">
        <v>2015</v>
      </c>
      <c r="H1698" s="10">
        <v>0</v>
      </c>
      <c r="I1698" s="10">
        <v>-338599.34999999986</v>
      </c>
      <c r="J1698" s="20">
        <f t="shared" si="104"/>
        <v>0</v>
      </c>
      <c r="K1698" s="10">
        <v>64685.210000000021</v>
      </c>
      <c r="L1698" s="20">
        <f t="shared" si="105"/>
        <v>0</v>
      </c>
      <c r="M1698" s="10">
        <f t="shared" si="106"/>
        <v>-273914.13999999984</v>
      </c>
      <c r="N1698" s="20">
        <f t="shared" si="107"/>
        <v>0</v>
      </c>
      <c r="O1698" s="29">
        <v>10253115.66</v>
      </c>
      <c r="P1698" s="29">
        <v>-1073655.6000000001</v>
      </c>
      <c r="Q1698" s="79">
        <f>IF($O1698=0,0,P1698/$O1698)*100</f>
        <v>-10.471505790075133</v>
      </c>
      <c r="R1698" s="29">
        <v>1382574.16</v>
      </c>
      <c r="S1698" s="79">
        <f>IF($O1698=0,0,R1698/$O1698)*100</f>
        <v>13.48442957094273</v>
      </c>
      <c r="T1698" s="29">
        <f>P1698+R1698</f>
        <v>308918.55999999982</v>
      </c>
      <c r="U1698" s="79">
        <f>IF($O1698=0,0,T1698/$O1698)*100</f>
        <v>3.0129237808675984</v>
      </c>
      <c r="V1698" s="80">
        <f>IFERROR(VLOOKUP($B1698,'Depr Rate % NS'!$A:$B,2,FALSE),0)</f>
        <v>10</v>
      </c>
      <c r="W1698" s="81">
        <f>IFERROR(VLOOKUP($B1698,'Depr Rate % NS'!D:E,2,FALSE),0)</f>
        <v>53796773.520000011</v>
      </c>
      <c r="X1698" s="82">
        <f>IFERROR(VLOOKUP($B1698,'Depr Rate % NS'!$L:$O,4,FALSE),0)</f>
        <v>0</v>
      </c>
      <c r="Y1698" s="81">
        <f>W1698*X1698</f>
        <v>0</v>
      </c>
    </row>
    <row r="1699" spans="1:25" x14ac:dyDescent="0.25">
      <c r="A1699" s="13" t="s">
        <v>17</v>
      </c>
      <c r="B1699" s="14">
        <v>39203</v>
      </c>
      <c r="C1699" s="14" t="s">
        <v>92</v>
      </c>
      <c r="D1699" s="14" t="s">
        <v>21</v>
      </c>
      <c r="E1699" s="14"/>
      <c r="F1699" s="14"/>
      <c r="G1699" s="14">
        <v>2016</v>
      </c>
      <c r="H1699" s="10">
        <v>430827.57</v>
      </c>
      <c r="I1699" s="10">
        <v>1205065.8700000001</v>
      </c>
      <c r="J1699" s="20">
        <f t="shared" si="104"/>
        <v>279.7095529424916</v>
      </c>
      <c r="K1699" s="10">
        <v>-42525.070000000007</v>
      </c>
      <c r="L1699" s="20">
        <f t="shared" si="105"/>
        <v>-9.8705544772819458</v>
      </c>
      <c r="M1699" s="10">
        <f t="shared" si="106"/>
        <v>1162540.8</v>
      </c>
      <c r="N1699" s="20">
        <f t="shared" si="107"/>
        <v>269.83899846520967</v>
      </c>
      <c r="O1699" s="29">
        <v>8490293.5500000007</v>
      </c>
      <c r="P1699" s="29">
        <v>156069.5900000002</v>
      </c>
      <c r="Q1699" s="79">
        <f>IF($O1699=0,0,P1699/$O1699)*100</f>
        <v>1.8382119426247658</v>
      </c>
      <c r="R1699" s="29">
        <v>407045.2</v>
      </c>
      <c r="S1699" s="79">
        <f>IF($O1699=0,0,R1699/$O1699)*100</f>
        <v>4.7942417727123221</v>
      </c>
      <c r="T1699" s="29">
        <f>P1699+R1699</f>
        <v>563114.79000000027</v>
      </c>
      <c r="U1699" s="79">
        <f>IF($O1699=0,0,T1699/$O1699)*100</f>
        <v>6.6324537153370891</v>
      </c>
      <c r="V1699" s="80">
        <f>IFERROR(VLOOKUP($B1699,'Depr Rate % NS'!$A:$B,2,FALSE),0)</f>
        <v>10</v>
      </c>
      <c r="W1699" s="81">
        <f>IFERROR(VLOOKUP($B1699,'Depr Rate % NS'!D:E,2,FALSE),0)</f>
        <v>53796773.520000011</v>
      </c>
      <c r="X1699" s="82">
        <f>IFERROR(VLOOKUP($B1699,'Depr Rate % NS'!$L:$O,4,FALSE),0)</f>
        <v>0</v>
      </c>
      <c r="Y1699" s="81">
        <f>W1699*X1699</f>
        <v>0</v>
      </c>
    </row>
    <row r="1700" spans="1:25" x14ac:dyDescent="0.25">
      <c r="A1700" s="13" t="s">
        <v>17</v>
      </c>
      <c r="B1700" s="14">
        <v>39203</v>
      </c>
      <c r="C1700" s="14" t="s">
        <v>92</v>
      </c>
      <c r="D1700" s="14" t="s">
        <v>21</v>
      </c>
      <c r="E1700" s="14"/>
      <c r="F1700" s="14"/>
      <c r="G1700" s="14">
        <v>2017</v>
      </c>
      <c r="H1700" s="10">
        <v>826710.63</v>
      </c>
      <c r="I1700" s="10">
        <v>2188.4500000000044</v>
      </c>
      <c r="J1700" s="20">
        <f t="shared" si="104"/>
        <v>0.26471777676307423</v>
      </c>
      <c r="K1700" s="10">
        <v>11281.009999999998</v>
      </c>
      <c r="L1700" s="20">
        <f t="shared" si="105"/>
        <v>1.3645657368649051</v>
      </c>
      <c r="M1700" s="10">
        <f t="shared" si="106"/>
        <v>13469.460000000003</v>
      </c>
      <c r="N1700" s="20">
        <f t="shared" si="107"/>
        <v>1.6292835136279791</v>
      </c>
      <c r="O1700" s="29">
        <v>8145069.5099999998</v>
      </c>
      <c r="P1700" s="29">
        <v>210485.27000000014</v>
      </c>
      <c r="Q1700" s="79">
        <f>IF($O1700=0,0,P1700/$O1700)*100</f>
        <v>2.5842047111025837</v>
      </c>
      <c r="R1700" s="29">
        <v>237103.17000000004</v>
      </c>
      <c r="S1700" s="79">
        <f>IF($O1700=0,0,R1700/$O1700)*100</f>
        <v>2.9110024132869561</v>
      </c>
      <c r="T1700" s="29">
        <f>P1700+R1700</f>
        <v>447588.44000000018</v>
      </c>
      <c r="U1700" s="79">
        <f>IF($O1700=0,0,T1700/$O1700)*100</f>
        <v>5.4952071243895402</v>
      </c>
      <c r="V1700" s="80">
        <f>IFERROR(VLOOKUP($B1700,'Depr Rate % NS'!$A:$B,2,FALSE),0)</f>
        <v>10</v>
      </c>
      <c r="W1700" s="81">
        <f>IFERROR(VLOOKUP($B1700,'Depr Rate % NS'!D:E,2,FALSE),0)</f>
        <v>53796773.520000011</v>
      </c>
      <c r="X1700" s="82">
        <f>IFERROR(VLOOKUP($B1700,'Depr Rate % NS'!$L:$O,4,FALSE),0)</f>
        <v>0</v>
      </c>
      <c r="Y1700" s="81">
        <f>W1700*X1700</f>
        <v>0</v>
      </c>
    </row>
    <row r="1701" spans="1:25" x14ac:dyDescent="0.25">
      <c r="A1701" s="24" t="s">
        <v>17</v>
      </c>
      <c r="B1701" s="14">
        <v>39203</v>
      </c>
      <c r="C1701" s="14" t="s">
        <v>92</v>
      </c>
      <c r="D1701" s="14" t="s">
        <v>21</v>
      </c>
      <c r="E1701" s="14"/>
      <c r="F1701" s="14"/>
      <c r="G1701" s="14">
        <v>2018</v>
      </c>
      <c r="H1701" s="10">
        <v>848918.25</v>
      </c>
      <c r="I1701" s="10">
        <v>-19084.849999999999</v>
      </c>
      <c r="J1701" s="20">
        <f t="shared" si="104"/>
        <v>-2.2481375562370109</v>
      </c>
      <c r="K1701" s="10">
        <v>362631.87</v>
      </c>
      <c r="L1701" s="20">
        <f t="shared" si="105"/>
        <v>42.716936524806712</v>
      </c>
      <c r="M1701" s="10">
        <f t="shared" si="106"/>
        <v>343547.02</v>
      </c>
      <c r="N1701" s="20">
        <f t="shared" si="107"/>
        <v>40.468798968569708</v>
      </c>
      <c r="O1701" s="29">
        <v>5333172.4000000004</v>
      </c>
      <c r="P1701" s="29">
        <v>404869.78000000032</v>
      </c>
      <c r="Q1701" s="79">
        <f>IF($O1701=0,0,P1701/$O1701)*100</f>
        <v>7.5915374496425478</v>
      </c>
      <c r="R1701" s="29">
        <v>682602.58000000007</v>
      </c>
      <c r="S1701" s="79">
        <f>IF($O1701=0,0,R1701/$O1701)*100</f>
        <v>12.799184590395015</v>
      </c>
      <c r="T1701" s="29">
        <f>P1701+R1701</f>
        <v>1087472.3600000003</v>
      </c>
      <c r="U1701" s="79">
        <f>IF($O1701=0,0,T1701/$O1701)*100</f>
        <v>20.390722040037563</v>
      </c>
      <c r="V1701" s="80">
        <f>IFERROR(VLOOKUP($B1701,'Depr Rate % NS'!$A:$B,2,FALSE),0)</f>
        <v>10</v>
      </c>
      <c r="W1701" s="81">
        <f>IFERROR(VLOOKUP($B1701,'Depr Rate % NS'!D:E,2,FALSE),0)</f>
        <v>53796773.520000011</v>
      </c>
      <c r="X1701" s="82">
        <f>IFERROR(VLOOKUP($B1701,'Depr Rate % NS'!$L:$O,4,FALSE),0)</f>
        <v>0</v>
      </c>
      <c r="Y1701" s="81">
        <f>W1701*X1701</f>
        <v>0</v>
      </c>
    </row>
    <row r="1702" spans="1:25" x14ac:dyDescent="0.25">
      <c r="A1702" s="13" t="s">
        <v>17</v>
      </c>
      <c r="B1702" s="14">
        <v>39203</v>
      </c>
      <c r="C1702" s="14" t="s">
        <v>92</v>
      </c>
      <c r="D1702" s="14" t="s">
        <v>21</v>
      </c>
      <c r="E1702" s="14"/>
      <c r="F1702" s="14"/>
      <c r="G1702" s="14">
        <v>2019</v>
      </c>
      <c r="H1702" s="10">
        <v>1322445.93</v>
      </c>
      <c r="I1702" s="10">
        <v>-46889.180000000008</v>
      </c>
      <c r="J1702" s="20">
        <f t="shared" si="104"/>
        <v>-3.545640614584523</v>
      </c>
      <c r="K1702" s="10">
        <v>-19153.330000000002</v>
      </c>
      <c r="L1702" s="20">
        <f t="shared" si="105"/>
        <v>-1.4483261330767605</v>
      </c>
      <c r="M1702" s="10">
        <f t="shared" si="106"/>
        <v>-66042.510000000009</v>
      </c>
      <c r="N1702" s="20">
        <f t="shared" si="107"/>
        <v>-4.9939667476612835</v>
      </c>
      <c r="O1702" s="29">
        <v>3428902.3799999994</v>
      </c>
      <c r="P1702" s="29">
        <v>802680.94000000018</v>
      </c>
      <c r="Q1702" s="79">
        <f>IF($O1702=0,0,P1702/$O1702)*100</f>
        <v>23.409267778571181</v>
      </c>
      <c r="R1702" s="29">
        <v>376919.69</v>
      </c>
      <c r="S1702" s="79">
        <f>IF($O1702=0,0,R1702/$O1702)*100</f>
        <v>10.99242988655746</v>
      </c>
      <c r="T1702" s="29">
        <f>P1702+R1702</f>
        <v>1179600.6300000001</v>
      </c>
      <c r="U1702" s="79">
        <f>IF($O1702=0,0,T1702/$O1702)*100</f>
        <v>34.401697665128637</v>
      </c>
      <c r="V1702" s="80">
        <f>IFERROR(VLOOKUP($B1702,'Depr Rate % NS'!$A:$B,2,FALSE),0)</f>
        <v>10</v>
      </c>
      <c r="W1702" s="81">
        <f>IFERROR(VLOOKUP($B1702,'Depr Rate % NS'!D:E,2,FALSE),0)</f>
        <v>53796773.520000011</v>
      </c>
      <c r="X1702" s="82">
        <f>IFERROR(VLOOKUP($B1702,'Depr Rate % NS'!$L:$O,4,FALSE),0)</f>
        <v>0</v>
      </c>
      <c r="Y1702" s="81">
        <f>W1702*X1702</f>
        <v>0</v>
      </c>
    </row>
    <row r="1703" spans="1:25" x14ac:dyDescent="0.25">
      <c r="A1703" s="13" t="s">
        <v>17</v>
      </c>
      <c r="B1703" s="14">
        <v>39204</v>
      </c>
      <c r="C1703" s="14" t="s">
        <v>92</v>
      </c>
      <c r="D1703" s="14" t="s">
        <v>22</v>
      </c>
      <c r="E1703" s="14"/>
      <c r="F1703" s="14"/>
      <c r="G1703" s="14">
        <v>2011</v>
      </c>
      <c r="H1703" s="10">
        <v>0</v>
      </c>
      <c r="I1703" s="10">
        <v>220.64000000000001</v>
      </c>
      <c r="J1703" s="20">
        <f t="shared" si="104"/>
        <v>0</v>
      </c>
      <c r="K1703" s="10">
        <v>-83080.66</v>
      </c>
      <c r="L1703" s="20">
        <f t="shared" si="105"/>
        <v>0</v>
      </c>
      <c r="M1703" s="10">
        <f t="shared" si="106"/>
        <v>-82860.02</v>
      </c>
      <c r="N1703" s="20">
        <f t="shared" si="107"/>
        <v>0</v>
      </c>
      <c r="O1703" s="10"/>
      <c r="P1703" s="10"/>
      <c r="Q1703" s="20"/>
      <c r="R1703" s="10"/>
      <c r="S1703" s="20"/>
      <c r="T1703" s="10"/>
      <c r="U1703" s="20"/>
      <c r="V1703" s="20"/>
      <c r="W1703" s="43"/>
      <c r="X1703" s="40"/>
      <c r="Y1703" s="43"/>
    </row>
    <row r="1704" spans="1:25" x14ac:dyDescent="0.25">
      <c r="A1704" s="13" t="s">
        <v>17</v>
      </c>
      <c r="B1704" s="14">
        <v>39204</v>
      </c>
      <c r="C1704" s="14" t="s">
        <v>92</v>
      </c>
      <c r="D1704" s="14" t="s">
        <v>22</v>
      </c>
      <c r="E1704" s="14"/>
      <c r="F1704" s="14"/>
      <c r="G1704" s="14">
        <v>2012</v>
      </c>
      <c r="H1704" s="10">
        <v>0</v>
      </c>
      <c r="I1704" s="10">
        <v>164.83</v>
      </c>
      <c r="J1704" s="20">
        <f t="shared" si="104"/>
        <v>0</v>
      </c>
      <c r="K1704" s="10">
        <v>0</v>
      </c>
      <c r="L1704" s="20">
        <f t="shared" si="105"/>
        <v>0</v>
      </c>
      <c r="M1704" s="10">
        <f t="shared" si="106"/>
        <v>164.83</v>
      </c>
      <c r="N1704" s="20">
        <f t="shared" si="107"/>
        <v>0</v>
      </c>
      <c r="O1704" s="10"/>
      <c r="P1704" s="10"/>
      <c r="Q1704" s="20"/>
      <c r="R1704" s="10"/>
      <c r="S1704" s="20"/>
      <c r="T1704" s="10"/>
      <c r="U1704" s="20"/>
      <c r="V1704" s="20"/>
      <c r="W1704" s="43"/>
      <c r="X1704" s="40"/>
      <c r="Y1704" s="43"/>
    </row>
    <row r="1705" spans="1:25" x14ac:dyDescent="0.25">
      <c r="A1705" s="13" t="s">
        <v>17</v>
      </c>
      <c r="B1705" s="14">
        <v>39204</v>
      </c>
      <c r="C1705" s="14" t="s">
        <v>92</v>
      </c>
      <c r="D1705" s="14" t="s">
        <v>22</v>
      </c>
      <c r="E1705" s="14"/>
      <c r="F1705" s="14"/>
      <c r="G1705" s="14">
        <v>2013</v>
      </c>
      <c r="H1705" s="10">
        <v>0</v>
      </c>
      <c r="I1705" s="10">
        <v>0</v>
      </c>
      <c r="J1705" s="20">
        <f t="shared" si="104"/>
        <v>0</v>
      </c>
      <c r="K1705" s="10">
        <v>0</v>
      </c>
      <c r="L1705" s="20">
        <f t="shared" si="105"/>
        <v>0</v>
      </c>
      <c r="M1705" s="10">
        <f t="shared" si="106"/>
        <v>0</v>
      </c>
      <c r="N1705" s="20">
        <f t="shared" si="107"/>
        <v>0</v>
      </c>
      <c r="O1705" s="10"/>
      <c r="P1705" s="10"/>
      <c r="Q1705" s="20"/>
      <c r="R1705" s="10"/>
      <c r="S1705" s="20"/>
      <c r="T1705" s="10"/>
      <c r="U1705" s="20"/>
      <c r="V1705" s="20"/>
      <c r="W1705" s="43"/>
      <c r="X1705" s="40"/>
      <c r="Y1705" s="43"/>
    </row>
    <row r="1706" spans="1:25" x14ac:dyDescent="0.25">
      <c r="A1706" s="13" t="s">
        <v>17</v>
      </c>
      <c r="B1706" s="14">
        <v>39204</v>
      </c>
      <c r="C1706" s="14" t="s">
        <v>92</v>
      </c>
      <c r="D1706" s="14" t="s">
        <v>22</v>
      </c>
      <c r="E1706" s="14"/>
      <c r="F1706" s="14"/>
      <c r="G1706" s="14">
        <v>2014</v>
      </c>
      <c r="H1706" s="10">
        <v>0</v>
      </c>
      <c r="I1706" s="10">
        <v>0</v>
      </c>
      <c r="J1706" s="20">
        <f t="shared" si="104"/>
        <v>0</v>
      </c>
      <c r="K1706" s="10">
        <v>0</v>
      </c>
      <c r="L1706" s="20">
        <f t="shared" si="105"/>
        <v>0</v>
      </c>
      <c r="M1706" s="10">
        <f t="shared" si="106"/>
        <v>0</v>
      </c>
      <c r="N1706" s="20">
        <f t="shared" si="107"/>
        <v>0</v>
      </c>
      <c r="O1706" s="10"/>
      <c r="P1706" s="10"/>
      <c r="Q1706" s="20"/>
      <c r="R1706" s="10"/>
      <c r="S1706" s="20"/>
      <c r="T1706" s="10"/>
      <c r="U1706" s="20"/>
      <c r="V1706" s="20"/>
      <c r="W1706" s="43"/>
      <c r="X1706" s="40"/>
      <c r="Y1706" s="43"/>
    </row>
    <row r="1707" spans="1:25" x14ac:dyDescent="0.25">
      <c r="A1707" s="13" t="s">
        <v>17</v>
      </c>
      <c r="B1707" s="14">
        <v>39204</v>
      </c>
      <c r="C1707" s="14" t="s">
        <v>92</v>
      </c>
      <c r="D1707" s="14" t="s">
        <v>22</v>
      </c>
      <c r="E1707" s="14"/>
      <c r="F1707" s="14"/>
      <c r="G1707" s="14">
        <v>2015</v>
      </c>
      <c r="H1707" s="10">
        <v>0</v>
      </c>
      <c r="I1707" s="10">
        <v>0</v>
      </c>
      <c r="J1707" s="20">
        <f t="shared" si="104"/>
        <v>0</v>
      </c>
      <c r="K1707" s="10">
        <v>0</v>
      </c>
      <c r="L1707" s="20">
        <f t="shared" si="105"/>
        <v>0</v>
      </c>
      <c r="M1707" s="10">
        <f t="shared" si="106"/>
        <v>0</v>
      </c>
      <c r="N1707" s="20">
        <f t="shared" si="107"/>
        <v>0</v>
      </c>
      <c r="O1707" s="29">
        <v>0</v>
      </c>
      <c r="P1707" s="29">
        <v>385.47</v>
      </c>
      <c r="Q1707" s="79">
        <f>IF($O1707=0,0,P1707/$O1707)*100</f>
        <v>0</v>
      </c>
      <c r="R1707" s="29">
        <v>-83080.66</v>
      </c>
      <c r="S1707" s="79">
        <f>IF($O1707=0,0,R1707/$O1707)*100</f>
        <v>0</v>
      </c>
      <c r="T1707" s="29">
        <f>P1707+R1707</f>
        <v>-82695.19</v>
      </c>
      <c r="U1707" s="79">
        <f>IF($O1707=0,0,T1707/$O1707)*100</f>
        <v>0</v>
      </c>
      <c r="V1707" s="80">
        <f>IFERROR(VLOOKUP($B1707,'Depr Rate % NS'!$A:$B,2,FALSE),0)</f>
        <v>15</v>
      </c>
      <c r="W1707" s="81">
        <f>IFERROR(VLOOKUP($B1707,'Depr Rate % NS'!D:E,2,FALSE),0)</f>
        <v>0</v>
      </c>
      <c r="X1707" s="82">
        <f>IFERROR(VLOOKUP($B1707,'Depr Rate % NS'!$L:$O,4,FALSE),0)</f>
        <v>0</v>
      </c>
      <c r="Y1707" s="81">
        <f>W1707*X1707</f>
        <v>0</v>
      </c>
    </row>
    <row r="1708" spans="1:25" x14ac:dyDescent="0.25">
      <c r="A1708" s="13" t="s">
        <v>17</v>
      </c>
      <c r="B1708" s="14">
        <v>39204</v>
      </c>
      <c r="C1708" s="14" t="s">
        <v>92</v>
      </c>
      <c r="D1708" s="14" t="s">
        <v>22</v>
      </c>
      <c r="E1708" s="14"/>
      <c r="F1708" s="14"/>
      <c r="G1708" s="14">
        <v>2016</v>
      </c>
      <c r="H1708" s="10">
        <v>0</v>
      </c>
      <c r="I1708" s="10">
        <v>0</v>
      </c>
      <c r="J1708" s="20">
        <f t="shared" si="104"/>
        <v>0</v>
      </c>
      <c r="K1708" s="10">
        <v>0</v>
      </c>
      <c r="L1708" s="20">
        <f t="shared" si="105"/>
        <v>0</v>
      </c>
      <c r="M1708" s="10">
        <f t="shared" si="106"/>
        <v>0</v>
      </c>
      <c r="N1708" s="20">
        <f t="shared" si="107"/>
        <v>0</v>
      </c>
      <c r="O1708" s="29">
        <v>0</v>
      </c>
      <c r="P1708" s="29">
        <v>164.83</v>
      </c>
      <c r="Q1708" s="79">
        <f>IF($O1708=0,0,P1708/$O1708)*100</f>
        <v>0</v>
      </c>
      <c r="R1708" s="29">
        <v>0</v>
      </c>
      <c r="S1708" s="79">
        <f>IF($O1708=0,0,R1708/$O1708)*100</f>
        <v>0</v>
      </c>
      <c r="T1708" s="29">
        <f>P1708+R1708</f>
        <v>164.83</v>
      </c>
      <c r="U1708" s="79">
        <f>IF($O1708=0,0,T1708/$O1708)*100</f>
        <v>0</v>
      </c>
      <c r="V1708" s="80">
        <f>IFERROR(VLOOKUP($B1708,'Depr Rate % NS'!$A:$B,2,FALSE),0)</f>
        <v>15</v>
      </c>
      <c r="W1708" s="81">
        <f>IFERROR(VLOOKUP($B1708,'Depr Rate % NS'!D:E,2,FALSE),0)</f>
        <v>0</v>
      </c>
      <c r="X1708" s="82">
        <f>IFERROR(VLOOKUP($B1708,'Depr Rate % NS'!$L:$O,4,FALSE),0)</f>
        <v>0</v>
      </c>
      <c r="Y1708" s="81">
        <f>W1708*X1708</f>
        <v>0</v>
      </c>
    </row>
    <row r="1709" spans="1:25" x14ac:dyDescent="0.25">
      <c r="A1709" s="13" t="s">
        <v>17</v>
      </c>
      <c r="B1709" s="14">
        <v>39204</v>
      </c>
      <c r="C1709" s="14" t="s">
        <v>92</v>
      </c>
      <c r="D1709" s="14" t="s">
        <v>22</v>
      </c>
      <c r="E1709" s="14"/>
      <c r="F1709" s="14"/>
      <c r="G1709" s="14">
        <v>2017</v>
      </c>
      <c r="H1709" s="10">
        <v>0</v>
      </c>
      <c r="I1709" s="10">
        <v>0</v>
      </c>
      <c r="J1709" s="20">
        <f t="shared" si="104"/>
        <v>0</v>
      </c>
      <c r="K1709" s="10">
        <v>0</v>
      </c>
      <c r="L1709" s="20">
        <f t="shared" si="105"/>
        <v>0</v>
      </c>
      <c r="M1709" s="10">
        <f t="shared" si="106"/>
        <v>0</v>
      </c>
      <c r="N1709" s="20">
        <f t="shared" si="107"/>
        <v>0</v>
      </c>
      <c r="O1709" s="29">
        <v>0</v>
      </c>
      <c r="P1709" s="29">
        <v>0</v>
      </c>
      <c r="Q1709" s="79">
        <f>IF($O1709=0,0,P1709/$O1709)*100</f>
        <v>0</v>
      </c>
      <c r="R1709" s="29">
        <v>0</v>
      </c>
      <c r="S1709" s="79">
        <f>IF($O1709=0,0,R1709/$O1709)*100</f>
        <v>0</v>
      </c>
      <c r="T1709" s="29">
        <f>P1709+R1709</f>
        <v>0</v>
      </c>
      <c r="U1709" s="79">
        <f>IF($O1709=0,0,T1709/$O1709)*100</f>
        <v>0</v>
      </c>
      <c r="V1709" s="80">
        <f>IFERROR(VLOOKUP($B1709,'Depr Rate % NS'!$A:$B,2,FALSE),0)</f>
        <v>15</v>
      </c>
      <c r="W1709" s="81">
        <f>IFERROR(VLOOKUP($B1709,'Depr Rate % NS'!D:E,2,FALSE),0)</f>
        <v>0</v>
      </c>
      <c r="X1709" s="82">
        <f>IFERROR(VLOOKUP($B1709,'Depr Rate % NS'!$L:$O,4,FALSE),0)</f>
        <v>0</v>
      </c>
      <c r="Y1709" s="81">
        <f>W1709*X1709</f>
        <v>0</v>
      </c>
    </row>
    <row r="1710" spans="1:25" x14ac:dyDescent="0.25">
      <c r="A1710" s="13" t="s">
        <v>17</v>
      </c>
      <c r="B1710" s="14">
        <v>39204</v>
      </c>
      <c r="C1710" s="14" t="s">
        <v>92</v>
      </c>
      <c r="D1710" s="14" t="s">
        <v>22</v>
      </c>
      <c r="E1710" s="14"/>
      <c r="F1710" s="14"/>
      <c r="G1710" s="14">
        <v>2018</v>
      </c>
      <c r="H1710" s="10">
        <v>0</v>
      </c>
      <c r="I1710" s="10">
        <v>0</v>
      </c>
      <c r="J1710" s="20">
        <f t="shared" si="104"/>
        <v>0</v>
      </c>
      <c r="K1710" s="10">
        <v>0</v>
      </c>
      <c r="L1710" s="20">
        <f t="shared" si="105"/>
        <v>0</v>
      </c>
      <c r="M1710" s="10">
        <f t="shared" si="106"/>
        <v>0</v>
      </c>
      <c r="N1710" s="20">
        <f t="shared" si="107"/>
        <v>0</v>
      </c>
      <c r="O1710" s="29">
        <v>0</v>
      </c>
      <c r="P1710" s="29">
        <v>0</v>
      </c>
      <c r="Q1710" s="79">
        <f>IF($O1710=0,0,P1710/$O1710)*100</f>
        <v>0</v>
      </c>
      <c r="R1710" s="29">
        <v>0</v>
      </c>
      <c r="S1710" s="79">
        <f>IF($O1710=0,0,R1710/$O1710)*100</f>
        <v>0</v>
      </c>
      <c r="T1710" s="29">
        <f>P1710+R1710</f>
        <v>0</v>
      </c>
      <c r="U1710" s="79">
        <f>IF($O1710=0,0,T1710/$O1710)*100</f>
        <v>0</v>
      </c>
      <c r="V1710" s="80">
        <f>IFERROR(VLOOKUP($B1710,'Depr Rate % NS'!$A:$B,2,FALSE),0)</f>
        <v>15</v>
      </c>
      <c r="W1710" s="81">
        <f>IFERROR(VLOOKUP($B1710,'Depr Rate % NS'!D:E,2,FALSE),0)</f>
        <v>0</v>
      </c>
      <c r="X1710" s="82">
        <f>IFERROR(VLOOKUP($B1710,'Depr Rate % NS'!$L:$O,4,FALSE),0)</f>
        <v>0</v>
      </c>
      <c r="Y1710" s="81">
        <f>W1710*X1710</f>
        <v>0</v>
      </c>
    </row>
    <row r="1711" spans="1:25" x14ac:dyDescent="0.25">
      <c r="A1711" s="13" t="s">
        <v>17</v>
      </c>
      <c r="B1711" s="14">
        <v>39204</v>
      </c>
      <c r="C1711" s="14" t="s">
        <v>92</v>
      </c>
      <c r="D1711" s="14" t="s">
        <v>22</v>
      </c>
      <c r="E1711" s="14"/>
      <c r="F1711" s="14"/>
      <c r="G1711" s="14">
        <v>2019</v>
      </c>
      <c r="H1711" s="10">
        <v>0</v>
      </c>
      <c r="I1711" s="10">
        <v>0</v>
      </c>
      <c r="J1711" s="20">
        <f t="shared" si="104"/>
        <v>0</v>
      </c>
      <c r="K1711" s="10">
        <v>0</v>
      </c>
      <c r="L1711" s="20">
        <f t="shared" si="105"/>
        <v>0</v>
      </c>
      <c r="M1711" s="10">
        <f t="shared" si="106"/>
        <v>0</v>
      </c>
      <c r="N1711" s="20">
        <f t="shared" si="107"/>
        <v>0</v>
      </c>
      <c r="O1711" s="29">
        <v>0</v>
      </c>
      <c r="P1711" s="29">
        <v>0</v>
      </c>
      <c r="Q1711" s="79">
        <f>IF($O1711=0,0,P1711/$O1711)*100</f>
        <v>0</v>
      </c>
      <c r="R1711" s="29">
        <v>0</v>
      </c>
      <c r="S1711" s="79">
        <f>IF($O1711=0,0,R1711/$O1711)*100</f>
        <v>0</v>
      </c>
      <c r="T1711" s="29">
        <f>P1711+R1711</f>
        <v>0</v>
      </c>
      <c r="U1711" s="79">
        <f>IF($O1711=0,0,T1711/$O1711)*100</f>
        <v>0</v>
      </c>
      <c r="V1711" s="80">
        <f>IFERROR(VLOOKUP($B1711,'Depr Rate % NS'!$A:$B,2,FALSE),0)</f>
        <v>15</v>
      </c>
      <c r="W1711" s="81">
        <f>IFERROR(VLOOKUP($B1711,'Depr Rate % NS'!D:E,2,FALSE),0)</f>
        <v>0</v>
      </c>
      <c r="X1711" s="82">
        <f>IFERROR(VLOOKUP($B1711,'Depr Rate % NS'!$L:$O,4,FALSE),0)</f>
        <v>0</v>
      </c>
      <c r="Y1711" s="81">
        <f>W1711*X1711</f>
        <v>0</v>
      </c>
    </row>
    <row r="1712" spans="1:25" x14ac:dyDescent="0.25">
      <c r="A1712" s="13" t="s">
        <v>17</v>
      </c>
      <c r="B1712" s="14">
        <v>39212</v>
      </c>
      <c r="C1712" s="14" t="s">
        <v>92</v>
      </c>
      <c r="D1712" s="14" t="s">
        <v>24</v>
      </c>
      <c r="E1712" s="14"/>
      <c r="F1712" s="14"/>
      <c r="G1712" s="14">
        <v>2011</v>
      </c>
      <c r="H1712" s="10">
        <v>219709.77000000002</v>
      </c>
      <c r="I1712" s="10">
        <v>-2105.12</v>
      </c>
      <c r="J1712" s="20">
        <f t="shared" si="104"/>
        <v>-0.95813672737448119</v>
      </c>
      <c r="K1712" s="10">
        <v>-121775.96</v>
      </c>
      <c r="L1712" s="20">
        <f t="shared" si="105"/>
        <v>-55.425828355288886</v>
      </c>
      <c r="M1712" s="10">
        <f t="shared" si="106"/>
        <v>-123881.08</v>
      </c>
      <c r="N1712" s="20">
        <f t="shared" si="107"/>
        <v>-56.383965082663366</v>
      </c>
      <c r="O1712" s="10"/>
      <c r="P1712" s="10"/>
      <c r="Q1712" s="20"/>
      <c r="R1712" s="10"/>
      <c r="S1712" s="20"/>
      <c r="T1712" s="10"/>
      <c r="U1712" s="20"/>
      <c r="V1712" s="20"/>
      <c r="W1712" s="43"/>
      <c r="X1712" s="40"/>
      <c r="Y1712" s="43"/>
    </row>
    <row r="1713" spans="1:25" x14ac:dyDescent="0.25">
      <c r="A1713" s="13" t="s">
        <v>17</v>
      </c>
      <c r="B1713" s="14">
        <v>39212</v>
      </c>
      <c r="C1713" s="14" t="s">
        <v>92</v>
      </c>
      <c r="D1713" s="14" t="s">
        <v>24</v>
      </c>
      <c r="E1713" s="14"/>
      <c r="F1713" s="14"/>
      <c r="G1713" s="14">
        <v>2012</v>
      </c>
      <c r="H1713" s="10">
        <v>129721.87000000001</v>
      </c>
      <c r="I1713" s="10">
        <v>-4613.24</v>
      </c>
      <c r="J1713" s="20">
        <f t="shared" si="104"/>
        <v>-3.5562546238348238</v>
      </c>
      <c r="K1713" s="10">
        <v>16214.220000000001</v>
      </c>
      <c r="L1713" s="20">
        <f t="shared" si="105"/>
        <v>12.499218520362064</v>
      </c>
      <c r="M1713" s="10">
        <f t="shared" si="106"/>
        <v>11600.980000000001</v>
      </c>
      <c r="N1713" s="20">
        <f t="shared" si="107"/>
        <v>8.9429638965272389</v>
      </c>
      <c r="O1713" s="10"/>
      <c r="P1713" s="10"/>
      <c r="Q1713" s="20"/>
      <c r="R1713" s="10"/>
      <c r="S1713" s="20"/>
      <c r="T1713" s="10"/>
      <c r="U1713" s="20"/>
      <c r="V1713" s="20"/>
      <c r="W1713" s="43"/>
      <c r="X1713" s="40"/>
      <c r="Y1713" s="43"/>
    </row>
    <row r="1714" spans="1:25" x14ac:dyDescent="0.25">
      <c r="A1714" s="13" t="s">
        <v>17</v>
      </c>
      <c r="B1714" s="14">
        <v>39212</v>
      </c>
      <c r="C1714" s="14" t="s">
        <v>92</v>
      </c>
      <c r="D1714" s="14" t="s">
        <v>24</v>
      </c>
      <c r="E1714" s="14"/>
      <c r="F1714" s="14"/>
      <c r="G1714" s="14">
        <v>2013</v>
      </c>
      <c r="H1714" s="10">
        <v>208721.59</v>
      </c>
      <c r="I1714" s="10">
        <v>-24134.719999999998</v>
      </c>
      <c r="J1714" s="20">
        <f t="shared" si="104"/>
        <v>-11.563116206617629</v>
      </c>
      <c r="K1714" s="10">
        <v>51384.490000000005</v>
      </c>
      <c r="L1714" s="20">
        <f t="shared" si="105"/>
        <v>24.618675049380375</v>
      </c>
      <c r="M1714" s="10">
        <f t="shared" si="106"/>
        <v>27249.770000000008</v>
      </c>
      <c r="N1714" s="20">
        <f t="shared" si="107"/>
        <v>13.05555884276275</v>
      </c>
      <c r="O1714" s="10"/>
      <c r="P1714" s="10"/>
      <c r="Q1714" s="20"/>
      <c r="R1714" s="10"/>
      <c r="S1714" s="20"/>
      <c r="T1714" s="10"/>
      <c r="U1714" s="20"/>
      <c r="V1714" s="20"/>
      <c r="W1714" s="43"/>
      <c r="X1714" s="40"/>
      <c r="Y1714" s="43"/>
    </row>
    <row r="1715" spans="1:25" x14ac:dyDescent="0.25">
      <c r="A1715" s="13" t="s">
        <v>17</v>
      </c>
      <c r="B1715" s="14">
        <v>39212</v>
      </c>
      <c r="C1715" s="14" t="s">
        <v>92</v>
      </c>
      <c r="D1715" s="14" t="s">
        <v>24</v>
      </c>
      <c r="E1715" s="14"/>
      <c r="F1715" s="14"/>
      <c r="G1715" s="14">
        <v>2014</v>
      </c>
      <c r="H1715" s="10">
        <v>0</v>
      </c>
      <c r="I1715" s="10">
        <v>-19508.339999999997</v>
      </c>
      <c r="J1715" s="20">
        <f t="shared" si="104"/>
        <v>0</v>
      </c>
      <c r="K1715" s="10">
        <v>35090.610000000008</v>
      </c>
      <c r="L1715" s="20">
        <f t="shared" si="105"/>
        <v>0</v>
      </c>
      <c r="M1715" s="10">
        <f t="shared" si="106"/>
        <v>15582.270000000011</v>
      </c>
      <c r="N1715" s="20">
        <f t="shared" si="107"/>
        <v>0</v>
      </c>
      <c r="O1715" s="10"/>
      <c r="P1715" s="10"/>
      <c r="Q1715" s="20"/>
      <c r="R1715" s="10"/>
      <c r="S1715" s="20"/>
      <c r="T1715" s="10"/>
      <c r="U1715" s="20"/>
      <c r="V1715" s="20"/>
      <c r="W1715" s="43"/>
      <c r="X1715" s="40"/>
      <c r="Y1715" s="43"/>
    </row>
    <row r="1716" spans="1:25" x14ac:dyDescent="0.25">
      <c r="A1716" s="13" t="s">
        <v>17</v>
      </c>
      <c r="B1716" s="14">
        <v>39212</v>
      </c>
      <c r="C1716" s="14" t="s">
        <v>92</v>
      </c>
      <c r="D1716" s="14" t="s">
        <v>24</v>
      </c>
      <c r="E1716" s="14"/>
      <c r="F1716" s="14"/>
      <c r="G1716" s="14">
        <v>2015</v>
      </c>
      <c r="H1716" s="10">
        <v>46124.31</v>
      </c>
      <c r="I1716" s="10">
        <v>-99959.37</v>
      </c>
      <c r="J1716" s="20">
        <f t="shared" si="104"/>
        <v>-216.71732325101451</v>
      </c>
      <c r="K1716" s="10">
        <v>-53162.100000000006</v>
      </c>
      <c r="L1716" s="20">
        <f t="shared" si="105"/>
        <v>-115.25830955519987</v>
      </c>
      <c r="M1716" s="10">
        <f t="shared" si="106"/>
        <v>-153121.47</v>
      </c>
      <c r="N1716" s="20">
        <f t="shared" si="107"/>
        <v>-331.97563280621438</v>
      </c>
      <c r="O1716" s="29">
        <v>604277.54</v>
      </c>
      <c r="P1716" s="29">
        <v>-150320.78999999998</v>
      </c>
      <c r="Q1716" s="79">
        <f>IF($O1716=0,0,P1716/$O1716)*100</f>
        <v>-24.87611735494918</v>
      </c>
      <c r="R1716" s="29">
        <v>-72248.739999999991</v>
      </c>
      <c r="S1716" s="79">
        <f>IF($O1716=0,0,R1716/$O1716)*100</f>
        <v>-11.956217998769239</v>
      </c>
      <c r="T1716" s="29">
        <f>P1716+R1716</f>
        <v>-222569.52999999997</v>
      </c>
      <c r="U1716" s="79">
        <f>IF($O1716=0,0,T1716/$O1716)*100</f>
        <v>-36.83233535371842</v>
      </c>
      <c r="V1716" s="80">
        <f>IFERROR(VLOOKUP($B1716,'Depr Rate % NS'!$A:$B,2,FALSE),0)</f>
        <v>15</v>
      </c>
      <c r="W1716" s="81">
        <f>IFERROR(VLOOKUP($B1716,'Depr Rate % NS'!D:E,2,FALSE),0)</f>
        <v>2886718.0200000014</v>
      </c>
      <c r="X1716" s="82">
        <f>IFERROR(VLOOKUP($B1716,'Depr Rate % NS'!$L:$O,4,FALSE),0)</f>
        <v>0</v>
      </c>
      <c r="Y1716" s="81">
        <f>W1716*X1716</f>
        <v>0</v>
      </c>
    </row>
    <row r="1717" spans="1:25" x14ac:dyDescent="0.25">
      <c r="A1717" s="13" t="s">
        <v>17</v>
      </c>
      <c r="B1717" s="14">
        <v>39212</v>
      </c>
      <c r="C1717" s="14" t="s">
        <v>92</v>
      </c>
      <c r="D1717" s="14" t="s">
        <v>24</v>
      </c>
      <c r="E1717" s="14"/>
      <c r="F1717" s="14"/>
      <c r="G1717" s="14">
        <v>2016</v>
      </c>
      <c r="H1717" s="10">
        <v>127951.89</v>
      </c>
      <c r="I1717" s="10">
        <v>148241.89000000004</v>
      </c>
      <c r="J1717" s="20">
        <f t="shared" si="104"/>
        <v>115.85752269857056</v>
      </c>
      <c r="K1717" s="10">
        <v>-4597.82</v>
      </c>
      <c r="L1717" s="20">
        <f t="shared" si="105"/>
        <v>-3.5933974871336405</v>
      </c>
      <c r="M1717" s="10">
        <f t="shared" si="106"/>
        <v>143644.07000000004</v>
      </c>
      <c r="N1717" s="20">
        <f t="shared" si="107"/>
        <v>112.26412521143692</v>
      </c>
      <c r="O1717" s="29">
        <v>512519.66000000003</v>
      </c>
      <c r="P1717" s="29">
        <v>26.220000000053915</v>
      </c>
      <c r="Q1717" s="79">
        <f>IF($O1717=0,0,P1717/$O1717)*100</f>
        <v>5.1159013100207538E-3</v>
      </c>
      <c r="R1717" s="29">
        <v>44929.400000000009</v>
      </c>
      <c r="S1717" s="79">
        <f>IF($O1717=0,0,R1717/$O1717)*100</f>
        <v>8.7663759083895432</v>
      </c>
      <c r="T1717" s="29">
        <f>P1717+R1717</f>
        <v>44955.620000000061</v>
      </c>
      <c r="U1717" s="79">
        <f>IF($O1717=0,0,T1717/$O1717)*100</f>
        <v>8.7714918096995653</v>
      </c>
      <c r="V1717" s="80">
        <f>IFERROR(VLOOKUP($B1717,'Depr Rate % NS'!$A:$B,2,FALSE),0)</f>
        <v>15</v>
      </c>
      <c r="W1717" s="81">
        <f>IFERROR(VLOOKUP($B1717,'Depr Rate % NS'!D:E,2,FALSE),0)</f>
        <v>2886718.0200000014</v>
      </c>
      <c r="X1717" s="82">
        <f>IFERROR(VLOOKUP($B1717,'Depr Rate % NS'!$L:$O,4,FALSE),0)</f>
        <v>0</v>
      </c>
      <c r="Y1717" s="81">
        <f>W1717*X1717</f>
        <v>0</v>
      </c>
    </row>
    <row r="1718" spans="1:25" x14ac:dyDescent="0.25">
      <c r="A1718" s="13" t="s">
        <v>17</v>
      </c>
      <c r="B1718" s="14">
        <v>39212</v>
      </c>
      <c r="C1718" s="14" t="s">
        <v>92</v>
      </c>
      <c r="D1718" s="14" t="s">
        <v>24</v>
      </c>
      <c r="E1718" s="14"/>
      <c r="F1718" s="14"/>
      <c r="G1718" s="14">
        <v>2017</v>
      </c>
      <c r="H1718" s="10">
        <v>59660.01</v>
      </c>
      <c r="I1718" s="10">
        <v>310.0600000000004</v>
      </c>
      <c r="J1718" s="20">
        <f t="shared" si="104"/>
        <v>0.51971161251900633</v>
      </c>
      <c r="K1718" s="10">
        <v>4791.3900000000003</v>
      </c>
      <c r="L1718" s="20">
        <f t="shared" si="105"/>
        <v>8.0311585599801276</v>
      </c>
      <c r="M1718" s="10">
        <f t="shared" si="106"/>
        <v>5101.4500000000007</v>
      </c>
      <c r="N1718" s="20">
        <f t="shared" si="107"/>
        <v>8.5508701724991329</v>
      </c>
      <c r="O1718" s="29">
        <v>442457.8</v>
      </c>
      <c r="P1718" s="29">
        <v>4949.5200000000514</v>
      </c>
      <c r="Q1718" s="79">
        <f>IF($O1718=0,0,P1718/$O1718)*100</f>
        <v>1.1186422750373146</v>
      </c>
      <c r="R1718" s="29">
        <v>33506.570000000007</v>
      </c>
      <c r="S1718" s="79">
        <f>IF($O1718=0,0,R1718/$O1718)*100</f>
        <v>7.5728284143708189</v>
      </c>
      <c r="T1718" s="29">
        <f>P1718+R1718</f>
        <v>38456.090000000055</v>
      </c>
      <c r="U1718" s="79">
        <f>IF($O1718=0,0,T1718/$O1718)*100</f>
        <v>8.6914706894081331</v>
      </c>
      <c r="V1718" s="80">
        <f>IFERROR(VLOOKUP($B1718,'Depr Rate % NS'!$A:$B,2,FALSE),0)</f>
        <v>15</v>
      </c>
      <c r="W1718" s="81">
        <f>IFERROR(VLOOKUP($B1718,'Depr Rate % NS'!D:E,2,FALSE),0)</f>
        <v>2886718.0200000014</v>
      </c>
      <c r="X1718" s="82">
        <f>IFERROR(VLOOKUP($B1718,'Depr Rate % NS'!$L:$O,4,FALSE),0)</f>
        <v>0</v>
      </c>
      <c r="Y1718" s="81">
        <f>W1718*X1718</f>
        <v>0</v>
      </c>
    </row>
    <row r="1719" spans="1:25" x14ac:dyDescent="0.25">
      <c r="A1719" s="13" t="s">
        <v>17</v>
      </c>
      <c r="B1719" s="14">
        <v>39212</v>
      </c>
      <c r="C1719" s="14" t="s">
        <v>92</v>
      </c>
      <c r="D1719" s="14" t="s">
        <v>24</v>
      </c>
      <c r="E1719" s="14"/>
      <c r="F1719" s="14"/>
      <c r="G1719" s="14">
        <v>2018</v>
      </c>
      <c r="H1719" s="10">
        <v>189482.61</v>
      </c>
      <c r="I1719" s="10">
        <v>-1114.1100000000006</v>
      </c>
      <c r="J1719" s="20">
        <f t="shared" si="104"/>
        <v>-0.58797480148706027</v>
      </c>
      <c r="K1719" s="10">
        <v>7127.09</v>
      </c>
      <c r="L1719" s="20">
        <f t="shared" si="105"/>
        <v>3.7613425316444613</v>
      </c>
      <c r="M1719" s="10">
        <f t="shared" si="106"/>
        <v>6012.98</v>
      </c>
      <c r="N1719" s="20">
        <f t="shared" si="107"/>
        <v>3.173367730157401</v>
      </c>
      <c r="O1719" s="29">
        <v>423218.82</v>
      </c>
      <c r="P1719" s="29">
        <v>27970.130000000063</v>
      </c>
      <c r="Q1719" s="79">
        <f>IF($O1719=0,0,P1719/$O1719)*100</f>
        <v>6.6089050576720725</v>
      </c>
      <c r="R1719" s="29">
        <v>-10750.829999999994</v>
      </c>
      <c r="S1719" s="79">
        <f>IF($O1719=0,0,R1719/$O1719)*100</f>
        <v>-2.5402532902482915</v>
      </c>
      <c r="T1719" s="29">
        <f>P1719+R1719</f>
        <v>17219.300000000068</v>
      </c>
      <c r="U1719" s="79">
        <f>IF($O1719=0,0,T1719/$O1719)*100</f>
        <v>4.0686517674237805</v>
      </c>
      <c r="V1719" s="80">
        <f>IFERROR(VLOOKUP($B1719,'Depr Rate % NS'!$A:$B,2,FALSE),0)</f>
        <v>15</v>
      </c>
      <c r="W1719" s="81">
        <f>IFERROR(VLOOKUP($B1719,'Depr Rate % NS'!D:E,2,FALSE),0)</f>
        <v>2886718.0200000014</v>
      </c>
      <c r="X1719" s="82">
        <f>IFERROR(VLOOKUP($B1719,'Depr Rate % NS'!$L:$O,4,FALSE),0)</f>
        <v>0</v>
      </c>
      <c r="Y1719" s="81">
        <f>W1719*X1719</f>
        <v>0</v>
      </c>
    </row>
    <row r="1720" spans="1:25" x14ac:dyDescent="0.25">
      <c r="A1720" s="13" t="s">
        <v>17</v>
      </c>
      <c r="B1720" s="14">
        <v>39212</v>
      </c>
      <c r="C1720" s="14" t="s">
        <v>92</v>
      </c>
      <c r="D1720" s="14" t="s">
        <v>24</v>
      </c>
      <c r="E1720" s="14"/>
      <c r="F1720" s="14"/>
      <c r="G1720" s="14">
        <v>2019</v>
      </c>
      <c r="H1720" s="10">
        <v>166809.71999999997</v>
      </c>
      <c r="I1720" s="10">
        <v>-2725.579999999999</v>
      </c>
      <c r="J1720" s="20">
        <f t="shared" si="104"/>
        <v>-1.6339455518539325</v>
      </c>
      <c r="K1720" s="10">
        <v>95517.41</v>
      </c>
      <c r="L1720" s="20">
        <f t="shared" si="105"/>
        <v>57.261297483144283</v>
      </c>
      <c r="M1720" s="10">
        <f t="shared" si="106"/>
        <v>92791.83</v>
      </c>
      <c r="N1720" s="20">
        <f t="shared" si="107"/>
        <v>55.627351931290349</v>
      </c>
      <c r="O1720" s="29">
        <v>590028.54</v>
      </c>
      <c r="P1720" s="29">
        <v>44752.890000000043</v>
      </c>
      <c r="Q1720" s="79">
        <f>IF($O1720=0,0,P1720/$O1720)*100</f>
        <v>7.584868691267042</v>
      </c>
      <c r="R1720" s="29">
        <v>49675.97</v>
      </c>
      <c r="S1720" s="79">
        <f>IF($O1720=0,0,R1720/$O1720)*100</f>
        <v>8.4192486688864232</v>
      </c>
      <c r="T1720" s="29">
        <f>P1720+R1720</f>
        <v>94428.860000000044</v>
      </c>
      <c r="U1720" s="79">
        <f>IF($O1720=0,0,T1720/$O1720)*100</f>
        <v>16.004117360153465</v>
      </c>
      <c r="V1720" s="80">
        <f>IFERROR(VLOOKUP($B1720,'Depr Rate % NS'!$A:$B,2,FALSE),0)</f>
        <v>15</v>
      </c>
      <c r="W1720" s="81">
        <f>IFERROR(VLOOKUP($B1720,'Depr Rate % NS'!D:E,2,FALSE),0)</f>
        <v>2886718.0200000014</v>
      </c>
      <c r="X1720" s="82">
        <f>IFERROR(VLOOKUP($B1720,'Depr Rate % NS'!$L:$O,4,FALSE),0)</f>
        <v>0</v>
      </c>
      <c r="Y1720" s="81">
        <f>W1720*X1720</f>
        <v>0</v>
      </c>
    </row>
    <row r="1721" spans="1:25" x14ac:dyDescent="0.25">
      <c r="A1721" s="13" t="s">
        <v>17</v>
      </c>
      <c r="B1721" s="14">
        <v>39213</v>
      </c>
      <c r="C1721" s="14" t="s">
        <v>92</v>
      </c>
      <c r="D1721" s="14" t="s">
        <v>25</v>
      </c>
      <c r="E1721" s="14"/>
      <c r="F1721" s="14"/>
      <c r="G1721" s="14">
        <v>2011</v>
      </c>
      <c r="H1721" s="10">
        <v>0</v>
      </c>
      <c r="I1721" s="10">
        <v>-941.81999999999994</v>
      </c>
      <c r="J1721" s="20">
        <f t="shared" si="104"/>
        <v>0</v>
      </c>
      <c r="K1721" s="10">
        <v>-41343.279999999999</v>
      </c>
      <c r="L1721" s="20">
        <f t="shared" si="105"/>
        <v>0</v>
      </c>
      <c r="M1721" s="10">
        <f t="shared" si="106"/>
        <v>-42285.1</v>
      </c>
      <c r="N1721" s="20">
        <f t="shared" si="107"/>
        <v>0</v>
      </c>
      <c r="O1721" s="10"/>
      <c r="P1721" s="10"/>
      <c r="Q1721" s="20"/>
      <c r="R1721" s="10"/>
      <c r="S1721" s="20"/>
      <c r="T1721" s="10"/>
      <c r="U1721" s="20"/>
      <c r="V1721" s="20"/>
      <c r="W1721" s="43"/>
      <c r="X1721" s="40"/>
      <c r="Y1721" s="43"/>
    </row>
    <row r="1722" spans="1:25" x14ac:dyDescent="0.25">
      <c r="A1722" s="13" t="s">
        <v>17</v>
      </c>
      <c r="B1722" s="14">
        <v>39213</v>
      </c>
      <c r="C1722" s="14" t="s">
        <v>92</v>
      </c>
      <c r="D1722" s="14" t="s">
        <v>25</v>
      </c>
      <c r="E1722" s="14"/>
      <c r="F1722" s="14"/>
      <c r="G1722" s="14">
        <v>2012</v>
      </c>
      <c r="H1722" s="10">
        <v>314009.51</v>
      </c>
      <c r="I1722" s="10">
        <v>5221.8500000000004</v>
      </c>
      <c r="J1722" s="20">
        <f t="shared" si="104"/>
        <v>1.6629591887201125</v>
      </c>
      <c r="K1722" s="10">
        <v>2813.76</v>
      </c>
      <c r="L1722" s="20">
        <f t="shared" si="105"/>
        <v>0.8960747717481552</v>
      </c>
      <c r="M1722" s="10">
        <f t="shared" si="106"/>
        <v>8035.6100000000006</v>
      </c>
      <c r="N1722" s="20">
        <f t="shared" si="107"/>
        <v>2.5590339604682675</v>
      </c>
      <c r="O1722" s="10"/>
      <c r="P1722" s="10"/>
      <c r="Q1722" s="20"/>
      <c r="R1722" s="10"/>
      <c r="S1722" s="20"/>
      <c r="T1722" s="10"/>
      <c r="U1722" s="20"/>
      <c r="V1722" s="20"/>
      <c r="W1722" s="43"/>
      <c r="X1722" s="40"/>
      <c r="Y1722" s="43"/>
    </row>
    <row r="1723" spans="1:25" x14ac:dyDescent="0.25">
      <c r="A1723" s="13" t="s">
        <v>17</v>
      </c>
      <c r="B1723" s="14">
        <v>39213</v>
      </c>
      <c r="C1723" s="14" t="s">
        <v>92</v>
      </c>
      <c r="D1723" s="14" t="s">
        <v>25</v>
      </c>
      <c r="E1723" s="14"/>
      <c r="F1723" s="14"/>
      <c r="G1723" s="14">
        <v>2013</v>
      </c>
      <c r="H1723" s="10">
        <v>0</v>
      </c>
      <c r="I1723" s="10">
        <v>-15600.92</v>
      </c>
      <c r="J1723" s="20">
        <f t="shared" si="104"/>
        <v>0</v>
      </c>
      <c r="K1723" s="10">
        <v>99904.72</v>
      </c>
      <c r="L1723" s="20">
        <f t="shared" si="105"/>
        <v>0</v>
      </c>
      <c r="M1723" s="10">
        <f t="shared" si="106"/>
        <v>84303.8</v>
      </c>
      <c r="N1723" s="20">
        <f t="shared" si="107"/>
        <v>0</v>
      </c>
      <c r="O1723" s="10"/>
      <c r="P1723" s="10"/>
      <c r="Q1723" s="20"/>
      <c r="R1723" s="10"/>
      <c r="S1723" s="20"/>
      <c r="T1723" s="10"/>
      <c r="U1723" s="20"/>
      <c r="V1723" s="20"/>
      <c r="W1723" s="43"/>
      <c r="X1723" s="40"/>
      <c r="Y1723" s="43"/>
    </row>
    <row r="1724" spans="1:25" x14ac:dyDescent="0.25">
      <c r="A1724" s="13" t="s">
        <v>17</v>
      </c>
      <c r="B1724" s="14">
        <v>39213</v>
      </c>
      <c r="C1724" s="14" t="s">
        <v>92</v>
      </c>
      <c r="D1724" s="14" t="s">
        <v>25</v>
      </c>
      <c r="E1724" s="14"/>
      <c r="F1724" s="14"/>
      <c r="G1724" s="14">
        <v>2014</v>
      </c>
      <c r="H1724" s="10">
        <v>0</v>
      </c>
      <c r="I1724" s="10">
        <v>-11512.619999999999</v>
      </c>
      <c r="J1724" s="20">
        <f t="shared" si="104"/>
        <v>0</v>
      </c>
      <c r="K1724" s="10">
        <v>17903.199999999997</v>
      </c>
      <c r="L1724" s="20">
        <f t="shared" si="105"/>
        <v>0</v>
      </c>
      <c r="M1724" s="10">
        <f t="shared" si="106"/>
        <v>6390.5799999999981</v>
      </c>
      <c r="N1724" s="20">
        <f t="shared" si="107"/>
        <v>0</v>
      </c>
      <c r="O1724" s="10"/>
      <c r="P1724" s="10"/>
      <c r="Q1724" s="20"/>
      <c r="R1724" s="10"/>
      <c r="S1724" s="20"/>
      <c r="T1724" s="10"/>
      <c r="U1724" s="20"/>
      <c r="V1724" s="20"/>
      <c r="W1724" s="43"/>
      <c r="X1724" s="40"/>
      <c r="Y1724" s="43"/>
    </row>
    <row r="1725" spans="1:25" x14ac:dyDescent="0.25">
      <c r="A1725" s="13" t="s">
        <v>17</v>
      </c>
      <c r="B1725" s="14">
        <v>39213</v>
      </c>
      <c r="C1725" s="14" t="s">
        <v>92</v>
      </c>
      <c r="D1725" s="14" t="s">
        <v>25</v>
      </c>
      <c r="E1725" s="14"/>
      <c r="F1725" s="14"/>
      <c r="G1725" s="14">
        <v>2015</v>
      </c>
      <c r="H1725" s="10">
        <v>0</v>
      </c>
      <c r="I1725" s="10">
        <v>-30409.899999999998</v>
      </c>
      <c r="J1725" s="20">
        <f t="shared" si="104"/>
        <v>0</v>
      </c>
      <c r="K1725" s="10">
        <v>-24444.409999999996</v>
      </c>
      <c r="L1725" s="20">
        <f t="shared" si="105"/>
        <v>0</v>
      </c>
      <c r="M1725" s="10">
        <f t="shared" si="106"/>
        <v>-54854.31</v>
      </c>
      <c r="N1725" s="20">
        <f t="shared" si="107"/>
        <v>0</v>
      </c>
      <c r="O1725" s="29">
        <v>314009.51</v>
      </c>
      <c r="P1725" s="29">
        <v>-53243.409999999996</v>
      </c>
      <c r="Q1725" s="79">
        <f>IF($O1725=0,0,P1725/$O1725)*100</f>
        <v>-16.955986460410067</v>
      </c>
      <c r="R1725" s="29">
        <v>54833.990000000005</v>
      </c>
      <c r="S1725" s="79">
        <f>IF($O1725=0,0,R1725/$O1725)*100</f>
        <v>17.462525259187213</v>
      </c>
      <c r="T1725" s="29">
        <f>P1725+R1725</f>
        <v>1590.580000000009</v>
      </c>
      <c r="U1725" s="79">
        <f>IF($O1725=0,0,T1725/$O1725)*100</f>
        <v>0.50653879877714825</v>
      </c>
      <c r="V1725" s="80">
        <f>IFERROR(VLOOKUP($B1725,'Depr Rate % NS'!$A:$B,2,FALSE),0)</f>
        <v>10</v>
      </c>
      <c r="W1725" s="81">
        <f>IFERROR(VLOOKUP($B1725,'Depr Rate % NS'!D:E,2,FALSE),0)</f>
        <v>770868.77999999991</v>
      </c>
      <c r="X1725" s="82">
        <f>IFERROR(VLOOKUP($B1725,'Depr Rate % NS'!$L:$O,4,FALSE),0)</f>
        <v>0</v>
      </c>
      <c r="Y1725" s="81">
        <f>W1725*X1725</f>
        <v>0</v>
      </c>
    </row>
    <row r="1726" spans="1:25" x14ac:dyDescent="0.25">
      <c r="A1726" s="13" t="s">
        <v>17</v>
      </c>
      <c r="B1726" s="14">
        <v>39213</v>
      </c>
      <c r="C1726" s="14" t="s">
        <v>92</v>
      </c>
      <c r="D1726" s="14" t="s">
        <v>25</v>
      </c>
      <c r="E1726" s="14"/>
      <c r="F1726" s="14"/>
      <c r="G1726" s="14">
        <v>2016</v>
      </c>
      <c r="H1726" s="10">
        <v>43116.86</v>
      </c>
      <c r="I1726" s="10">
        <v>51666.159999999989</v>
      </c>
      <c r="J1726" s="20">
        <f t="shared" si="104"/>
        <v>119.82820641391787</v>
      </c>
      <c r="K1726" s="10">
        <v>-2499.9299999999994</v>
      </c>
      <c r="L1726" s="20">
        <f t="shared" si="105"/>
        <v>-5.7980335302709882</v>
      </c>
      <c r="M1726" s="10">
        <f t="shared" si="106"/>
        <v>49166.229999999989</v>
      </c>
      <c r="N1726" s="20">
        <f t="shared" si="107"/>
        <v>114.03017288364687</v>
      </c>
      <c r="O1726" s="29">
        <v>357126.37</v>
      </c>
      <c r="P1726" s="29">
        <v>-635.43000000000757</v>
      </c>
      <c r="Q1726" s="79">
        <f>IF($O1726=0,0,P1726/$O1726)*100</f>
        <v>-0.17792861389653405</v>
      </c>
      <c r="R1726" s="29">
        <v>93677.34</v>
      </c>
      <c r="S1726" s="79">
        <f>IF($O1726=0,0,R1726/$O1726)*100</f>
        <v>26.230866121703645</v>
      </c>
      <c r="T1726" s="29">
        <f>P1726+R1726</f>
        <v>93041.909999999989</v>
      </c>
      <c r="U1726" s="79">
        <f>IF($O1726=0,0,T1726/$O1726)*100</f>
        <v>26.052937507807105</v>
      </c>
      <c r="V1726" s="80">
        <f>IFERROR(VLOOKUP($B1726,'Depr Rate % NS'!$A:$B,2,FALSE),0)</f>
        <v>10</v>
      </c>
      <c r="W1726" s="81">
        <f>IFERROR(VLOOKUP($B1726,'Depr Rate % NS'!D:E,2,FALSE),0)</f>
        <v>770868.77999999991</v>
      </c>
      <c r="X1726" s="82">
        <f>IFERROR(VLOOKUP($B1726,'Depr Rate % NS'!$L:$O,4,FALSE),0)</f>
        <v>0</v>
      </c>
      <c r="Y1726" s="81">
        <f>W1726*X1726</f>
        <v>0</v>
      </c>
    </row>
    <row r="1727" spans="1:25" x14ac:dyDescent="0.25">
      <c r="A1727" s="13" t="s">
        <v>17</v>
      </c>
      <c r="B1727" s="14">
        <v>39213</v>
      </c>
      <c r="C1727" s="14" t="s">
        <v>92</v>
      </c>
      <c r="D1727" s="14" t="s">
        <v>25</v>
      </c>
      <c r="E1727" s="14"/>
      <c r="F1727" s="14"/>
      <c r="G1727" s="14">
        <v>2017</v>
      </c>
      <c r="H1727" s="10">
        <v>57801.39</v>
      </c>
      <c r="I1727" s="10">
        <v>379.82000000000016</v>
      </c>
      <c r="J1727" s="20">
        <f t="shared" si="104"/>
        <v>0.65711222515583123</v>
      </c>
      <c r="K1727" s="10">
        <v>1580.21</v>
      </c>
      <c r="L1727" s="20">
        <f t="shared" si="105"/>
        <v>2.7338615905257644</v>
      </c>
      <c r="M1727" s="10">
        <f t="shared" si="106"/>
        <v>1960.0300000000002</v>
      </c>
      <c r="N1727" s="20">
        <f t="shared" si="107"/>
        <v>3.3909738156815958</v>
      </c>
      <c r="O1727" s="29">
        <v>100918.25</v>
      </c>
      <c r="P1727" s="29">
        <v>-5477.4600000000082</v>
      </c>
      <c r="Q1727" s="79">
        <f>IF($O1727=0,0,P1727/$O1727)*100</f>
        <v>-5.4276208713488474</v>
      </c>
      <c r="R1727" s="29">
        <v>92443.790000000008</v>
      </c>
      <c r="S1727" s="79">
        <f>IF($O1727=0,0,R1727/$O1727)*100</f>
        <v>91.602648678509595</v>
      </c>
      <c r="T1727" s="29">
        <f>P1727+R1727</f>
        <v>86966.33</v>
      </c>
      <c r="U1727" s="79">
        <f>IF($O1727=0,0,T1727/$O1727)*100</f>
        <v>86.17502780716076</v>
      </c>
      <c r="V1727" s="80">
        <f>IFERROR(VLOOKUP($B1727,'Depr Rate % NS'!$A:$B,2,FALSE),0)</f>
        <v>10</v>
      </c>
      <c r="W1727" s="81">
        <f>IFERROR(VLOOKUP($B1727,'Depr Rate % NS'!D:E,2,FALSE),0)</f>
        <v>770868.77999999991</v>
      </c>
      <c r="X1727" s="82">
        <f>IFERROR(VLOOKUP($B1727,'Depr Rate % NS'!$L:$O,4,FALSE),0)</f>
        <v>0</v>
      </c>
      <c r="Y1727" s="81">
        <f>W1727*X1727</f>
        <v>0</v>
      </c>
    </row>
    <row r="1728" spans="1:25" x14ac:dyDescent="0.25">
      <c r="A1728" s="13" t="s">
        <v>17</v>
      </c>
      <c r="B1728" s="14">
        <v>39213</v>
      </c>
      <c r="C1728" s="14" t="s">
        <v>92</v>
      </c>
      <c r="D1728" s="14" t="s">
        <v>25</v>
      </c>
      <c r="E1728" s="14"/>
      <c r="F1728" s="14"/>
      <c r="G1728" s="14">
        <v>2018</v>
      </c>
      <c r="H1728" s="10">
        <v>19778.310000000001</v>
      </c>
      <c r="I1728" s="10">
        <v>114.26999999999998</v>
      </c>
      <c r="J1728" s="20">
        <f t="shared" si="104"/>
        <v>0.57775411549318401</v>
      </c>
      <c r="K1728" s="10">
        <v>1385.05</v>
      </c>
      <c r="L1728" s="20">
        <f t="shared" si="105"/>
        <v>7.0028733496441298</v>
      </c>
      <c r="M1728" s="10">
        <f t="shared" si="106"/>
        <v>1499.32</v>
      </c>
      <c r="N1728" s="20">
        <f t="shared" si="107"/>
        <v>7.5806274651373142</v>
      </c>
      <c r="O1728" s="29">
        <v>120696.56</v>
      </c>
      <c r="P1728" s="29">
        <v>10237.729999999989</v>
      </c>
      <c r="Q1728" s="79">
        <f>IF($O1728=0,0,P1728/$O1728)*100</f>
        <v>8.4822052923463502</v>
      </c>
      <c r="R1728" s="29">
        <v>-6075.8799999999974</v>
      </c>
      <c r="S1728" s="79">
        <f>IF($O1728=0,0,R1728/$O1728)*100</f>
        <v>-5.0340125683780856</v>
      </c>
      <c r="T1728" s="29">
        <f>P1728+R1728</f>
        <v>4161.8499999999913</v>
      </c>
      <c r="U1728" s="79">
        <f>IF($O1728=0,0,T1728/$O1728)*100</f>
        <v>3.448192723968265</v>
      </c>
      <c r="V1728" s="80">
        <f>IFERROR(VLOOKUP($B1728,'Depr Rate % NS'!$A:$B,2,FALSE),0)</f>
        <v>10</v>
      </c>
      <c r="W1728" s="81">
        <f>IFERROR(VLOOKUP($B1728,'Depr Rate % NS'!D:E,2,FALSE),0)</f>
        <v>770868.77999999991</v>
      </c>
      <c r="X1728" s="82">
        <f>IFERROR(VLOOKUP($B1728,'Depr Rate % NS'!$L:$O,4,FALSE),0)</f>
        <v>0</v>
      </c>
      <c r="Y1728" s="81">
        <f>W1728*X1728</f>
        <v>0</v>
      </c>
    </row>
    <row r="1729" spans="1:25" x14ac:dyDescent="0.25">
      <c r="A1729" s="13" t="s">
        <v>17</v>
      </c>
      <c r="B1729" s="14">
        <v>39213</v>
      </c>
      <c r="C1729" s="14" t="s">
        <v>92</v>
      </c>
      <c r="D1729" s="14" t="s">
        <v>25</v>
      </c>
      <c r="E1729" s="14"/>
      <c r="F1729" s="14"/>
      <c r="G1729" s="14">
        <v>2019</v>
      </c>
      <c r="H1729" s="10">
        <v>28928.880000000001</v>
      </c>
      <c r="I1729" s="10">
        <v>-534.57000000000016</v>
      </c>
      <c r="J1729" s="20">
        <f t="shared" si="104"/>
        <v>-1.8478765856127171</v>
      </c>
      <c r="K1729" s="10">
        <v>-322.89</v>
      </c>
      <c r="L1729" s="20">
        <f t="shared" si="105"/>
        <v>-1.1161510573516844</v>
      </c>
      <c r="M1729" s="10">
        <f t="shared" si="106"/>
        <v>-857.46000000000015</v>
      </c>
      <c r="N1729" s="20">
        <f t="shared" si="107"/>
        <v>-2.9640276429644015</v>
      </c>
      <c r="O1729" s="29">
        <v>149625.44</v>
      </c>
      <c r="P1729" s="29">
        <v>21215.779999999988</v>
      </c>
      <c r="Q1729" s="79">
        <f>IF($O1729=0,0,P1729/$O1729)*100</f>
        <v>14.179259890564055</v>
      </c>
      <c r="R1729" s="29">
        <v>-24301.969999999994</v>
      </c>
      <c r="S1729" s="79">
        <f>IF($O1729=0,0,R1729/$O1729)*100</f>
        <v>-16.241870366429662</v>
      </c>
      <c r="T1729" s="29">
        <f>P1729+R1729</f>
        <v>-3086.190000000006</v>
      </c>
      <c r="U1729" s="79">
        <f>IF($O1729=0,0,T1729/$O1729)*100</f>
        <v>-2.0626104758656054</v>
      </c>
      <c r="V1729" s="80">
        <f>IFERROR(VLOOKUP($B1729,'Depr Rate % NS'!$A:$B,2,FALSE),0)</f>
        <v>10</v>
      </c>
      <c r="W1729" s="81">
        <f>IFERROR(VLOOKUP($B1729,'Depr Rate % NS'!D:E,2,FALSE),0)</f>
        <v>770868.77999999991</v>
      </c>
      <c r="X1729" s="82">
        <f>IFERROR(VLOOKUP($B1729,'Depr Rate % NS'!$L:$O,4,FALSE),0)</f>
        <v>0</v>
      </c>
      <c r="Y1729" s="81">
        <f>W1729*X1729</f>
        <v>0</v>
      </c>
    </row>
    <row r="1730" spans="1:25" x14ac:dyDescent="0.25">
      <c r="A1730" s="24" t="s">
        <v>17</v>
      </c>
      <c r="B1730" s="14">
        <v>39214</v>
      </c>
      <c r="C1730" s="14" t="s">
        <v>92</v>
      </c>
      <c r="D1730" s="14" t="s">
        <v>26</v>
      </c>
      <c r="E1730" s="14"/>
      <c r="F1730" s="14"/>
      <c r="G1730" s="14">
        <v>2011</v>
      </c>
      <c r="H1730" s="10">
        <v>56453.05</v>
      </c>
      <c r="I1730" s="10">
        <v>-20.079999999999998</v>
      </c>
      <c r="J1730" s="20">
        <f t="shared" ref="J1730:J1793" si="108">IF($H1730=0,0,I1730/$H1730)*100</f>
        <v>-3.5569380219492117E-2</v>
      </c>
      <c r="K1730" s="10">
        <v>-15875.349999999999</v>
      </c>
      <c r="L1730" s="20">
        <f t="shared" ref="L1730:L1793" si="109">IF($H1730=0,0,K1730/$H1730)*100</f>
        <v>-28.121332682645132</v>
      </c>
      <c r="M1730" s="10">
        <f t="shared" ref="M1730:M1793" si="110">I1730+K1730</f>
        <v>-15895.429999999998</v>
      </c>
      <c r="N1730" s="20">
        <f t="shared" ref="N1730:N1793" si="111">IF($H1730=0,0,M1730/$H1730)*100</f>
        <v>-28.156902062864624</v>
      </c>
      <c r="O1730" s="10"/>
      <c r="P1730" s="10"/>
      <c r="Q1730" s="20"/>
      <c r="R1730" s="10"/>
      <c r="S1730" s="20"/>
      <c r="T1730" s="10"/>
      <c r="U1730" s="20"/>
      <c r="V1730" s="20"/>
      <c r="W1730" s="43"/>
      <c r="X1730" s="40"/>
      <c r="Y1730" s="43"/>
    </row>
    <row r="1731" spans="1:25" x14ac:dyDescent="0.25">
      <c r="A1731" s="13" t="s">
        <v>17</v>
      </c>
      <c r="B1731" s="14">
        <v>39214</v>
      </c>
      <c r="C1731" s="14" t="s">
        <v>92</v>
      </c>
      <c r="D1731" s="14" t="s">
        <v>26</v>
      </c>
      <c r="E1731" s="14"/>
      <c r="F1731" s="14"/>
      <c r="G1731" s="14">
        <v>2012</v>
      </c>
      <c r="H1731" s="10">
        <v>0</v>
      </c>
      <c r="I1731" s="10">
        <v>-87.3</v>
      </c>
      <c r="J1731" s="20">
        <f t="shared" si="108"/>
        <v>0</v>
      </c>
      <c r="K1731" s="10">
        <v>-1622.5</v>
      </c>
      <c r="L1731" s="20">
        <f t="shared" si="109"/>
        <v>0</v>
      </c>
      <c r="M1731" s="10">
        <f t="shared" si="110"/>
        <v>-1709.8</v>
      </c>
      <c r="N1731" s="20">
        <f t="shared" si="111"/>
        <v>0</v>
      </c>
      <c r="O1731" s="10"/>
      <c r="P1731" s="10"/>
      <c r="Q1731" s="20"/>
      <c r="R1731" s="10"/>
      <c r="S1731" s="20"/>
      <c r="T1731" s="10"/>
      <c r="U1731" s="20"/>
      <c r="V1731" s="20"/>
      <c r="W1731" s="43"/>
      <c r="X1731" s="40"/>
      <c r="Y1731" s="43"/>
    </row>
    <row r="1732" spans="1:25" x14ac:dyDescent="0.25">
      <c r="A1732" s="13" t="s">
        <v>17</v>
      </c>
      <c r="B1732" s="14">
        <v>39214</v>
      </c>
      <c r="C1732" s="14" t="s">
        <v>92</v>
      </c>
      <c r="D1732" s="14" t="s">
        <v>26</v>
      </c>
      <c r="E1732" s="14"/>
      <c r="F1732" s="14"/>
      <c r="G1732" s="14">
        <v>2013</v>
      </c>
      <c r="H1732" s="10">
        <v>0</v>
      </c>
      <c r="I1732" s="10">
        <v>261.68</v>
      </c>
      <c r="J1732" s="20">
        <f t="shared" si="108"/>
        <v>0</v>
      </c>
      <c r="K1732" s="10">
        <v>24543.1</v>
      </c>
      <c r="L1732" s="20">
        <f t="shared" si="109"/>
        <v>0</v>
      </c>
      <c r="M1732" s="10">
        <f t="shared" si="110"/>
        <v>24804.78</v>
      </c>
      <c r="N1732" s="20">
        <f t="shared" si="111"/>
        <v>0</v>
      </c>
      <c r="O1732" s="10"/>
      <c r="P1732" s="10"/>
      <c r="Q1732" s="20"/>
      <c r="R1732" s="10"/>
      <c r="S1732" s="20"/>
      <c r="T1732" s="10"/>
      <c r="U1732" s="20"/>
      <c r="V1732" s="20"/>
      <c r="W1732" s="43"/>
      <c r="X1732" s="40"/>
      <c r="Y1732" s="43"/>
    </row>
    <row r="1733" spans="1:25" x14ac:dyDescent="0.25">
      <c r="A1733" s="24" t="s">
        <v>17</v>
      </c>
      <c r="B1733" s="14">
        <v>39214</v>
      </c>
      <c r="C1733" s="14" t="s">
        <v>92</v>
      </c>
      <c r="D1733" s="14" t="s">
        <v>26</v>
      </c>
      <c r="E1733" s="14"/>
      <c r="F1733" s="14"/>
      <c r="G1733" s="14">
        <v>2014</v>
      </c>
      <c r="H1733" s="10">
        <v>0</v>
      </c>
      <c r="I1733" s="10">
        <v>0</v>
      </c>
      <c r="J1733" s="20">
        <f t="shared" si="108"/>
        <v>0</v>
      </c>
      <c r="K1733" s="10">
        <v>0</v>
      </c>
      <c r="L1733" s="20">
        <f t="shared" si="109"/>
        <v>0</v>
      </c>
      <c r="M1733" s="10">
        <f t="shared" si="110"/>
        <v>0</v>
      </c>
      <c r="N1733" s="20">
        <f t="shared" si="111"/>
        <v>0</v>
      </c>
      <c r="O1733" s="10"/>
      <c r="P1733" s="10"/>
      <c r="Q1733" s="20"/>
      <c r="R1733" s="10"/>
      <c r="S1733" s="20"/>
      <c r="T1733" s="10"/>
      <c r="U1733" s="20"/>
      <c r="V1733" s="20"/>
      <c r="W1733" s="43"/>
      <c r="X1733" s="40"/>
      <c r="Y1733" s="43"/>
    </row>
    <row r="1734" spans="1:25" x14ac:dyDescent="0.25">
      <c r="A1734" s="13" t="s">
        <v>17</v>
      </c>
      <c r="B1734" s="14">
        <v>39214</v>
      </c>
      <c r="C1734" s="14" t="s">
        <v>92</v>
      </c>
      <c r="D1734" s="14" t="s">
        <v>26</v>
      </c>
      <c r="E1734" s="14"/>
      <c r="F1734" s="14"/>
      <c r="G1734" s="14">
        <v>2015</v>
      </c>
      <c r="H1734" s="10">
        <v>0</v>
      </c>
      <c r="I1734" s="10">
        <v>0</v>
      </c>
      <c r="J1734" s="20">
        <f t="shared" si="108"/>
        <v>0</v>
      </c>
      <c r="K1734" s="10">
        <v>0</v>
      </c>
      <c r="L1734" s="20">
        <f t="shared" si="109"/>
        <v>0</v>
      </c>
      <c r="M1734" s="10">
        <f t="shared" si="110"/>
        <v>0</v>
      </c>
      <c r="N1734" s="20">
        <f t="shared" si="111"/>
        <v>0</v>
      </c>
      <c r="O1734" s="29">
        <v>56453.05</v>
      </c>
      <c r="P1734" s="29">
        <v>154.30000000000001</v>
      </c>
      <c r="Q1734" s="79">
        <f>IF($O1734=0,0,P1734/$O1734)*100</f>
        <v>0.2733244705113364</v>
      </c>
      <c r="R1734" s="29">
        <v>7045.25</v>
      </c>
      <c r="S1734" s="79">
        <f>IF($O1734=0,0,R1734/$O1734)*100</f>
        <v>12.479839441801637</v>
      </c>
      <c r="T1734" s="29">
        <f>P1734+R1734</f>
        <v>7199.55</v>
      </c>
      <c r="U1734" s="79">
        <f>IF($O1734=0,0,T1734/$O1734)*100</f>
        <v>12.753163912312976</v>
      </c>
      <c r="V1734" s="80">
        <f>IFERROR(VLOOKUP($B1734,'Depr Rate % NS'!$A:$B,2,FALSE),0)</f>
        <v>15</v>
      </c>
      <c r="W1734" s="81">
        <f>IFERROR(VLOOKUP($B1734,'Depr Rate % NS'!D:E,2,FALSE),0)</f>
        <v>0</v>
      </c>
      <c r="X1734" s="82">
        <f>IFERROR(VLOOKUP($B1734,'Depr Rate % NS'!$L:$O,4,FALSE),0)</f>
        <v>0</v>
      </c>
      <c r="Y1734" s="81">
        <f>W1734*X1734</f>
        <v>0</v>
      </c>
    </row>
    <row r="1735" spans="1:25" x14ac:dyDescent="0.25">
      <c r="A1735" s="13" t="s">
        <v>17</v>
      </c>
      <c r="B1735" s="14">
        <v>39214</v>
      </c>
      <c r="C1735" s="14" t="s">
        <v>92</v>
      </c>
      <c r="D1735" s="14" t="s">
        <v>26</v>
      </c>
      <c r="E1735" s="14"/>
      <c r="F1735" s="14"/>
      <c r="G1735" s="14">
        <v>2016</v>
      </c>
      <c r="H1735" s="10">
        <v>0</v>
      </c>
      <c r="I1735" s="10">
        <v>0</v>
      </c>
      <c r="J1735" s="20">
        <f t="shared" si="108"/>
        <v>0</v>
      </c>
      <c r="K1735" s="10">
        <v>0</v>
      </c>
      <c r="L1735" s="20">
        <f t="shared" si="109"/>
        <v>0</v>
      </c>
      <c r="M1735" s="10">
        <f t="shared" si="110"/>
        <v>0</v>
      </c>
      <c r="N1735" s="20">
        <f t="shared" si="111"/>
        <v>0</v>
      </c>
      <c r="O1735" s="29">
        <v>0</v>
      </c>
      <c r="P1735" s="29">
        <v>174.38</v>
      </c>
      <c r="Q1735" s="79">
        <f>IF($O1735=0,0,P1735/$O1735)*100</f>
        <v>0</v>
      </c>
      <c r="R1735" s="29">
        <v>22920.6</v>
      </c>
      <c r="S1735" s="79">
        <f>IF($O1735=0,0,R1735/$O1735)*100</f>
        <v>0</v>
      </c>
      <c r="T1735" s="29">
        <f>P1735+R1735</f>
        <v>23094.98</v>
      </c>
      <c r="U1735" s="79">
        <f>IF($O1735=0,0,T1735/$O1735)*100</f>
        <v>0</v>
      </c>
      <c r="V1735" s="80">
        <f>IFERROR(VLOOKUP($B1735,'Depr Rate % NS'!$A:$B,2,FALSE),0)</f>
        <v>15</v>
      </c>
      <c r="W1735" s="81">
        <f>IFERROR(VLOOKUP($B1735,'Depr Rate % NS'!D:E,2,FALSE),0)</f>
        <v>0</v>
      </c>
      <c r="X1735" s="82">
        <f>IFERROR(VLOOKUP($B1735,'Depr Rate % NS'!$L:$O,4,FALSE),0)</f>
        <v>0</v>
      </c>
      <c r="Y1735" s="81">
        <f>W1735*X1735</f>
        <v>0</v>
      </c>
    </row>
    <row r="1736" spans="1:25" x14ac:dyDescent="0.25">
      <c r="A1736" s="13" t="s">
        <v>17</v>
      </c>
      <c r="B1736" s="14">
        <v>39214</v>
      </c>
      <c r="C1736" s="14" t="s">
        <v>92</v>
      </c>
      <c r="D1736" s="14" t="s">
        <v>26</v>
      </c>
      <c r="E1736" s="14"/>
      <c r="F1736" s="14"/>
      <c r="G1736" s="14">
        <v>2017</v>
      </c>
      <c r="H1736" s="10">
        <v>0</v>
      </c>
      <c r="I1736" s="10">
        <v>0</v>
      </c>
      <c r="J1736" s="20">
        <f t="shared" si="108"/>
        <v>0</v>
      </c>
      <c r="K1736" s="10">
        <v>0</v>
      </c>
      <c r="L1736" s="20">
        <f t="shared" si="109"/>
        <v>0</v>
      </c>
      <c r="M1736" s="10">
        <f t="shared" si="110"/>
        <v>0</v>
      </c>
      <c r="N1736" s="20">
        <f t="shared" si="111"/>
        <v>0</v>
      </c>
      <c r="O1736" s="29">
        <v>0</v>
      </c>
      <c r="P1736" s="29">
        <v>261.68</v>
      </c>
      <c r="Q1736" s="79">
        <f>IF($O1736=0,0,P1736/$O1736)*100</f>
        <v>0</v>
      </c>
      <c r="R1736" s="29">
        <v>24543.1</v>
      </c>
      <c r="S1736" s="79">
        <f>IF($O1736=0,0,R1736/$O1736)*100</f>
        <v>0</v>
      </c>
      <c r="T1736" s="29">
        <f>P1736+R1736</f>
        <v>24804.78</v>
      </c>
      <c r="U1736" s="79">
        <f>IF($O1736=0,0,T1736/$O1736)*100</f>
        <v>0</v>
      </c>
      <c r="V1736" s="80">
        <f>IFERROR(VLOOKUP($B1736,'Depr Rate % NS'!$A:$B,2,FALSE),0)</f>
        <v>15</v>
      </c>
      <c r="W1736" s="81">
        <f>IFERROR(VLOOKUP($B1736,'Depr Rate % NS'!D:E,2,FALSE),0)</f>
        <v>0</v>
      </c>
      <c r="X1736" s="82">
        <f>IFERROR(VLOOKUP($B1736,'Depr Rate % NS'!$L:$O,4,FALSE),0)</f>
        <v>0</v>
      </c>
      <c r="Y1736" s="81">
        <f>W1736*X1736</f>
        <v>0</v>
      </c>
    </row>
    <row r="1737" spans="1:25" x14ac:dyDescent="0.25">
      <c r="A1737" s="13" t="s">
        <v>17</v>
      </c>
      <c r="B1737" s="14">
        <v>39214</v>
      </c>
      <c r="C1737" s="14" t="s">
        <v>92</v>
      </c>
      <c r="D1737" s="14" t="s">
        <v>26</v>
      </c>
      <c r="E1737" s="14"/>
      <c r="F1737" s="14"/>
      <c r="G1737" s="14">
        <v>2018</v>
      </c>
      <c r="H1737" s="10">
        <v>0</v>
      </c>
      <c r="I1737" s="10">
        <v>0</v>
      </c>
      <c r="J1737" s="20">
        <f t="shared" si="108"/>
        <v>0</v>
      </c>
      <c r="K1737" s="10">
        <v>0</v>
      </c>
      <c r="L1737" s="20">
        <f t="shared" si="109"/>
        <v>0</v>
      </c>
      <c r="M1737" s="10">
        <f t="shared" si="110"/>
        <v>0</v>
      </c>
      <c r="N1737" s="20">
        <f t="shared" si="111"/>
        <v>0</v>
      </c>
      <c r="O1737" s="29">
        <v>0</v>
      </c>
      <c r="P1737" s="29">
        <v>0</v>
      </c>
      <c r="Q1737" s="79">
        <f>IF($O1737=0,0,P1737/$O1737)*100</f>
        <v>0</v>
      </c>
      <c r="R1737" s="29">
        <v>0</v>
      </c>
      <c r="S1737" s="79">
        <f>IF($O1737=0,0,R1737/$O1737)*100</f>
        <v>0</v>
      </c>
      <c r="T1737" s="29">
        <f>P1737+R1737</f>
        <v>0</v>
      </c>
      <c r="U1737" s="79">
        <f>IF($O1737=0,0,T1737/$O1737)*100</f>
        <v>0</v>
      </c>
      <c r="V1737" s="80">
        <f>IFERROR(VLOOKUP($B1737,'Depr Rate % NS'!$A:$B,2,FALSE),0)</f>
        <v>15</v>
      </c>
      <c r="W1737" s="81">
        <f>IFERROR(VLOOKUP($B1737,'Depr Rate % NS'!D:E,2,FALSE),0)</f>
        <v>0</v>
      </c>
      <c r="X1737" s="82">
        <f>IFERROR(VLOOKUP($B1737,'Depr Rate % NS'!$L:$O,4,FALSE),0)</f>
        <v>0</v>
      </c>
      <c r="Y1737" s="81">
        <f>W1737*X1737</f>
        <v>0</v>
      </c>
    </row>
    <row r="1738" spans="1:25" x14ac:dyDescent="0.25">
      <c r="A1738" s="24" t="s">
        <v>17</v>
      </c>
      <c r="B1738" s="14">
        <v>39214</v>
      </c>
      <c r="C1738" s="14" t="s">
        <v>92</v>
      </c>
      <c r="D1738" s="14" t="s">
        <v>26</v>
      </c>
      <c r="E1738" s="14"/>
      <c r="F1738" s="14"/>
      <c r="G1738" s="14">
        <v>2019</v>
      </c>
      <c r="H1738" s="10">
        <v>0</v>
      </c>
      <c r="I1738" s="10">
        <v>0</v>
      </c>
      <c r="J1738" s="20">
        <f t="shared" si="108"/>
        <v>0</v>
      </c>
      <c r="K1738" s="10">
        <v>0</v>
      </c>
      <c r="L1738" s="20">
        <f t="shared" si="109"/>
        <v>0</v>
      </c>
      <c r="M1738" s="10">
        <f t="shared" si="110"/>
        <v>0</v>
      </c>
      <c r="N1738" s="20">
        <f t="shared" si="111"/>
        <v>0</v>
      </c>
      <c r="O1738" s="29">
        <v>0</v>
      </c>
      <c r="P1738" s="29">
        <v>0</v>
      </c>
      <c r="Q1738" s="79">
        <f>IF($O1738=0,0,P1738/$O1738)*100</f>
        <v>0</v>
      </c>
      <c r="R1738" s="29">
        <v>0</v>
      </c>
      <c r="S1738" s="79">
        <f>IF($O1738=0,0,R1738/$O1738)*100</f>
        <v>0</v>
      </c>
      <c r="T1738" s="29">
        <f>P1738+R1738</f>
        <v>0</v>
      </c>
      <c r="U1738" s="79">
        <f>IF($O1738=0,0,T1738/$O1738)*100</f>
        <v>0</v>
      </c>
      <c r="V1738" s="80">
        <f>IFERROR(VLOOKUP($B1738,'Depr Rate % NS'!$A:$B,2,FALSE),0)</f>
        <v>15</v>
      </c>
      <c r="W1738" s="81">
        <f>IFERROR(VLOOKUP($B1738,'Depr Rate % NS'!D:E,2,FALSE),0)</f>
        <v>0</v>
      </c>
      <c r="X1738" s="82">
        <f>IFERROR(VLOOKUP($B1738,'Depr Rate % NS'!$L:$O,4,FALSE),0)</f>
        <v>0</v>
      </c>
      <c r="Y1738" s="81">
        <f>W1738*X1738</f>
        <v>0</v>
      </c>
    </row>
    <row r="1739" spans="1:25" x14ac:dyDescent="0.25">
      <c r="A1739" s="13" t="s">
        <v>16</v>
      </c>
      <c r="B1739" s="14">
        <v>39300</v>
      </c>
      <c r="C1739" s="14" t="s">
        <v>84</v>
      </c>
      <c r="D1739" s="14" t="s">
        <v>18</v>
      </c>
      <c r="E1739" s="14"/>
      <c r="F1739" s="14"/>
      <c r="G1739" s="14">
        <v>2011</v>
      </c>
      <c r="H1739" s="10">
        <v>0</v>
      </c>
      <c r="I1739" s="10">
        <v>0</v>
      </c>
      <c r="J1739" s="20">
        <f t="shared" si="108"/>
        <v>0</v>
      </c>
      <c r="K1739" s="10">
        <v>0</v>
      </c>
      <c r="L1739" s="20">
        <f t="shared" si="109"/>
        <v>0</v>
      </c>
      <c r="M1739" s="10">
        <f t="shared" si="110"/>
        <v>0</v>
      </c>
      <c r="N1739" s="20">
        <f t="shared" si="111"/>
        <v>0</v>
      </c>
      <c r="O1739" s="10"/>
      <c r="P1739" s="10"/>
      <c r="Q1739" s="20"/>
      <c r="R1739" s="10"/>
      <c r="S1739" s="20"/>
      <c r="T1739" s="10"/>
      <c r="U1739" s="20"/>
      <c r="V1739" s="20"/>
      <c r="W1739" s="43"/>
      <c r="X1739" s="40"/>
      <c r="Y1739" s="43"/>
    </row>
    <row r="1740" spans="1:25" x14ac:dyDescent="0.25">
      <c r="A1740" s="13" t="s">
        <v>16</v>
      </c>
      <c r="B1740" s="14">
        <v>39300</v>
      </c>
      <c r="C1740" s="14" t="s">
        <v>84</v>
      </c>
      <c r="D1740" s="14" t="s">
        <v>18</v>
      </c>
      <c r="E1740" s="14"/>
      <c r="F1740" s="14"/>
      <c r="G1740" s="14">
        <v>2012</v>
      </c>
      <c r="H1740" s="10">
        <v>0</v>
      </c>
      <c r="I1740" s="10">
        <v>0</v>
      </c>
      <c r="J1740" s="20">
        <f t="shared" si="108"/>
        <v>0</v>
      </c>
      <c r="K1740" s="10">
        <v>0</v>
      </c>
      <c r="L1740" s="20">
        <f t="shared" si="109"/>
        <v>0</v>
      </c>
      <c r="M1740" s="10">
        <f t="shared" si="110"/>
        <v>0</v>
      </c>
      <c r="N1740" s="20">
        <f t="shared" si="111"/>
        <v>0</v>
      </c>
      <c r="O1740" s="10"/>
      <c r="P1740" s="10"/>
      <c r="Q1740" s="20"/>
      <c r="R1740" s="10"/>
      <c r="S1740" s="20"/>
      <c r="T1740" s="10"/>
      <c r="U1740" s="20"/>
      <c r="V1740" s="20"/>
      <c r="W1740" s="43"/>
      <c r="X1740" s="40"/>
      <c r="Y1740" s="43"/>
    </row>
    <row r="1741" spans="1:25" x14ac:dyDescent="0.25">
      <c r="A1741" s="13" t="s">
        <v>16</v>
      </c>
      <c r="B1741" s="14">
        <v>39300</v>
      </c>
      <c r="C1741" s="14" t="s">
        <v>84</v>
      </c>
      <c r="D1741" s="14" t="s">
        <v>18</v>
      </c>
      <c r="E1741" s="14"/>
      <c r="F1741" s="14"/>
      <c r="G1741" s="14">
        <v>2013</v>
      </c>
      <c r="H1741" s="10">
        <v>0</v>
      </c>
      <c r="I1741" s="10">
        <v>0</v>
      </c>
      <c r="J1741" s="20">
        <f t="shared" si="108"/>
        <v>0</v>
      </c>
      <c r="K1741" s="10">
        <v>0</v>
      </c>
      <c r="L1741" s="20">
        <f t="shared" si="109"/>
        <v>0</v>
      </c>
      <c r="M1741" s="10">
        <f t="shared" si="110"/>
        <v>0</v>
      </c>
      <c r="N1741" s="20">
        <f t="shared" si="111"/>
        <v>0</v>
      </c>
      <c r="O1741" s="10"/>
      <c r="P1741" s="10"/>
      <c r="Q1741" s="20"/>
      <c r="R1741" s="10"/>
      <c r="S1741" s="20"/>
      <c r="T1741" s="10"/>
      <c r="U1741" s="20"/>
      <c r="V1741" s="20"/>
      <c r="W1741" s="43"/>
      <c r="X1741" s="40"/>
      <c r="Y1741" s="43"/>
    </row>
    <row r="1742" spans="1:25" x14ac:dyDescent="0.25">
      <c r="A1742" s="13" t="s">
        <v>16</v>
      </c>
      <c r="B1742" s="14">
        <v>39300</v>
      </c>
      <c r="C1742" s="14" t="s">
        <v>84</v>
      </c>
      <c r="D1742" s="14" t="s">
        <v>18</v>
      </c>
      <c r="E1742" s="14"/>
      <c r="F1742" s="14"/>
      <c r="G1742" s="14">
        <v>2014</v>
      </c>
      <c r="H1742" s="10">
        <v>0</v>
      </c>
      <c r="I1742" s="10">
        <v>0</v>
      </c>
      <c r="J1742" s="20">
        <f t="shared" si="108"/>
        <v>0</v>
      </c>
      <c r="K1742" s="10">
        <v>0</v>
      </c>
      <c r="L1742" s="20">
        <f t="shared" si="109"/>
        <v>0</v>
      </c>
      <c r="M1742" s="10">
        <f t="shared" si="110"/>
        <v>0</v>
      </c>
      <c r="N1742" s="20">
        <f t="shared" si="111"/>
        <v>0</v>
      </c>
      <c r="O1742" s="10"/>
      <c r="P1742" s="10"/>
      <c r="Q1742" s="20"/>
      <c r="R1742" s="10"/>
      <c r="S1742" s="20"/>
      <c r="T1742" s="10"/>
      <c r="U1742" s="20"/>
      <c r="V1742" s="20"/>
      <c r="W1742" s="43"/>
      <c r="X1742" s="40"/>
      <c r="Y1742" s="43"/>
    </row>
    <row r="1743" spans="1:25" x14ac:dyDescent="0.25">
      <c r="A1743" s="13" t="s">
        <v>16</v>
      </c>
      <c r="B1743" s="14">
        <v>39300</v>
      </c>
      <c r="C1743" s="14" t="s">
        <v>84</v>
      </c>
      <c r="D1743" s="14" t="s">
        <v>18</v>
      </c>
      <c r="E1743" s="14"/>
      <c r="F1743" s="14"/>
      <c r="G1743" s="14">
        <v>2015</v>
      </c>
      <c r="H1743" s="10">
        <v>0</v>
      </c>
      <c r="I1743" s="10">
        <v>0</v>
      </c>
      <c r="J1743" s="20">
        <f t="shared" si="108"/>
        <v>0</v>
      </c>
      <c r="K1743" s="10">
        <v>0</v>
      </c>
      <c r="L1743" s="20">
        <f t="shared" si="109"/>
        <v>0</v>
      </c>
      <c r="M1743" s="10">
        <f t="shared" si="110"/>
        <v>0</v>
      </c>
      <c r="N1743" s="20">
        <f t="shared" si="111"/>
        <v>0</v>
      </c>
      <c r="O1743" s="29">
        <v>0</v>
      </c>
      <c r="P1743" s="29">
        <v>0</v>
      </c>
      <c r="Q1743" s="79">
        <f>IF($O1743=0,0,P1743/$O1743)*100</f>
        <v>0</v>
      </c>
      <c r="R1743" s="29">
        <v>0</v>
      </c>
      <c r="S1743" s="79">
        <f>IF($O1743=0,0,R1743/$O1743)*100</f>
        <v>0</v>
      </c>
      <c r="T1743" s="29">
        <f>P1743+R1743</f>
        <v>0</v>
      </c>
      <c r="U1743" s="79">
        <f>IF($O1743=0,0,T1743/$O1743)*100</f>
        <v>0</v>
      </c>
      <c r="V1743" s="80">
        <f>IFERROR(VLOOKUP($B1743,'Depr Rate % NS'!$A:$B,2,FALSE),0)</f>
        <v>0</v>
      </c>
      <c r="W1743" s="81">
        <f>IFERROR(VLOOKUP($B1743,'Depr Rate % NS'!D:E,2,FALSE),0)</f>
        <v>0</v>
      </c>
      <c r="X1743" s="82">
        <f>IFERROR(VLOOKUP($B1743,'Depr Rate % NS'!$L:$O,4,FALSE),0)</f>
        <v>0</v>
      </c>
      <c r="Y1743" s="81">
        <f>W1743*X1743</f>
        <v>0</v>
      </c>
    </row>
    <row r="1744" spans="1:25" x14ac:dyDescent="0.25">
      <c r="A1744" s="13" t="s">
        <v>16</v>
      </c>
      <c r="B1744" s="14">
        <v>39300</v>
      </c>
      <c r="C1744" s="14" t="s">
        <v>84</v>
      </c>
      <c r="D1744" s="14" t="s">
        <v>18</v>
      </c>
      <c r="E1744" s="14"/>
      <c r="F1744" s="14"/>
      <c r="G1744" s="14">
        <v>2016</v>
      </c>
      <c r="H1744" s="10">
        <v>0</v>
      </c>
      <c r="I1744" s="10">
        <v>0</v>
      </c>
      <c r="J1744" s="20">
        <f t="shared" si="108"/>
        <v>0</v>
      </c>
      <c r="K1744" s="10">
        <v>0</v>
      </c>
      <c r="L1744" s="20">
        <f t="shared" si="109"/>
        <v>0</v>
      </c>
      <c r="M1744" s="10">
        <f t="shared" si="110"/>
        <v>0</v>
      </c>
      <c r="N1744" s="20">
        <f t="shared" si="111"/>
        <v>0</v>
      </c>
      <c r="O1744" s="29">
        <v>0</v>
      </c>
      <c r="P1744" s="29">
        <v>0</v>
      </c>
      <c r="Q1744" s="79">
        <f>IF($O1744=0,0,P1744/$O1744)*100</f>
        <v>0</v>
      </c>
      <c r="R1744" s="29">
        <v>0</v>
      </c>
      <c r="S1744" s="79">
        <f>IF($O1744=0,0,R1744/$O1744)*100</f>
        <v>0</v>
      </c>
      <c r="T1744" s="29">
        <f>P1744+R1744</f>
        <v>0</v>
      </c>
      <c r="U1744" s="79">
        <f>IF($O1744=0,0,T1744/$O1744)*100</f>
        <v>0</v>
      </c>
      <c r="V1744" s="80">
        <f>IFERROR(VLOOKUP($B1744,'Depr Rate % NS'!$A:$B,2,FALSE),0)</f>
        <v>0</v>
      </c>
      <c r="W1744" s="81">
        <f>IFERROR(VLOOKUP($B1744,'Depr Rate % NS'!D:E,2,FALSE),0)</f>
        <v>0</v>
      </c>
      <c r="X1744" s="82">
        <f>IFERROR(VLOOKUP($B1744,'Depr Rate % NS'!$L:$O,4,FALSE),0)</f>
        <v>0</v>
      </c>
      <c r="Y1744" s="81">
        <f>W1744*X1744</f>
        <v>0</v>
      </c>
    </row>
    <row r="1745" spans="1:25" x14ac:dyDescent="0.25">
      <c r="A1745" s="24" t="s">
        <v>16</v>
      </c>
      <c r="B1745" s="14">
        <v>39300</v>
      </c>
      <c r="C1745" s="14" t="s">
        <v>84</v>
      </c>
      <c r="D1745" s="14" t="s">
        <v>18</v>
      </c>
      <c r="E1745" s="14"/>
      <c r="F1745" s="14"/>
      <c r="G1745" s="14">
        <v>2017</v>
      </c>
      <c r="H1745" s="10">
        <v>0</v>
      </c>
      <c r="I1745" s="10">
        <v>0</v>
      </c>
      <c r="J1745" s="20">
        <f t="shared" si="108"/>
        <v>0</v>
      </c>
      <c r="K1745" s="10">
        <v>0</v>
      </c>
      <c r="L1745" s="20">
        <f t="shared" si="109"/>
        <v>0</v>
      </c>
      <c r="M1745" s="10">
        <f t="shared" si="110"/>
        <v>0</v>
      </c>
      <c r="N1745" s="20">
        <f t="shared" si="111"/>
        <v>0</v>
      </c>
      <c r="O1745" s="29">
        <v>0</v>
      </c>
      <c r="P1745" s="29">
        <v>0</v>
      </c>
      <c r="Q1745" s="79">
        <f>IF($O1745=0,0,P1745/$O1745)*100</f>
        <v>0</v>
      </c>
      <c r="R1745" s="29">
        <v>0</v>
      </c>
      <c r="S1745" s="79">
        <f>IF($O1745=0,0,R1745/$O1745)*100</f>
        <v>0</v>
      </c>
      <c r="T1745" s="29">
        <f>P1745+R1745</f>
        <v>0</v>
      </c>
      <c r="U1745" s="79">
        <f>IF($O1745=0,0,T1745/$O1745)*100</f>
        <v>0</v>
      </c>
      <c r="V1745" s="80">
        <f>IFERROR(VLOOKUP($B1745,'Depr Rate % NS'!$A:$B,2,FALSE),0)</f>
        <v>0</v>
      </c>
      <c r="W1745" s="81">
        <f>IFERROR(VLOOKUP($B1745,'Depr Rate % NS'!D:E,2,FALSE),0)</f>
        <v>0</v>
      </c>
      <c r="X1745" s="82">
        <f>IFERROR(VLOOKUP($B1745,'Depr Rate % NS'!$L:$O,4,FALSE),0)</f>
        <v>0</v>
      </c>
      <c r="Y1745" s="81">
        <f>W1745*X1745</f>
        <v>0</v>
      </c>
    </row>
    <row r="1746" spans="1:25" x14ac:dyDescent="0.25">
      <c r="A1746" s="13" t="s">
        <v>16</v>
      </c>
      <c r="B1746" s="14">
        <v>39300</v>
      </c>
      <c r="C1746" s="14" t="s">
        <v>84</v>
      </c>
      <c r="D1746" s="14" t="s">
        <v>18</v>
      </c>
      <c r="E1746" s="14"/>
      <c r="F1746" s="14"/>
      <c r="G1746" s="14">
        <v>2018</v>
      </c>
      <c r="H1746" s="10">
        <v>0</v>
      </c>
      <c r="I1746" s="10">
        <v>0</v>
      </c>
      <c r="J1746" s="20">
        <f t="shared" si="108"/>
        <v>0</v>
      </c>
      <c r="K1746" s="10">
        <v>0</v>
      </c>
      <c r="L1746" s="20">
        <f t="shared" si="109"/>
        <v>0</v>
      </c>
      <c r="M1746" s="10">
        <f t="shared" si="110"/>
        <v>0</v>
      </c>
      <c r="N1746" s="20">
        <f t="shared" si="111"/>
        <v>0</v>
      </c>
      <c r="O1746" s="29">
        <v>0</v>
      </c>
      <c r="P1746" s="29">
        <v>0</v>
      </c>
      <c r="Q1746" s="79">
        <f>IF($O1746=0,0,P1746/$O1746)*100</f>
        <v>0</v>
      </c>
      <c r="R1746" s="29">
        <v>0</v>
      </c>
      <c r="S1746" s="79">
        <f>IF($O1746=0,0,R1746/$O1746)*100</f>
        <v>0</v>
      </c>
      <c r="T1746" s="29">
        <f>P1746+R1746</f>
        <v>0</v>
      </c>
      <c r="U1746" s="79">
        <f>IF($O1746=0,0,T1746/$O1746)*100</f>
        <v>0</v>
      </c>
      <c r="V1746" s="80">
        <f>IFERROR(VLOOKUP($B1746,'Depr Rate % NS'!$A:$B,2,FALSE),0)</f>
        <v>0</v>
      </c>
      <c r="W1746" s="81">
        <f>IFERROR(VLOOKUP($B1746,'Depr Rate % NS'!D:E,2,FALSE),0)</f>
        <v>0</v>
      </c>
      <c r="X1746" s="82">
        <f>IFERROR(VLOOKUP($B1746,'Depr Rate % NS'!$L:$O,4,FALSE),0)</f>
        <v>0</v>
      </c>
      <c r="Y1746" s="81">
        <f>W1746*X1746</f>
        <v>0</v>
      </c>
    </row>
    <row r="1747" spans="1:25" x14ac:dyDescent="0.25">
      <c r="A1747" s="13" t="s">
        <v>16</v>
      </c>
      <c r="B1747" s="14">
        <v>39300</v>
      </c>
      <c r="C1747" s="14" t="s">
        <v>84</v>
      </c>
      <c r="D1747" s="14" t="s">
        <v>18</v>
      </c>
      <c r="E1747" s="14"/>
      <c r="F1747" s="14"/>
      <c r="G1747" s="14">
        <v>2019</v>
      </c>
      <c r="H1747" s="10">
        <v>0</v>
      </c>
      <c r="I1747" s="10">
        <v>0</v>
      </c>
      <c r="J1747" s="20">
        <f t="shared" si="108"/>
        <v>0</v>
      </c>
      <c r="K1747" s="10">
        <v>0</v>
      </c>
      <c r="L1747" s="20">
        <f t="shared" si="109"/>
        <v>0</v>
      </c>
      <c r="M1747" s="10">
        <f t="shared" si="110"/>
        <v>0</v>
      </c>
      <c r="N1747" s="20">
        <f t="shared" si="111"/>
        <v>0</v>
      </c>
      <c r="O1747" s="29">
        <v>0</v>
      </c>
      <c r="P1747" s="29">
        <v>0</v>
      </c>
      <c r="Q1747" s="79">
        <f>IF($O1747=0,0,P1747/$O1747)*100</f>
        <v>0</v>
      </c>
      <c r="R1747" s="29">
        <v>0</v>
      </c>
      <c r="S1747" s="79">
        <f>IF($O1747=0,0,R1747/$O1747)*100</f>
        <v>0</v>
      </c>
      <c r="T1747" s="29">
        <f>P1747+R1747</f>
        <v>0</v>
      </c>
      <c r="U1747" s="79">
        <f>IF($O1747=0,0,T1747/$O1747)*100</f>
        <v>0</v>
      </c>
      <c r="V1747" s="80">
        <f>IFERROR(VLOOKUP($B1747,'Depr Rate % NS'!$A:$B,2,FALSE),0)</f>
        <v>0</v>
      </c>
      <c r="W1747" s="81">
        <f>IFERROR(VLOOKUP($B1747,'Depr Rate % NS'!D:E,2,FALSE),0)</f>
        <v>0</v>
      </c>
      <c r="X1747" s="82">
        <f>IFERROR(VLOOKUP($B1747,'Depr Rate % NS'!$L:$O,4,FALSE),0)</f>
        <v>0</v>
      </c>
      <c r="Y1747" s="81">
        <f>W1747*X1747</f>
        <v>0</v>
      </c>
    </row>
    <row r="1748" spans="1:25" x14ac:dyDescent="0.25">
      <c r="A1748" s="13" t="s">
        <v>16</v>
      </c>
      <c r="B1748" s="14">
        <v>39400</v>
      </c>
      <c r="C1748" s="14" t="s">
        <v>85</v>
      </c>
      <c r="D1748" s="14" t="s">
        <v>18</v>
      </c>
      <c r="E1748" s="14"/>
      <c r="F1748" s="14"/>
      <c r="G1748" s="14">
        <v>2011</v>
      </c>
      <c r="H1748" s="10">
        <v>737430.3</v>
      </c>
      <c r="I1748" s="10">
        <v>0</v>
      </c>
      <c r="J1748" s="20">
        <f t="shared" si="108"/>
        <v>0</v>
      </c>
      <c r="K1748" s="10">
        <v>0</v>
      </c>
      <c r="L1748" s="20">
        <f t="shared" si="109"/>
        <v>0</v>
      </c>
      <c r="M1748" s="10">
        <f t="shared" si="110"/>
        <v>0</v>
      </c>
      <c r="N1748" s="20">
        <f t="shared" si="111"/>
        <v>0</v>
      </c>
      <c r="O1748" s="10"/>
      <c r="P1748" s="10"/>
      <c r="Q1748" s="20"/>
      <c r="R1748" s="10"/>
      <c r="S1748" s="20"/>
      <c r="T1748" s="10"/>
      <c r="U1748" s="20"/>
      <c r="V1748" s="20"/>
      <c r="W1748" s="43"/>
      <c r="X1748" s="40"/>
      <c r="Y1748" s="43"/>
    </row>
    <row r="1749" spans="1:25" x14ac:dyDescent="0.25">
      <c r="A1749" s="13" t="s">
        <v>16</v>
      </c>
      <c r="B1749" s="14">
        <v>39400</v>
      </c>
      <c r="C1749" s="14" t="s">
        <v>85</v>
      </c>
      <c r="D1749" s="14" t="s">
        <v>18</v>
      </c>
      <c r="E1749" s="14"/>
      <c r="F1749" s="14"/>
      <c r="G1749" s="14">
        <v>2012</v>
      </c>
      <c r="H1749" s="10">
        <v>942161.06</v>
      </c>
      <c r="I1749" s="10">
        <v>0</v>
      </c>
      <c r="J1749" s="20">
        <f t="shared" si="108"/>
        <v>0</v>
      </c>
      <c r="K1749" s="10">
        <v>25107.72</v>
      </c>
      <c r="L1749" s="20">
        <f t="shared" si="109"/>
        <v>2.6649074203937064</v>
      </c>
      <c r="M1749" s="10">
        <f t="shared" si="110"/>
        <v>25107.72</v>
      </c>
      <c r="N1749" s="20">
        <f t="shared" si="111"/>
        <v>2.6649074203937064</v>
      </c>
      <c r="O1749" s="10"/>
      <c r="P1749" s="10"/>
      <c r="Q1749" s="20"/>
      <c r="R1749" s="10"/>
      <c r="S1749" s="20"/>
      <c r="T1749" s="10"/>
      <c r="U1749" s="20"/>
      <c r="V1749" s="20"/>
      <c r="W1749" s="43"/>
      <c r="X1749" s="40"/>
      <c r="Y1749" s="43"/>
    </row>
    <row r="1750" spans="1:25" x14ac:dyDescent="0.25">
      <c r="A1750" s="13" t="s">
        <v>16</v>
      </c>
      <c r="B1750" s="14">
        <v>39400</v>
      </c>
      <c r="C1750" s="14" t="s">
        <v>85</v>
      </c>
      <c r="D1750" s="14" t="s">
        <v>18</v>
      </c>
      <c r="E1750" s="14"/>
      <c r="F1750" s="14"/>
      <c r="G1750" s="14">
        <v>2013</v>
      </c>
      <c r="H1750" s="10">
        <v>1022961.39</v>
      </c>
      <c r="I1750" s="10">
        <v>0</v>
      </c>
      <c r="J1750" s="20">
        <f t="shared" si="108"/>
        <v>0</v>
      </c>
      <c r="K1750" s="10">
        <v>0</v>
      </c>
      <c r="L1750" s="20">
        <f t="shared" si="109"/>
        <v>0</v>
      </c>
      <c r="M1750" s="10">
        <f t="shared" si="110"/>
        <v>0</v>
      </c>
      <c r="N1750" s="20">
        <f t="shared" si="111"/>
        <v>0</v>
      </c>
      <c r="O1750" s="10"/>
      <c r="P1750" s="10"/>
      <c r="Q1750" s="20"/>
      <c r="R1750" s="10"/>
      <c r="S1750" s="20"/>
      <c r="T1750" s="10"/>
      <c r="U1750" s="20"/>
      <c r="V1750" s="20"/>
      <c r="W1750" s="43"/>
      <c r="X1750" s="40"/>
      <c r="Y1750" s="43"/>
    </row>
    <row r="1751" spans="1:25" x14ac:dyDescent="0.25">
      <c r="A1751" s="24" t="s">
        <v>16</v>
      </c>
      <c r="B1751" s="14">
        <v>39400</v>
      </c>
      <c r="C1751" s="14" t="s">
        <v>85</v>
      </c>
      <c r="D1751" s="14" t="s">
        <v>18</v>
      </c>
      <c r="E1751" s="14"/>
      <c r="F1751" s="14"/>
      <c r="G1751" s="14">
        <v>2014</v>
      </c>
      <c r="H1751" s="10">
        <v>1050139.23</v>
      </c>
      <c r="I1751" s="10">
        <v>0</v>
      </c>
      <c r="J1751" s="20">
        <f t="shared" si="108"/>
        <v>0</v>
      </c>
      <c r="K1751" s="10">
        <v>0</v>
      </c>
      <c r="L1751" s="20">
        <f t="shared" si="109"/>
        <v>0</v>
      </c>
      <c r="M1751" s="10">
        <f t="shared" si="110"/>
        <v>0</v>
      </c>
      <c r="N1751" s="20">
        <f t="shared" si="111"/>
        <v>0</v>
      </c>
      <c r="O1751" s="10"/>
      <c r="P1751" s="10"/>
      <c r="Q1751" s="20"/>
      <c r="R1751" s="10"/>
      <c r="S1751" s="20"/>
      <c r="T1751" s="10"/>
      <c r="U1751" s="20"/>
      <c r="V1751" s="20"/>
      <c r="W1751" s="43"/>
      <c r="X1751" s="40"/>
      <c r="Y1751" s="43"/>
    </row>
    <row r="1752" spans="1:25" x14ac:dyDescent="0.25">
      <c r="A1752" s="13" t="s">
        <v>16</v>
      </c>
      <c r="B1752" s="14">
        <v>39400</v>
      </c>
      <c r="C1752" s="14" t="s">
        <v>85</v>
      </c>
      <c r="D1752" s="14" t="s">
        <v>18</v>
      </c>
      <c r="E1752" s="14"/>
      <c r="F1752" s="14"/>
      <c r="G1752" s="14">
        <v>2015</v>
      </c>
      <c r="H1752" s="10">
        <v>3814859.4299999997</v>
      </c>
      <c r="I1752" s="10">
        <v>0</v>
      </c>
      <c r="J1752" s="20">
        <f t="shared" si="108"/>
        <v>0</v>
      </c>
      <c r="K1752" s="10">
        <v>0</v>
      </c>
      <c r="L1752" s="20">
        <f t="shared" si="109"/>
        <v>0</v>
      </c>
      <c r="M1752" s="10">
        <f t="shared" si="110"/>
        <v>0</v>
      </c>
      <c r="N1752" s="20">
        <f t="shared" si="111"/>
        <v>0</v>
      </c>
      <c r="O1752" s="29">
        <v>7567551.4099999992</v>
      </c>
      <c r="P1752" s="29">
        <v>0</v>
      </c>
      <c r="Q1752" s="79">
        <f>IF($O1752=0,0,P1752/$O1752)*100</f>
        <v>0</v>
      </c>
      <c r="R1752" s="29">
        <v>25107.72</v>
      </c>
      <c r="S1752" s="79">
        <f>IF($O1752=0,0,R1752/$O1752)*100</f>
        <v>0.3317812941028967</v>
      </c>
      <c r="T1752" s="29">
        <f>P1752+R1752</f>
        <v>25107.72</v>
      </c>
      <c r="U1752" s="79">
        <f>IF($O1752=0,0,T1752/$O1752)*100</f>
        <v>0.3317812941028967</v>
      </c>
      <c r="V1752" s="80">
        <f>IFERROR(VLOOKUP($B1752,'Depr Rate % NS'!$A:$B,2,FALSE),0)</f>
        <v>0</v>
      </c>
      <c r="W1752" s="81">
        <f>IFERROR(VLOOKUP($B1752,'Depr Rate % NS'!D:E,2,FALSE),0)</f>
        <v>11916700.329999994</v>
      </c>
      <c r="X1752" s="82">
        <f>IFERROR(VLOOKUP($B1752,'Depr Rate % NS'!$L:$O,4,FALSE),0)</f>
        <v>0</v>
      </c>
      <c r="Y1752" s="81">
        <f>W1752*X1752</f>
        <v>0</v>
      </c>
    </row>
    <row r="1753" spans="1:25" x14ac:dyDescent="0.25">
      <c r="A1753" s="13" t="s">
        <v>16</v>
      </c>
      <c r="B1753" s="14">
        <v>39400</v>
      </c>
      <c r="C1753" s="14" t="s">
        <v>85</v>
      </c>
      <c r="D1753" s="14" t="s">
        <v>18</v>
      </c>
      <c r="E1753" s="14"/>
      <c r="F1753" s="14"/>
      <c r="G1753" s="14">
        <v>2016</v>
      </c>
      <c r="H1753" s="10">
        <v>734200.78</v>
      </c>
      <c r="I1753" s="10">
        <v>0</v>
      </c>
      <c r="J1753" s="20">
        <f t="shared" si="108"/>
        <v>0</v>
      </c>
      <c r="K1753" s="10">
        <v>0</v>
      </c>
      <c r="L1753" s="20">
        <f t="shared" si="109"/>
        <v>0</v>
      </c>
      <c r="M1753" s="10">
        <f t="shared" si="110"/>
        <v>0</v>
      </c>
      <c r="N1753" s="20">
        <f t="shared" si="111"/>
        <v>0</v>
      </c>
      <c r="O1753" s="29">
        <v>7564321.8899999987</v>
      </c>
      <c r="P1753" s="29">
        <v>0</v>
      </c>
      <c r="Q1753" s="79">
        <f>IF($O1753=0,0,P1753/$O1753)*100</f>
        <v>0</v>
      </c>
      <c r="R1753" s="29">
        <v>25107.72</v>
      </c>
      <c r="S1753" s="79">
        <f>IF($O1753=0,0,R1753/$O1753)*100</f>
        <v>0.33192294517757498</v>
      </c>
      <c r="T1753" s="29">
        <f>P1753+R1753</f>
        <v>25107.72</v>
      </c>
      <c r="U1753" s="79">
        <f>IF($O1753=0,0,T1753/$O1753)*100</f>
        <v>0.33192294517757498</v>
      </c>
      <c r="V1753" s="80">
        <f>IFERROR(VLOOKUP($B1753,'Depr Rate % NS'!$A:$B,2,FALSE),0)</f>
        <v>0</v>
      </c>
      <c r="W1753" s="81">
        <f>IFERROR(VLOOKUP($B1753,'Depr Rate % NS'!D:E,2,FALSE),0)</f>
        <v>11916700.329999994</v>
      </c>
      <c r="X1753" s="82">
        <f>IFERROR(VLOOKUP($B1753,'Depr Rate % NS'!$L:$O,4,FALSE),0)</f>
        <v>0</v>
      </c>
      <c r="Y1753" s="81">
        <f>W1753*X1753</f>
        <v>0</v>
      </c>
    </row>
    <row r="1754" spans="1:25" x14ac:dyDescent="0.25">
      <c r="A1754" s="13" t="s">
        <v>16</v>
      </c>
      <c r="B1754" s="14">
        <v>39400</v>
      </c>
      <c r="C1754" s="14" t="s">
        <v>85</v>
      </c>
      <c r="D1754" s="14" t="s">
        <v>18</v>
      </c>
      <c r="E1754" s="14"/>
      <c r="F1754" s="14"/>
      <c r="G1754" s="14">
        <v>2017</v>
      </c>
      <c r="H1754" s="10">
        <v>1340034.6099999999</v>
      </c>
      <c r="I1754" s="10">
        <v>0</v>
      </c>
      <c r="J1754" s="20">
        <f t="shared" si="108"/>
        <v>0</v>
      </c>
      <c r="K1754" s="10">
        <v>0</v>
      </c>
      <c r="L1754" s="20">
        <f t="shared" si="109"/>
        <v>0</v>
      </c>
      <c r="M1754" s="10">
        <f t="shared" si="110"/>
        <v>0</v>
      </c>
      <c r="N1754" s="20">
        <f t="shared" si="111"/>
        <v>0</v>
      </c>
      <c r="O1754" s="29">
        <v>7962195.4399999985</v>
      </c>
      <c r="P1754" s="29">
        <v>0</v>
      </c>
      <c r="Q1754" s="79">
        <f>IF($O1754=0,0,P1754/$O1754)*100</f>
        <v>0</v>
      </c>
      <c r="R1754" s="29">
        <v>0</v>
      </c>
      <c r="S1754" s="79">
        <f>IF($O1754=0,0,R1754/$O1754)*100</f>
        <v>0</v>
      </c>
      <c r="T1754" s="29">
        <f>P1754+R1754</f>
        <v>0</v>
      </c>
      <c r="U1754" s="79">
        <f>IF($O1754=0,0,T1754/$O1754)*100</f>
        <v>0</v>
      </c>
      <c r="V1754" s="80">
        <f>IFERROR(VLOOKUP($B1754,'Depr Rate % NS'!$A:$B,2,FALSE),0)</f>
        <v>0</v>
      </c>
      <c r="W1754" s="81">
        <f>IFERROR(VLOOKUP($B1754,'Depr Rate % NS'!D:E,2,FALSE),0)</f>
        <v>11916700.329999994</v>
      </c>
      <c r="X1754" s="82">
        <f>IFERROR(VLOOKUP($B1754,'Depr Rate % NS'!$L:$O,4,FALSE),0)</f>
        <v>0</v>
      </c>
      <c r="Y1754" s="81">
        <f>W1754*X1754</f>
        <v>0</v>
      </c>
    </row>
    <row r="1755" spans="1:25" x14ac:dyDescent="0.25">
      <c r="A1755" s="13" t="s">
        <v>16</v>
      </c>
      <c r="B1755" s="14">
        <v>39400</v>
      </c>
      <c r="C1755" s="14" t="s">
        <v>85</v>
      </c>
      <c r="D1755" s="14" t="s">
        <v>18</v>
      </c>
      <c r="E1755" s="14"/>
      <c r="F1755" s="14"/>
      <c r="G1755" s="14">
        <v>2018</v>
      </c>
      <c r="H1755" s="10">
        <v>717487.68</v>
      </c>
      <c r="I1755" s="10">
        <v>0</v>
      </c>
      <c r="J1755" s="20">
        <f t="shared" si="108"/>
        <v>0</v>
      </c>
      <c r="K1755" s="10">
        <v>0</v>
      </c>
      <c r="L1755" s="20">
        <f t="shared" si="109"/>
        <v>0</v>
      </c>
      <c r="M1755" s="10">
        <f t="shared" si="110"/>
        <v>0</v>
      </c>
      <c r="N1755" s="20">
        <f t="shared" si="111"/>
        <v>0</v>
      </c>
      <c r="O1755" s="29">
        <v>7656721.7300000004</v>
      </c>
      <c r="P1755" s="29">
        <v>0</v>
      </c>
      <c r="Q1755" s="79">
        <f>IF($O1755=0,0,P1755/$O1755)*100</f>
        <v>0</v>
      </c>
      <c r="R1755" s="29">
        <v>0</v>
      </c>
      <c r="S1755" s="79">
        <f>IF($O1755=0,0,R1755/$O1755)*100</f>
        <v>0</v>
      </c>
      <c r="T1755" s="29">
        <f>P1755+R1755</f>
        <v>0</v>
      </c>
      <c r="U1755" s="79">
        <f>IF($O1755=0,0,T1755/$O1755)*100</f>
        <v>0</v>
      </c>
      <c r="V1755" s="80">
        <f>IFERROR(VLOOKUP($B1755,'Depr Rate % NS'!$A:$B,2,FALSE),0)</f>
        <v>0</v>
      </c>
      <c r="W1755" s="81">
        <f>IFERROR(VLOOKUP($B1755,'Depr Rate % NS'!D:E,2,FALSE),0)</f>
        <v>11916700.329999994</v>
      </c>
      <c r="X1755" s="82">
        <f>IFERROR(VLOOKUP($B1755,'Depr Rate % NS'!$L:$O,4,FALSE),0)</f>
        <v>0</v>
      </c>
      <c r="Y1755" s="81">
        <f>W1755*X1755</f>
        <v>0</v>
      </c>
    </row>
    <row r="1756" spans="1:25" x14ac:dyDescent="0.25">
      <c r="A1756" s="15" t="s">
        <v>16</v>
      </c>
      <c r="B1756" s="14">
        <v>39400</v>
      </c>
      <c r="C1756" s="14" t="s">
        <v>85</v>
      </c>
      <c r="D1756" s="14" t="s">
        <v>18</v>
      </c>
      <c r="E1756" s="14"/>
      <c r="F1756" s="14"/>
      <c r="G1756" s="14">
        <v>2019</v>
      </c>
      <c r="H1756" s="10">
        <v>3302652.7800000003</v>
      </c>
      <c r="I1756" s="10">
        <v>0</v>
      </c>
      <c r="J1756" s="20">
        <f t="shared" si="108"/>
        <v>0</v>
      </c>
      <c r="K1756" s="10">
        <v>0</v>
      </c>
      <c r="L1756" s="20">
        <f t="shared" si="109"/>
        <v>0</v>
      </c>
      <c r="M1756" s="10">
        <f t="shared" si="110"/>
        <v>0</v>
      </c>
      <c r="N1756" s="20">
        <f t="shared" si="111"/>
        <v>0</v>
      </c>
      <c r="O1756" s="29">
        <v>9909235.2800000012</v>
      </c>
      <c r="P1756" s="29">
        <v>0</v>
      </c>
      <c r="Q1756" s="79">
        <f>IF($O1756=0,0,P1756/$O1756)*100</f>
        <v>0</v>
      </c>
      <c r="R1756" s="29">
        <v>0</v>
      </c>
      <c r="S1756" s="79">
        <f>IF($O1756=0,0,R1756/$O1756)*100</f>
        <v>0</v>
      </c>
      <c r="T1756" s="29">
        <f>P1756+R1756</f>
        <v>0</v>
      </c>
      <c r="U1756" s="79">
        <f>IF($O1756=0,0,T1756/$O1756)*100</f>
        <v>0</v>
      </c>
      <c r="V1756" s="80">
        <f>IFERROR(VLOOKUP($B1756,'Depr Rate % NS'!$A:$B,2,FALSE),0)</f>
        <v>0</v>
      </c>
      <c r="W1756" s="81">
        <f>IFERROR(VLOOKUP($B1756,'Depr Rate % NS'!D:E,2,FALSE),0)</f>
        <v>11916700.329999994</v>
      </c>
      <c r="X1756" s="82">
        <f>IFERROR(VLOOKUP($B1756,'Depr Rate % NS'!$L:$O,4,FALSE),0)</f>
        <v>0</v>
      </c>
      <c r="Y1756" s="81">
        <f>W1756*X1756</f>
        <v>0</v>
      </c>
    </row>
    <row r="1757" spans="1:25" x14ac:dyDescent="0.25">
      <c r="A1757" s="13" t="s">
        <v>16</v>
      </c>
      <c r="B1757" s="14">
        <v>39500</v>
      </c>
      <c r="C1757" s="14" t="s">
        <v>86</v>
      </c>
      <c r="D1757" s="14" t="s">
        <v>18</v>
      </c>
      <c r="E1757" s="14"/>
      <c r="F1757" s="14"/>
      <c r="G1757" s="14">
        <v>2011</v>
      </c>
      <c r="H1757" s="10">
        <v>0</v>
      </c>
      <c r="I1757" s="10">
        <v>0</v>
      </c>
      <c r="J1757" s="20">
        <f t="shared" si="108"/>
        <v>0</v>
      </c>
      <c r="K1757" s="10">
        <v>0</v>
      </c>
      <c r="L1757" s="20">
        <f t="shared" si="109"/>
        <v>0</v>
      </c>
      <c r="M1757" s="10">
        <f t="shared" si="110"/>
        <v>0</v>
      </c>
      <c r="N1757" s="20">
        <f t="shared" si="111"/>
        <v>0</v>
      </c>
      <c r="O1757" s="10"/>
      <c r="P1757" s="10"/>
      <c r="Q1757" s="20"/>
      <c r="R1757" s="10"/>
      <c r="S1757" s="20"/>
      <c r="T1757" s="10"/>
      <c r="U1757" s="20"/>
      <c r="V1757" s="20"/>
      <c r="W1757" s="43"/>
      <c r="X1757" s="40"/>
      <c r="Y1757" s="43"/>
    </row>
    <row r="1758" spans="1:25" x14ac:dyDescent="0.25">
      <c r="A1758" s="13" t="s">
        <v>16</v>
      </c>
      <c r="B1758" s="14">
        <v>39500</v>
      </c>
      <c r="C1758" s="14" t="s">
        <v>86</v>
      </c>
      <c r="D1758" s="14" t="s">
        <v>18</v>
      </c>
      <c r="E1758" s="14"/>
      <c r="F1758" s="14"/>
      <c r="G1758" s="14">
        <v>2012</v>
      </c>
      <c r="H1758" s="10">
        <v>0</v>
      </c>
      <c r="I1758" s="10">
        <v>0</v>
      </c>
      <c r="J1758" s="20">
        <f t="shared" si="108"/>
        <v>0</v>
      </c>
      <c r="K1758" s="10">
        <v>0</v>
      </c>
      <c r="L1758" s="20">
        <f t="shared" si="109"/>
        <v>0</v>
      </c>
      <c r="M1758" s="10">
        <f t="shared" si="110"/>
        <v>0</v>
      </c>
      <c r="N1758" s="20">
        <f t="shared" si="111"/>
        <v>0</v>
      </c>
      <c r="O1758" s="10"/>
      <c r="P1758" s="10"/>
      <c r="Q1758" s="20"/>
      <c r="R1758" s="10"/>
      <c r="S1758" s="20"/>
      <c r="T1758" s="10"/>
      <c r="U1758" s="20"/>
      <c r="V1758" s="20"/>
      <c r="W1758" s="43"/>
      <c r="X1758" s="40"/>
      <c r="Y1758" s="43"/>
    </row>
    <row r="1759" spans="1:25" x14ac:dyDescent="0.25">
      <c r="A1759" s="13" t="s">
        <v>16</v>
      </c>
      <c r="B1759" s="14">
        <v>39500</v>
      </c>
      <c r="C1759" s="14" t="s">
        <v>86</v>
      </c>
      <c r="D1759" s="14" t="s">
        <v>18</v>
      </c>
      <c r="E1759" s="14"/>
      <c r="F1759" s="14"/>
      <c r="G1759" s="14">
        <v>2013</v>
      </c>
      <c r="H1759" s="10">
        <v>0</v>
      </c>
      <c r="I1759" s="10">
        <v>0</v>
      </c>
      <c r="J1759" s="20">
        <f t="shared" si="108"/>
        <v>0</v>
      </c>
      <c r="K1759" s="10">
        <v>0</v>
      </c>
      <c r="L1759" s="20">
        <f t="shared" si="109"/>
        <v>0</v>
      </c>
      <c r="M1759" s="10">
        <f t="shared" si="110"/>
        <v>0</v>
      </c>
      <c r="N1759" s="20">
        <f t="shared" si="111"/>
        <v>0</v>
      </c>
      <c r="O1759" s="10"/>
      <c r="P1759" s="10"/>
      <c r="Q1759" s="20"/>
      <c r="R1759" s="10"/>
      <c r="S1759" s="20"/>
      <c r="T1759" s="10"/>
      <c r="U1759" s="20"/>
      <c r="V1759" s="20"/>
      <c r="W1759" s="43"/>
      <c r="X1759" s="40"/>
      <c r="Y1759" s="43"/>
    </row>
    <row r="1760" spans="1:25" x14ac:dyDescent="0.25">
      <c r="A1760" s="13" t="s">
        <v>16</v>
      </c>
      <c r="B1760" s="14">
        <v>39500</v>
      </c>
      <c r="C1760" s="14" t="s">
        <v>86</v>
      </c>
      <c r="D1760" s="14" t="s">
        <v>18</v>
      </c>
      <c r="E1760" s="14"/>
      <c r="F1760" s="14"/>
      <c r="G1760" s="14">
        <v>2014</v>
      </c>
      <c r="H1760" s="10">
        <v>0</v>
      </c>
      <c r="I1760" s="10">
        <v>0</v>
      </c>
      <c r="J1760" s="20">
        <f t="shared" si="108"/>
        <v>0</v>
      </c>
      <c r="K1760" s="10">
        <v>0</v>
      </c>
      <c r="L1760" s="20">
        <f t="shared" si="109"/>
        <v>0</v>
      </c>
      <c r="M1760" s="10">
        <f t="shared" si="110"/>
        <v>0</v>
      </c>
      <c r="N1760" s="20">
        <f t="shared" si="111"/>
        <v>0</v>
      </c>
      <c r="O1760" s="10"/>
      <c r="P1760" s="10"/>
      <c r="Q1760" s="20"/>
      <c r="R1760" s="10"/>
      <c r="S1760" s="20"/>
      <c r="T1760" s="10"/>
      <c r="U1760" s="20"/>
      <c r="V1760" s="20"/>
      <c r="W1760" s="43"/>
      <c r="X1760" s="40"/>
      <c r="Y1760" s="43"/>
    </row>
    <row r="1761" spans="1:25" x14ac:dyDescent="0.25">
      <c r="A1761" s="13" t="s">
        <v>16</v>
      </c>
      <c r="B1761" s="14">
        <v>39500</v>
      </c>
      <c r="C1761" s="14" t="s">
        <v>86</v>
      </c>
      <c r="D1761" s="14" t="s">
        <v>18</v>
      </c>
      <c r="E1761" s="14"/>
      <c r="F1761" s="14"/>
      <c r="G1761" s="14">
        <v>2015</v>
      </c>
      <c r="H1761" s="10">
        <v>0</v>
      </c>
      <c r="I1761" s="10">
        <v>0</v>
      </c>
      <c r="J1761" s="20">
        <f t="shared" si="108"/>
        <v>0</v>
      </c>
      <c r="K1761" s="10">
        <v>0</v>
      </c>
      <c r="L1761" s="20">
        <f t="shared" si="109"/>
        <v>0</v>
      </c>
      <c r="M1761" s="10">
        <f t="shared" si="110"/>
        <v>0</v>
      </c>
      <c r="N1761" s="20">
        <f t="shared" si="111"/>
        <v>0</v>
      </c>
      <c r="O1761" s="29">
        <v>0</v>
      </c>
      <c r="P1761" s="29">
        <v>0</v>
      </c>
      <c r="Q1761" s="79">
        <f>IF($O1761=0,0,P1761/$O1761)*100</f>
        <v>0</v>
      </c>
      <c r="R1761" s="29">
        <v>0</v>
      </c>
      <c r="S1761" s="79">
        <f>IF($O1761=0,0,R1761/$O1761)*100</f>
        <v>0</v>
      </c>
      <c r="T1761" s="29">
        <f>P1761+R1761</f>
        <v>0</v>
      </c>
      <c r="U1761" s="79">
        <f>IF($O1761=0,0,T1761/$O1761)*100</f>
        <v>0</v>
      </c>
      <c r="V1761" s="80">
        <f>IFERROR(VLOOKUP($B1761,'Depr Rate % NS'!$A:$B,2,FALSE),0)</f>
        <v>0</v>
      </c>
      <c r="W1761" s="81">
        <f>IFERROR(VLOOKUP($B1761,'Depr Rate % NS'!D:E,2,FALSE),0)</f>
        <v>2138217.21</v>
      </c>
      <c r="X1761" s="82">
        <f>IFERROR(VLOOKUP($B1761,'Depr Rate % NS'!$L:$O,4,FALSE),0)</f>
        <v>0</v>
      </c>
      <c r="Y1761" s="81">
        <f>W1761*X1761</f>
        <v>0</v>
      </c>
    </row>
    <row r="1762" spans="1:25" x14ac:dyDescent="0.25">
      <c r="A1762" s="13" t="s">
        <v>16</v>
      </c>
      <c r="B1762" s="14">
        <v>39500</v>
      </c>
      <c r="C1762" s="14" t="s">
        <v>86</v>
      </c>
      <c r="D1762" s="14" t="s">
        <v>18</v>
      </c>
      <c r="E1762" s="14"/>
      <c r="F1762" s="14"/>
      <c r="G1762" s="14">
        <v>2016</v>
      </c>
      <c r="H1762" s="10">
        <v>0</v>
      </c>
      <c r="I1762" s="10">
        <v>0</v>
      </c>
      <c r="J1762" s="20">
        <f t="shared" si="108"/>
        <v>0</v>
      </c>
      <c r="K1762" s="10">
        <v>0</v>
      </c>
      <c r="L1762" s="20">
        <f t="shared" si="109"/>
        <v>0</v>
      </c>
      <c r="M1762" s="10">
        <f t="shared" si="110"/>
        <v>0</v>
      </c>
      <c r="N1762" s="20">
        <f t="shared" si="111"/>
        <v>0</v>
      </c>
      <c r="O1762" s="29">
        <v>0</v>
      </c>
      <c r="P1762" s="29">
        <v>0</v>
      </c>
      <c r="Q1762" s="79">
        <f>IF($O1762=0,0,P1762/$O1762)*100</f>
        <v>0</v>
      </c>
      <c r="R1762" s="29">
        <v>0</v>
      </c>
      <c r="S1762" s="79">
        <f>IF($O1762=0,0,R1762/$O1762)*100</f>
        <v>0</v>
      </c>
      <c r="T1762" s="29">
        <f>P1762+R1762</f>
        <v>0</v>
      </c>
      <c r="U1762" s="79">
        <f>IF($O1762=0,0,T1762/$O1762)*100</f>
        <v>0</v>
      </c>
      <c r="V1762" s="80">
        <f>IFERROR(VLOOKUP($B1762,'Depr Rate % NS'!$A:$B,2,FALSE),0)</f>
        <v>0</v>
      </c>
      <c r="W1762" s="81">
        <f>IFERROR(VLOOKUP($B1762,'Depr Rate % NS'!D:E,2,FALSE),0)</f>
        <v>2138217.21</v>
      </c>
      <c r="X1762" s="82">
        <f>IFERROR(VLOOKUP($B1762,'Depr Rate % NS'!$L:$O,4,FALSE),0)</f>
        <v>0</v>
      </c>
      <c r="Y1762" s="81">
        <f>W1762*X1762</f>
        <v>0</v>
      </c>
    </row>
    <row r="1763" spans="1:25" x14ac:dyDescent="0.25">
      <c r="A1763" s="13" t="s">
        <v>16</v>
      </c>
      <c r="B1763" s="14">
        <v>39500</v>
      </c>
      <c r="C1763" s="14" t="s">
        <v>86</v>
      </c>
      <c r="D1763" s="14" t="s">
        <v>18</v>
      </c>
      <c r="E1763" s="14"/>
      <c r="F1763" s="14"/>
      <c r="G1763" s="14">
        <v>2017</v>
      </c>
      <c r="H1763" s="10">
        <v>0</v>
      </c>
      <c r="I1763" s="10">
        <v>0</v>
      </c>
      <c r="J1763" s="20">
        <f t="shared" si="108"/>
        <v>0</v>
      </c>
      <c r="K1763" s="10">
        <v>0</v>
      </c>
      <c r="L1763" s="20">
        <f t="shared" si="109"/>
        <v>0</v>
      </c>
      <c r="M1763" s="10">
        <f t="shared" si="110"/>
        <v>0</v>
      </c>
      <c r="N1763" s="20">
        <f t="shared" si="111"/>
        <v>0</v>
      </c>
      <c r="O1763" s="29">
        <v>0</v>
      </c>
      <c r="P1763" s="29">
        <v>0</v>
      </c>
      <c r="Q1763" s="79">
        <f>IF($O1763=0,0,P1763/$O1763)*100</f>
        <v>0</v>
      </c>
      <c r="R1763" s="29">
        <v>0</v>
      </c>
      <c r="S1763" s="79">
        <f>IF($O1763=0,0,R1763/$O1763)*100</f>
        <v>0</v>
      </c>
      <c r="T1763" s="29">
        <f>P1763+R1763</f>
        <v>0</v>
      </c>
      <c r="U1763" s="79">
        <f>IF($O1763=0,0,T1763/$O1763)*100</f>
        <v>0</v>
      </c>
      <c r="V1763" s="80">
        <f>IFERROR(VLOOKUP($B1763,'Depr Rate % NS'!$A:$B,2,FALSE),0)</f>
        <v>0</v>
      </c>
      <c r="W1763" s="81">
        <f>IFERROR(VLOOKUP($B1763,'Depr Rate % NS'!D:E,2,FALSE),0)</f>
        <v>2138217.21</v>
      </c>
      <c r="X1763" s="82">
        <f>IFERROR(VLOOKUP($B1763,'Depr Rate % NS'!$L:$O,4,FALSE),0)</f>
        <v>0</v>
      </c>
      <c r="Y1763" s="81">
        <f>W1763*X1763</f>
        <v>0</v>
      </c>
    </row>
    <row r="1764" spans="1:25" x14ac:dyDescent="0.25">
      <c r="A1764" s="13" t="s">
        <v>16</v>
      </c>
      <c r="B1764" s="14">
        <v>39500</v>
      </c>
      <c r="C1764" s="14" t="s">
        <v>86</v>
      </c>
      <c r="D1764" s="14" t="s">
        <v>18</v>
      </c>
      <c r="E1764" s="14"/>
      <c r="F1764" s="14"/>
      <c r="G1764" s="14">
        <v>2018</v>
      </c>
      <c r="H1764" s="10">
        <v>50833.62</v>
      </c>
      <c r="I1764" s="10">
        <v>0</v>
      </c>
      <c r="J1764" s="20">
        <f t="shared" si="108"/>
        <v>0</v>
      </c>
      <c r="K1764" s="10">
        <v>0</v>
      </c>
      <c r="L1764" s="20">
        <f t="shared" si="109"/>
        <v>0</v>
      </c>
      <c r="M1764" s="10">
        <f t="shared" si="110"/>
        <v>0</v>
      </c>
      <c r="N1764" s="20">
        <f t="shared" si="111"/>
        <v>0</v>
      </c>
      <c r="O1764" s="29">
        <v>50833.62</v>
      </c>
      <c r="P1764" s="29">
        <v>0</v>
      </c>
      <c r="Q1764" s="79">
        <f>IF($O1764=0,0,P1764/$O1764)*100</f>
        <v>0</v>
      </c>
      <c r="R1764" s="29">
        <v>0</v>
      </c>
      <c r="S1764" s="79">
        <f>IF($O1764=0,0,R1764/$O1764)*100</f>
        <v>0</v>
      </c>
      <c r="T1764" s="29">
        <f>P1764+R1764</f>
        <v>0</v>
      </c>
      <c r="U1764" s="79">
        <f>IF($O1764=0,0,T1764/$O1764)*100</f>
        <v>0</v>
      </c>
      <c r="V1764" s="80">
        <f>IFERROR(VLOOKUP($B1764,'Depr Rate % NS'!$A:$B,2,FALSE),0)</f>
        <v>0</v>
      </c>
      <c r="W1764" s="81">
        <f>IFERROR(VLOOKUP($B1764,'Depr Rate % NS'!D:E,2,FALSE),0)</f>
        <v>2138217.21</v>
      </c>
      <c r="X1764" s="82">
        <f>IFERROR(VLOOKUP($B1764,'Depr Rate % NS'!$L:$O,4,FALSE),0)</f>
        <v>0</v>
      </c>
      <c r="Y1764" s="81">
        <f>W1764*X1764</f>
        <v>0</v>
      </c>
    </row>
    <row r="1765" spans="1:25" x14ac:dyDescent="0.25">
      <c r="A1765" s="13" t="s">
        <v>16</v>
      </c>
      <c r="B1765" s="14">
        <v>39500</v>
      </c>
      <c r="C1765" s="14" t="s">
        <v>86</v>
      </c>
      <c r="D1765" s="14" t="s">
        <v>18</v>
      </c>
      <c r="E1765" s="14"/>
      <c r="F1765" s="14"/>
      <c r="G1765" s="14">
        <v>2019</v>
      </c>
      <c r="H1765" s="10">
        <v>0</v>
      </c>
      <c r="I1765" s="10">
        <v>0</v>
      </c>
      <c r="J1765" s="20">
        <f t="shared" si="108"/>
        <v>0</v>
      </c>
      <c r="K1765" s="10">
        <v>0</v>
      </c>
      <c r="L1765" s="20">
        <f t="shared" si="109"/>
        <v>0</v>
      </c>
      <c r="M1765" s="10">
        <f t="shared" si="110"/>
        <v>0</v>
      </c>
      <c r="N1765" s="20">
        <f t="shared" si="111"/>
        <v>0</v>
      </c>
      <c r="O1765" s="29">
        <v>50833.62</v>
      </c>
      <c r="P1765" s="29">
        <v>0</v>
      </c>
      <c r="Q1765" s="79">
        <f>IF($O1765=0,0,P1765/$O1765)*100</f>
        <v>0</v>
      </c>
      <c r="R1765" s="29">
        <v>0</v>
      </c>
      <c r="S1765" s="79">
        <f>IF($O1765=0,0,R1765/$O1765)*100</f>
        <v>0</v>
      </c>
      <c r="T1765" s="29">
        <f>P1765+R1765</f>
        <v>0</v>
      </c>
      <c r="U1765" s="79">
        <f>IF($O1765=0,0,T1765/$O1765)*100</f>
        <v>0</v>
      </c>
      <c r="V1765" s="80">
        <f>IFERROR(VLOOKUP($B1765,'Depr Rate % NS'!$A:$B,2,FALSE),0)</f>
        <v>0</v>
      </c>
      <c r="W1765" s="81">
        <f>IFERROR(VLOOKUP($B1765,'Depr Rate % NS'!D:E,2,FALSE),0)</f>
        <v>2138217.21</v>
      </c>
      <c r="X1765" s="82">
        <f>IFERROR(VLOOKUP($B1765,'Depr Rate % NS'!$L:$O,4,FALSE),0)</f>
        <v>0</v>
      </c>
      <c r="Y1765" s="81">
        <f>W1765*X1765</f>
        <v>0</v>
      </c>
    </row>
    <row r="1766" spans="1:25" x14ac:dyDescent="0.25">
      <c r="A1766" s="13" t="s">
        <v>16</v>
      </c>
      <c r="B1766" s="14">
        <v>39600</v>
      </c>
      <c r="C1766" s="14" t="s">
        <v>87</v>
      </c>
      <c r="D1766" s="14" t="s">
        <v>18</v>
      </c>
      <c r="E1766" s="14"/>
      <c r="F1766" s="14"/>
      <c r="G1766" s="14">
        <v>2011</v>
      </c>
      <c r="H1766" s="10">
        <v>0</v>
      </c>
      <c r="I1766" s="10">
        <v>0</v>
      </c>
      <c r="J1766" s="20">
        <f t="shared" si="108"/>
        <v>0</v>
      </c>
      <c r="K1766" s="10">
        <v>0</v>
      </c>
      <c r="L1766" s="20">
        <f t="shared" si="109"/>
        <v>0</v>
      </c>
      <c r="M1766" s="10">
        <f t="shared" si="110"/>
        <v>0</v>
      </c>
      <c r="N1766" s="20">
        <f t="shared" si="111"/>
        <v>0</v>
      </c>
      <c r="O1766" s="10"/>
      <c r="P1766" s="10"/>
      <c r="Q1766" s="20"/>
      <c r="R1766" s="10"/>
      <c r="S1766" s="20"/>
      <c r="T1766" s="10"/>
      <c r="U1766" s="20"/>
      <c r="V1766" s="20"/>
      <c r="W1766" s="43"/>
      <c r="X1766" s="40"/>
      <c r="Y1766" s="43"/>
    </row>
    <row r="1767" spans="1:25" x14ac:dyDescent="0.25">
      <c r="A1767" s="13" t="s">
        <v>16</v>
      </c>
      <c r="B1767" s="14">
        <v>39600</v>
      </c>
      <c r="C1767" s="14" t="s">
        <v>87</v>
      </c>
      <c r="D1767" s="14" t="s">
        <v>18</v>
      </c>
      <c r="E1767" s="14"/>
      <c r="F1767" s="14"/>
      <c r="G1767" s="14">
        <v>2012</v>
      </c>
      <c r="H1767" s="10">
        <v>0</v>
      </c>
      <c r="I1767" s="10">
        <v>0</v>
      </c>
      <c r="J1767" s="20">
        <f t="shared" si="108"/>
        <v>0</v>
      </c>
      <c r="K1767" s="10">
        <v>0</v>
      </c>
      <c r="L1767" s="20">
        <f t="shared" si="109"/>
        <v>0</v>
      </c>
      <c r="M1767" s="10">
        <f t="shared" si="110"/>
        <v>0</v>
      </c>
      <c r="N1767" s="20">
        <f t="shared" si="111"/>
        <v>0</v>
      </c>
      <c r="O1767" s="10"/>
      <c r="P1767" s="10"/>
      <c r="Q1767" s="20"/>
      <c r="R1767" s="10"/>
      <c r="S1767" s="20"/>
      <c r="T1767" s="10"/>
      <c r="U1767" s="20"/>
      <c r="V1767" s="20"/>
      <c r="W1767" s="43"/>
      <c r="X1767" s="40"/>
      <c r="Y1767" s="43"/>
    </row>
    <row r="1768" spans="1:25" x14ac:dyDescent="0.25">
      <c r="A1768" s="13" t="s">
        <v>16</v>
      </c>
      <c r="B1768" s="14">
        <v>39600</v>
      </c>
      <c r="C1768" s="14" t="s">
        <v>87</v>
      </c>
      <c r="D1768" s="14" t="s">
        <v>18</v>
      </c>
      <c r="E1768" s="14"/>
      <c r="F1768" s="14"/>
      <c r="G1768" s="14">
        <v>2013</v>
      </c>
      <c r="H1768" s="10">
        <v>0</v>
      </c>
      <c r="I1768" s="10">
        <v>0</v>
      </c>
      <c r="J1768" s="20">
        <f t="shared" si="108"/>
        <v>0</v>
      </c>
      <c r="K1768" s="10">
        <v>0</v>
      </c>
      <c r="L1768" s="20">
        <f t="shared" si="109"/>
        <v>0</v>
      </c>
      <c r="M1768" s="10">
        <f t="shared" si="110"/>
        <v>0</v>
      </c>
      <c r="N1768" s="20">
        <f t="shared" si="111"/>
        <v>0</v>
      </c>
      <c r="O1768" s="10"/>
      <c r="P1768" s="10"/>
      <c r="Q1768" s="20"/>
      <c r="R1768" s="10"/>
      <c r="S1768" s="20"/>
      <c r="T1768" s="10"/>
      <c r="U1768" s="20"/>
      <c r="V1768" s="20"/>
      <c r="W1768" s="43"/>
      <c r="X1768" s="40"/>
      <c r="Y1768" s="43"/>
    </row>
    <row r="1769" spans="1:25" x14ac:dyDescent="0.25">
      <c r="A1769" s="13" t="s">
        <v>16</v>
      </c>
      <c r="B1769" s="14">
        <v>39600</v>
      </c>
      <c r="C1769" s="14" t="s">
        <v>87</v>
      </c>
      <c r="D1769" s="14" t="s">
        <v>18</v>
      </c>
      <c r="E1769" s="14"/>
      <c r="F1769" s="14"/>
      <c r="G1769" s="14">
        <v>2014</v>
      </c>
      <c r="H1769" s="10">
        <v>0</v>
      </c>
      <c r="I1769" s="10">
        <v>0</v>
      </c>
      <c r="J1769" s="20">
        <f t="shared" si="108"/>
        <v>0</v>
      </c>
      <c r="K1769" s="10">
        <v>0</v>
      </c>
      <c r="L1769" s="20">
        <f t="shared" si="109"/>
        <v>0</v>
      </c>
      <c r="M1769" s="10">
        <f t="shared" si="110"/>
        <v>0</v>
      </c>
      <c r="N1769" s="20">
        <f t="shared" si="111"/>
        <v>0</v>
      </c>
      <c r="O1769" s="10"/>
      <c r="P1769" s="10"/>
      <c r="Q1769" s="20"/>
      <c r="R1769" s="10"/>
      <c r="S1769" s="20"/>
      <c r="T1769" s="10"/>
      <c r="U1769" s="20"/>
      <c r="V1769" s="20"/>
      <c r="W1769" s="43"/>
      <c r="X1769" s="40"/>
      <c r="Y1769" s="43"/>
    </row>
    <row r="1770" spans="1:25" x14ac:dyDescent="0.25">
      <c r="A1770" s="13" t="s">
        <v>16</v>
      </c>
      <c r="B1770" s="14">
        <v>39600</v>
      </c>
      <c r="C1770" s="14" t="s">
        <v>87</v>
      </c>
      <c r="D1770" s="14" t="s">
        <v>18</v>
      </c>
      <c r="E1770" s="14"/>
      <c r="F1770" s="14"/>
      <c r="G1770" s="14">
        <v>2015</v>
      </c>
      <c r="H1770" s="10">
        <v>0</v>
      </c>
      <c r="I1770" s="10">
        <v>0</v>
      </c>
      <c r="J1770" s="20">
        <f t="shared" si="108"/>
        <v>0</v>
      </c>
      <c r="K1770" s="10">
        <v>0</v>
      </c>
      <c r="L1770" s="20">
        <f t="shared" si="109"/>
        <v>0</v>
      </c>
      <c r="M1770" s="10">
        <f t="shared" si="110"/>
        <v>0</v>
      </c>
      <c r="N1770" s="20">
        <f t="shared" si="111"/>
        <v>0</v>
      </c>
      <c r="O1770" s="29">
        <v>0</v>
      </c>
      <c r="P1770" s="29">
        <v>0</v>
      </c>
      <c r="Q1770" s="79">
        <f>IF($O1770=0,0,P1770/$O1770)*100</f>
        <v>0</v>
      </c>
      <c r="R1770" s="29">
        <v>0</v>
      </c>
      <c r="S1770" s="79">
        <f>IF($O1770=0,0,R1770/$O1770)*100</f>
        <v>0</v>
      </c>
      <c r="T1770" s="29">
        <f>P1770+R1770</f>
        <v>0</v>
      </c>
      <c r="U1770" s="79">
        <f>IF($O1770=0,0,T1770/$O1770)*100</f>
        <v>0</v>
      </c>
      <c r="V1770" s="80">
        <f>IFERROR(VLOOKUP($B1770,'Depr Rate % NS'!$A:$B,2,FALSE),0)</f>
        <v>0</v>
      </c>
      <c r="W1770" s="81">
        <f>IFERROR(VLOOKUP($B1770,'Depr Rate % NS'!D:E,2,FALSE),0)</f>
        <v>0</v>
      </c>
      <c r="X1770" s="82">
        <f>IFERROR(VLOOKUP($B1770,'Depr Rate % NS'!$L:$O,4,FALSE),0)</f>
        <v>0</v>
      </c>
      <c r="Y1770" s="81">
        <f>W1770*X1770</f>
        <v>0</v>
      </c>
    </row>
    <row r="1771" spans="1:25" x14ac:dyDescent="0.25">
      <c r="A1771" s="13" t="s">
        <v>16</v>
      </c>
      <c r="B1771" s="14">
        <v>39600</v>
      </c>
      <c r="C1771" s="14" t="s">
        <v>87</v>
      </c>
      <c r="D1771" s="14" t="s">
        <v>18</v>
      </c>
      <c r="E1771" s="14"/>
      <c r="F1771" s="14"/>
      <c r="G1771" s="14">
        <v>2016</v>
      </c>
      <c r="H1771" s="10">
        <v>0</v>
      </c>
      <c r="I1771" s="10">
        <v>0</v>
      </c>
      <c r="J1771" s="20">
        <f t="shared" si="108"/>
        <v>0</v>
      </c>
      <c r="K1771" s="10">
        <v>0</v>
      </c>
      <c r="L1771" s="20">
        <f t="shared" si="109"/>
        <v>0</v>
      </c>
      <c r="M1771" s="10">
        <f t="shared" si="110"/>
        <v>0</v>
      </c>
      <c r="N1771" s="20">
        <f t="shared" si="111"/>
        <v>0</v>
      </c>
      <c r="O1771" s="29">
        <v>0</v>
      </c>
      <c r="P1771" s="29">
        <v>0</v>
      </c>
      <c r="Q1771" s="79">
        <f>IF($O1771=0,0,P1771/$O1771)*100</f>
        <v>0</v>
      </c>
      <c r="R1771" s="29">
        <v>0</v>
      </c>
      <c r="S1771" s="79">
        <f>IF($O1771=0,0,R1771/$O1771)*100</f>
        <v>0</v>
      </c>
      <c r="T1771" s="29">
        <f>P1771+R1771</f>
        <v>0</v>
      </c>
      <c r="U1771" s="79">
        <f>IF($O1771=0,0,T1771/$O1771)*100</f>
        <v>0</v>
      </c>
      <c r="V1771" s="80">
        <f>IFERROR(VLOOKUP($B1771,'Depr Rate % NS'!$A:$B,2,FALSE),0)</f>
        <v>0</v>
      </c>
      <c r="W1771" s="81">
        <f>IFERROR(VLOOKUP($B1771,'Depr Rate % NS'!D:E,2,FALSE),0)</f>
        <v>0</v>
      </c>
      <c r="X1771" s="82">
        <f>IFERROR(VLOOKUP($B1771,'Depr Rate % NS'!$L:$O,4,FALSE),0)</f>
        <v>0</v>
      </c>
      <c r="Y1771" s="81">
        <f>W1771*X1771</f>
        <v>0</v>
      </c>
    </row>
    <row r="1772" spans="1:25" x14ac:dyDescent="0.25">
      <c r="A1772" s="13" t="s">
        <v>16</v>
      </c>
      <c r="B1772" s="14">
        <v>39600</v>
      </c>
      <c r="C1772" s="14" t="s">
        <v>87</v>
      </c>
      <c r="D1772" s="14" t="s">
        <v>18</v>
      </c>
      <c r="E1772" s="14"/>
      <c r="F1772" s="14"/>
      <c r="G1772" s="14">
        <v>2017</v>
      </c>
      <c r="H1772" s="10">
        <v>8319.3799999999992</v>
      </c>
      <c r="I1772" s="10">
        <v>0</v>
      </c>
      <c r="J1772" s="20">
        <f t="shared" si="108"/>
        <v>0</v>
      </c>
      <c r="K1772" s="10">
        <v>0</v>
      </c>
      <c r="L1772" s="20">
        <f t="shared" si="109"/>
        <v>0</v>
      </c>
      <c r="M1772" s="10">
        <f t="shared" si="110"/>
        <v>0</v>
      </c>
      <c r="N1772" s="20">
        <f t="shared" si="111"/>
        <v>0</v>
      </c>
      <c r="O1772" s="29">
        <v>8319.3799999999992</v>
      </c>
      <c r="P1772" s="29">
        <v>0</v>
      </c>
      <c r="Q1772" s="79">
        <f>IF($O1772=0,0,P1772/$O1772)*100</f>
        <v>0</v>
      </c>
      <c r="R1772" s="29">
        <v>0</v>
      </c>
      <c r="S1772" s="79">
        <f>IF($O1772=0,0,R1772/$O1772)*100</f>
        <v>0</v>
      </c>
      <c r="T1772" s="29">
        <f>P1772+R1772</f>
        <v>0</v>
      </c>
      <c r="U1772" s="79">
        <f>IF($O1772=0,0,T1772/$O1772)*100</f>
        <v>0</v>
      </c>
      <c r="V1772" s="80">
        <f>IFERROR(VLOOKUP($B1772,'Depr Rate % NS'!$A:$B,2,FALSE),0)</f>
        <v>0</v>
      </c>
      <c r="W1772" s="81">
        <f>IFERROR(VLOOKUP($B1772,'Depr Rate % NS'!D:E,2,FALSE),0)</f>
        <v>0</v>
      </c>
      <c r="X1772" s="82">
        <f>IFERROR(VLOOKUP($B1772,'Depr Rate % NS'!$L:$O,4,FALSE),0)</f>
        <v>0</v>
      </c>
      <c r="Y1772" s="81">
        <f>W1772*X1772</f>
        <v>0</v>
      </c>
    </row>
    <row r="1773" spans="1:25" x14ac:dyDescent="0.25">
      <c r="A1773" s="13" t="s">
        <v>16</v>
      </c>
      <c r="B1773" s="14">
        <v>39600</v>
      </c>
      <c r="C1773" s="14" t="s">
        <v>87</v>
      </c>
      <c r="D1773" s="14" t="s">
        <v>18</v>
      </c>
      <c r="E1773" s="14"/>
      <c r="F1773" s="14"/>
      <c r="G1773" s="14">
        <v>2018</v>
      </c>
      <c r="H1773" s="10">
        <v>0</v>
      </c>
      <c r="I1773" s="10">
        <v>0</v>
      </c>
      <c r="J1773" s="20">
        <f t="shared" si="108"/>
        <v>0</v>
      </c>
      <c r="K1773" s="10">
        <v>0</v>
      </c>
      <c r="L1773" s="20">
        <f t="shared" si="109"/>
        <v>0</v>
      </c>
      <c r="M1773" s="10">
        <f t="shared" si="110"/>
        <v>0</v>
      </c>
      <c r="N1773" s="20">
        <f t="shared" si="111"/>
        <v>0</v>
      </c>
      <c r="O1773" s="29">
        <v>8319.3799999999992</v>
      </c>
      <c r="P1773" s="29">
        <v>0</v>
      </c>
      <c r="Q1773" s="79">
        <f>IF($O1773=0,0,P1773/$O1773)*100</f>
        <v>0</v>
      </c>
      <c r="R1773" s="29">
        <v>0</v>
      </c>
      <c r="S1773" s="79">
        <f>IF($O1773=0,0,R1773/$O1773)*100</f>
        <v>0</v>
      </c>
      <c r="T1773" s="29">
        <f>P1773+R1773</f>
        <v>0</v>
      </c>
      <c r="U1773" s="79">
        <f>IF($O1773=0,0,T1773/$O1773)*100</f>
        <v>0</v>
      </c>
      <c r="V1773" s="80">
        <f>IFERROR(VLOOKUP($B1773,'Depr Rate % NS'!$A:$B,2,FALSE),0)</f>
        <v>0</v>
      </c>
      <c r="W1773" s="81">
        <f>IFERROR(VLOOKUP($B1773,'Depr Rate % NS'!D:E,2,FALSE),0)</f>
        <v>0</v>
      </c>
      <c r="X1773" s="82">
        <f>IFERROR(VLOOKUP($B1773,'Depr Rate % NS'!$L:$O,4,FALSE),0)</f>
        <v>0</v>
      </c>
      <c r="Y1773" s="81">
        <f>W1773*X1773</f>
        <v>0</v>
      </c>
    </row>
    <row r="1774" spans="1:25" x14ac:dyDescent="0.25">
      <c r="A1774" s="13" t="s">
        <v>16</v>
      </c>
      <c r="B1774" s="14">
        <v>39600</v>
      </c>
      <c r="C1774" s="14" t="s">
        <v>87</v>
      </c>
      <c r="D1774" s="14" t="s">
        <v>18</v>
      </c>
      <c r="E1774" s="14"/>
      <c r="F1774" s="14"/>
      <c r="G1774" s="14">
        <v>2019</v>
      </c>
      <c r="H1774" s="10">
        <v>0</v>
      </c>
      <c r="I1774" s="10">
        <v>0</v>
      </c>
      <c r="J1774" s="20">
        <f t="shared" si="108"/>
        <v>0</v>
      </c>
      <c r="K1774" s="10">
        <v>0</v>
      </c>
      <c r="L1774" s="20">
        <f t="shared" si="109"/>
        <v>0</v>
      </c>
      <c r="M1774" s="10">
        <f t="shared" si="110"/>
        <v>0</v>
      </c>
      <c r="N1774" s="20">
        <f t="shared" si="111"/>
        <v>0</v>
      </c>
      <c r="O1774" s="29">
        <v>8319.3799999999992</v>
      </c>
      <c r="P1774" s="29">
        <v>0</v>
      </c>
      <c r="Q1774" s="79">
        <f>IF($O1774=0,0,P1774/$O1774)*100</f>
        <v>0</v>
      </c>
      <c r="R1774" s="29">
        <v>0</v>
      </c>
      <c r="S1774" s="79">
        <f>IF($O1774=0,0,R1774/$O1774)*100</f>
        <v>0</v>
      </c>
      <c r="T1774" s="29">
        <f>P1774+R1774</f>
        <v>0</v>
      </c>
      <c r="U1774" s="79">
        <f>IF($O1774=0,0,T1774/$O1774)*100</f>
        <v>0</v>
      </c>
      <c r="V1774" s="80">
        <f>IFERROR(VLOOKUP($B1774,'Depr Rate % NS'!$A:$B,2,FALSE),0)</f>
        <v>0</v>
      </c>
      <c r="W1774" s="81">
        <f>IFERROR(VLOOKUP($B1774,'Depr Rate % NS'!D:E,2,FALSE),0)</f>
        <v>0</v>
      </c>
      <c r="X1774" s="82">
        <f>IFERROR(VLOOKUP($B1774,'Depr Rate % NS'!$L:$O,4,FALSE),0)</f>
        <v>0</v>
      </c>
      <c r="Y1774" s="81">
        <f>W1774*X1774</f>
        <v>0</v>
      </c>
    </row>
    <row r="1775" spans="1:25" x14ac:dyDescent="0.25">
      <c r="A1775" s="13" t="s">
        <v>16</v>
      </c>
      <c r="B1775" s="14">
        <v>39700</v>
      </c>
      <c r="C1775" s="14" t="s">
        <v>88</v>
      </c>
      <c r="D1775" s="14" t="s">
        <v>18</v>
      </c>
      <c r="E1775" s="14"/>
      <c r="F1775" s="14"/>
      <c r="G1775" s="14">
        <v>2011</v>
      </c>
      <c r="H1775" s="10">
        <v>2231635.2000000002</v>
      </c>
      <c r="I1775" s="10">
        <v>-2000</v>
      </c>
      <c r="J1775" s="20">
        <f t="shared" si="108"/>
        <v>-8.9620382399417248E-2</v>
      </c>
      <c r="K1775" s="10">
        <v>0</v>
      </c>
      <c r="L1775" s="20">
        <f t="shared" si="109"/>
        <v>0</v>
      </c>
      <c r="M1775" s="10">
        <f t="shared" si="110"/>
        <v>-2000</v>
      </c>
      <c r="N1775" s="20">
        <f t="shared" si="111"/>
        <v>-8.9620382399417248E-2</v>
      </c>
      <c r="O1775" s="10"/>
      <c r="P1775" s="10"/>
      <c r="Q1775" s="20"/>
      <c r="R1775" s="10"/>
      <c r="S1775" s="20"/>
      <c r="T1775" s="10"/>
      <c r="U1775" s="20"/>
      <c r="V1775" s="20"/>
      <c r="W1775" s="43"/>
      <c r="X1775" s="40"/>
      <c r="Y1775" s="43"/>
    </row>
    <row r="1776" spans="1:25" x14ac:dyDescent="0.25">
      <c r="A1776" s="13" t="s">
        <v>16</v>
      </c>
      <c r="B1776" s="14">
        <v>39700</v>
      </c>
      <c r="C1776" s="14" t="s">
        <v>88</v>
      </c>
      <c r="D1776" s="14" t="s">
        <v>18</v>
      </c>
      <c r="E1776" s="14"/>
      <c r="F1776" s="14"/>
      <c r="G1776" s="14">
        <v>2012</v>
      </c>
      <c r="H1776" s="10">
        <v>1865560.62</v>
      </c>
      <c r="I1776" s="10">
        <v>-59.17</v>
      </c>
      <c r="J1776" s="20">
        <f t="shared" si="108"/>
        <v>-3.1717007405527241E-3</v>
      </c>
      <c r="K1776" s="10">
        <v>0</v>
      </c>
      <c r="L1776" s="20">
        <f t="shared" si="109"/>
        <v>0</v>
      </c>
      <c r="M1776" s="10">
        <f t="shared" si="110"/>
        <v>-59.17</v>
      </c>
      <c r="N1776" s="20">
        <f t="shared" si="111"/>
        <v>-3.1717007405527241E-3</v>
      </c>
      <c r="O1776" s="10"/>
      <c r="P1776" s="10"/>
      <c r="Q1776" s="20"/>
      <c r="R1776" s="10"/>
      <c r="S1776" s="20"/>
      <c r="T1776" s="10"/>
      <c r="U1776" s="20"/>
      <c r="V1776" s="20"/>
      <c r="W1776" s="43"/>
      <c r="X1776" s="40"/>
      <c r="Y1776" s="43"/>
    </row>
    <row r="1777" spans="1:25" x14ac:dyDescent="0.25">
      <c r="A1777" s="13" t="s">
        <v>16</v>
      </c>
      <c r="B1777" s="14">
        <v>39700</v>
      </c>
      <c r="C1777" s="14" t="s">
        <v>88</v>
      </c>
      <c r="D1777" s="14" t="s">
        <v>18</v>
      </c>
      <c r="E1777" s="14"/>
      <c r="F1777" s="14"/>
      <c r="G1777" s="14">
        <v>2013</v>
      </c>
      <c r="H1777" s="10">
        <v>1477328.75</v>
      </c>
      <c r="I1777" s="10">
        <v>-158.57</v>
      </c>
      <c r="J1777" s="20">
        <f t="shared" si="108"/>
        <v>-1.0733562181064979E-2</v>
      </c>
      <c r="K1777" s="10">
        <v>0</v>
      </c>
      <c r="L1777" s="20">
        <f t="shared" si="109"/>
        <v>0</v>
      </c>
      <c r="M1777" s="10">
        <f t="shared" si="110"/>
        <v>-158.57</v>
      </c>
      <c r="N1777" s="20">
        <f t="shared" si="111"/>
        <v>-1.0733562181064979E-2</v>
      </c>
      <c r="O1777" s="10"/>
      <c r="P1777" s="10"/>
      <c r="Q1777" s="20"/>
      <c r="R1777" s="10"/>
      <c r="S1777" s="20"/>
      <c r="T1777" s="10"/>
      <c r="U1777" s="20"/>
      <c r="V1777" s="20"/>
      <c r="W1777" s="43"/>
      <c r="X1777" s="40"/>
      <c r="Y1777" s="43"/>
    </row>
    <row r="1778" spans="1:25" x14ac:dyDescent="0.25">
      <c r="A1778" s="13" t="s">
        <v>16</v>
      </c>
      <c r="B1778" s="14">
        <v>39700</v>
      </c>
      <c r="C1778" s="14" t="s">
        <v>88</v>
      </c>
      <c r="D1778" s="14" t="s">
        <v>18</v>
      </c>
      <c r="E1778" s="14"/>
      <c r="F1778" s="14"/>
      <c r="G1778" s="14">
        <v>2014</v>
      </c>
      <c r="H1778" s="10">
        <v>387540.24</v>
      </c>
      <c r="I1778" s="10">
        <v>172.49</v>
      </c>
      <c r="J1778" s="20">
        <f t="shared" si="108"/>
        <v>4.4508926350461053E-2</v>
      </c>
      <c r="K1778" s="10">
        <v>0</v>
      </c>
      <c r="L1778" s="20">
        <f t="shared" si="109"/>
        <v>0</v>
      </c>
      <c r="M1778" s="10">
        <f t="shared" si="110"/>
        <v>172.49</v>
      </c>
      <c r="N1778" s="20">
        <f t="shared" si="111"/>
        <v>4.4508926350461053E-2</v>
      </c>
      <c r="O1778" s="10"/>
      <c r="P1778" s="10"/>
      <c r="Q1778" s="20"/>
      <c r="R1778" s="10"/>
      <c r="S1778" s="20"/>
      <c r="T1778" s="10"/>
      <c r="U1778" s="20"/>
      <c r="V1778" s="20"/>
      <c r="W1778" s="43"/>
      <c r="X1778" s="40"/>
      <c r="Y1778" s="43"/>
    </row>
    <row r="1779" spans="1:25" x14ac:dyDescent="0.25">
      <c r="A1779" s="13" t="s">
        <v>16</v>
      </c>
      <c r="B1779" s="14">
        <v>39700</v>
      </c>
      <c r="C1779" s="14" t="s">
        <v>88</v>
      </c>
      <c r="D1779" s="14" t="s">
        <v>18</v>
      </c>
      <c r="E1779" s="14"/>
      <c r="F1779" s="14"/>
      <c r="G1779" s="14">
        <v>2015</v>
      </c>
      <c r="H1779" s="10">
        <v>4387656.1400000006</v>
      </c>
      <c r="I1779" s="10">
        <v>0</v>
      </c>
      <c r="J1779" s="20">
        <f t="shared" si="108"/>
        <v>0</v>
      </c>
      <c r="K1779" s="10">
        <v>0</v>
      </c>
      <c r="L1779" s="20">
        <f t="shared" si="109"/>
        <v>0</v>
      </c>
      <c r="M1779" s="10">
        <f t="shared" si="110"/>
        <v>0</v>
      </c>
      <c r="N1779" s="20">
        <f t="shared" si="111"/>
        <v>0</v>
      </c>
      <c r="O1779" s="29">
        <v>10349720.950000001</v>
      </c>
      <c r="P1779" s="29">
        <v>-2045.25</v>
      </c>
      <c r="Q1779" s="79">
        <f>IF($O1779=0,0,P1779/$O1779)*100</f>
        <v>-1.9761402359355397E-2</v>
      </c>
      <c r="R1779" s="29">
        <v>0</v>
      </c>
      <c r="S1779" s="79">
        <f>IF($O1779=0,0,R1779/$O1779)*100</f>
        <v>0</v>
      </c>
      <c r="T1779" s="29">
        <f>P1779+R1779</f>
        <v>-2045.25</v>
      </c>
      <c r="U1779" s="79">
        <f>IF($O1779=0,0,T1779/$O1779)*100</f>
        <v>-1.9761402359355397E-2</v>
      </c>
      <c r="V1779" s="80">
        <f>IFERROR(VLOOKUP($B1779,'Depr Rate % NS'!$A:$B,2,FALSE),0)</f>
        <v>0</v>
      </c>
      <c r="W1779" s="81">
        <f>IFERROR(VLOOKUP($B1779,'Depr Rate % NS'!D:E,2,FALSE),0)</f>
        <v>41775857.309999987</v>
      </c>
      <c r="X1779" s="82">
        <f>IFERROR(VLOOKUP($B1779,'Depr Rate % NS'!$L:$O,4,FALSE),0)</f>
        <v>0</v>
      </c>
      <c r="Y1779" s="81">
        <f>W1779*X1779</f>
        <v>0</v>
      </c>
    </row>
    <row r="1780" spans="1:25" x14ac:dyDescent="0.25">
      <c r="A1780" s="13" t="s">
        <v>16</v>
      </c>
      <c r="B1780" s="14">
        <v>39700</v>
      </c>
      <c r="C1780" s="14" t="s">
        <v>88</v>
      </c>
      <c r="D1780" s="14" t="s">
        <v>18</v>
      </c>
      <c r="E1780" s="14"/>
      <c r="F1780" s="14"/>
      <c r="G1780" s="14">
        <v>2016</v>
      </c>
      <c r="H1780" s="10">
        <v>1684003.76</v>
      </c>
      <c r="I1780" s="10">
        <v>0</v>
      </c>
      <c r="J1780" s="20">
        <f t="shared" si="108"/>
        <v>0</v>
      </c>
      <c r="K1780" s="10">
        <v>0</v>
      </c>
      <c r="L1780" s="20">
        <f t="shared" si="109"/>
        <v>0</v>
      </c>
      <c r="M1780" s="10">
        <f t="shared" si="110"/>
        <v>0</v>
      </c>
      <c r="N1780" s="20">
        <f t="shared" si="111"/>
        <v>0</v>
      </c>
      <c r="O1780" s="29">
        <v>9802089.5100000016</v>
      </c>
      <c r="P1780" s="29">
        <v>-45.249999999999986</v>
      </c>
      <c r="Q1780" s="79">
        <f>IF($O1780=0,0,P1780/$O1780)*100</f>
        <v>-4.6163626595978693E-4</v>
      </c>
      <c r="R1780" s="29">
        <v>0</v>
      </c>
      <c r="S1780" s="79">
        <f>IF($O1780=0,0,R1780/$O1780)*100</f>
        <v>0</v>
      </c>
      <c r="T1780" s="29">
        <f>P1780+R1780</f>
        <v>-45.249999999999986</v>
      </c>
      <c r="U1780" s="79">
        <f>IF($O1780=0,0,T1780/$O1780)*100</f>
        <v>-4.6163626595978693E-4</v>
      </c>
      <c r="V1780" s="80">
        <f>IFERROR(VLOOKUP($B1780,'Depr Rate % NS'!$A:$B,2,FALSE),0)</f>
        <v>0</v>
      </c>
      <c r="W1780" s="81">
        <f>IFERROR(VLOOKUP($B1780,'Depr Rate % NS'!D:E,2,FALSE),0)</f>
        <v>41775857.309999987</v>
      </c>
      <c r="X1780" s="82">
        <f>IFERROR(VLOOKUP($B1780,'Depr Rate % NS'!$L:$O,4,FALSE),0)</f>
        <v>0</v>
      </c>
      <c r="Y1780" s="81">
        <f>W1780*X1780</f>
        <v>0</v>
      </c>
    </row>
    <row r="1781" spans="1:25" x14ac:dyDescent="0.25">
      <c r="A1781" s="13" t="s">
        <v>16</v>
      </c>
      <c r="B1781" s="14">
        <v>39700</v>
      </c>
      <c r="C1781" s="14" t="s">
        <v>88</v>
      </c>
      <c r="D1781" s="14" t="s">
        <v>18</v>
      </c>
      <c r="E1781" s="14"/>
      <c r="F1781" s="14"/>
      <c r="G1781" s="14">
        <v>2017</v>
      </c>
      <c r="H1781" s="10">
        <v>1661230.1300000001</v>
      </c>
      <c r="I1781" s="10">
        <v>0</v>
      </c>
      <c r="J1781" s="20">
        <f t="shared" si="108"/>
        <v>0</v>
      </c>
      <c r="K1781" s="10">
        <v>0</v>
      </c>
      <c r="L1781" s="20">
        <f t="shared" si="109"/>
        <v>0</v>
      </c>
      <c r="M1781" s="10">
        <f t="shared" si="110"/>
        <v>0</v>
      </c>
      <c r="N1781" s="20">
        <f t="shared" si="111"/>
        <v>0</v>
      </c>
      <c r="O1781" s="29">
        <v>9597759.0200000014</v>
      </c>
      <c r="P1781" s="29">
        <v>13.920000000000016</v>
      </c>
      <c r="Q1781" s="79">
        <f>IF($O1781=0,0,P1781/$O1781)*100</f>
        <v>1.450338560386153E-4</v>
      </c>
      <c r="R1781" s="29">
        <v>0</v>
      </c>
      <c r="S1781" s="79">
        <f>IF($O1781=0,0,R1781/$O1781)*100</f>
        <v>0</v>
      </c>
      <c r="T1781" s="29">
        <f>P1781+R1781</f>
        <v>13.920000000000016</v>
      </c>
      <c r="U1781" s="79">
        <f>IF($O1781=0,0,T1781/$O1781)*100</f>
        <v>1.450338560386153E-4</v>
      </c>
      <c r="V1781" s="80">
        <f>IFERROR(VLOOKUP($B1781,'Depr Rate % NS'!$A:$B,2,FALSE),0)</f>
        <v>0</v>
      </c>
      <c r="W1781" s="81">
        <f>IFERROR(VLOOKUP($B1781,'Depr Rate % NS'!D:E,2,FALSE),0)</f>
        <v>41775857.309999987</v>
      </c>
      <c r="X1781" s="82">
        <f>IFERROR(VLOOKUP($B1781,'Depr Rate % NS'!$L:$O,4,FALSE),0)</f>
        <v>0</v>
      </c>
      <c r="Y1781" s="81">
        <f>W1781*X1781</f>
        <v>0</v>
      </c>
    </row>
    <row r="1782" spans="1:25" x14ac:dyDescent="0.25">
      <c r="A1782" s="13" t="s">
        <v>16</v>
      </c>
      <c r="B1782" s="14">
        <v>39700</v>
      </c>
      <c r="C1782" s="14" t="s">
        <v>88</v>
      </c>
      <c r="D1782" s="14" t="s">
        <v>18</v>
      </c>
      <c r="E1782" s="14"/>
      <c r="F1782" s="14"/>
      <c r="G1782" s="14">
        <v>2018</v>
      </c>
      <c r="H1782" s="10">
        <v>1464832.26</v>
      </c>
      <c r="I1782" s="10">
        <v>0</v>
      </c>
      <c r="J1782" s="20">
        <f t="shared" si="108"/>
        <v>0</v>
      </c>
      <c r="K1782" s="10">
        <v>0</v>
      </c>
      <c r="L1782" s="20">
        <f t="shared" si="109"/>
        <v>0</v>
      </c>
      <c r="M1782" s="10">
        <f t="shared" si="110"/>
        <v>0</v>
      </c>
      <c r="N1782" s="20">
        <f t="shared" si="111"/>
        <v>0</v>
      </c>
      <c r="O1782" s="29">
        <v>9585262.5300000012</v>
      </c>
      <c r="P1782" s="29">
        <v>172.49</v>
      </c>
      <c r="Q1782" s="79">
        <f>IF($O1782=0,0,P1782/$O1782)*100</f>
        <v>1.7995333926445936E-3</v>
      </c>
      <c r="R1782" s="29">
        <v>0</v>
      </c>
      <c r="S1782" s="79">
        <f>IF($O1782=0,0,R1782/$O1782)*100</f>
        <v>0</v>
      </c>
      <c r="T1782" s="29">
        <f>P1782+R1782</f>
        <v>172.49</v>
      </c>
      <c r="U1782" s="79">
        <f>IF($O1782=0,0,T1782/$O1782)*100</f>
        <v>1.7995333926445936E-3</v>
      </c>
      <c r="V1782" s="80">
        <f>IFERROR(VLOOKUP($B1782,'Depr Rate % NS'!$A:$B,2,FALSE),0)</f>
        <v>0</v>
      </c>
      <c r="W1782" s="81">
        <f>IFERROR(VLOOKUP($B1782,'Depr Rate % NS'!D:E,2,FALSE),0)</f>
        <v>41775857.309999987</v>
      </c>
      <c r="X1782" s="82">
        <f>IFERROR(VLOOKUP($B1782,'Depr Rate % NS'!$L:$O,4,FALSE),0)</f>
        <v>0</v>
      </c>
      <c r="Y1782" s="81">
        <f>W1782*X1782</f>
        <v>0</v>
      </c>
    </row>
    <row r="1783" spans="1:25" x14ac:dyDescent="0.25">
      <c r="A1783" s="13" t="s">
        <v>16</v>
      </c>
      <c r="B1783" s="14">
        <v>39700</v>
      </c>
      <c r="C1783" s="14" t="s">
        <v>88</v>
      </c>
      <c r="D1783" s="14" t="s">
        <v>18</v>
      </c>
      <c r="E1783" s="14"/>
      <c r="F1783" s="14"/>
      <c r="G1783" s="14">
        <v>2019</v>
      </c>
      <c r="H1783" s="10">
        <v>1006749.26</v>
      </c>
      <c r="I1783" s="10">
        <v>0</v>
      </c>
      <c r="J1783" s="20">
        <f t="shared" si="108"/>
        <v>0</v>
      </c>
      <c r="K1783" s="10">
        <v>0</v>
      </c>
      <c r="L1783" s="20">
        <f t="shared" si="109"/>
        <v>0</v>
      </c>
      <c r="M1783" s="10">
        <f t="shared" si="110"/>
        <v>0</v>
      </c>
      <c r="N1783" s="20">
        <f t="shared" si="111"/>
        <v>0</v>
      </c>
      <c r="O1783" s="29">
        <v>10204471.550000001</v>
      </c>
      <c r="P1783" s="29">
        <v>0</v>
      </c>
      <c r="Q1783" s="79">
        <f>IF($O1783=0,0,P1783/$O1783)*100</f>
        <v>0</v>
      </c>
      <c r="R1783" s="29">
        <v>0</v>
      </c>
      <c r="S1783" s="79">
        <f>IF($O1783=0,0,R1783/$O1783)*100</f>
        <v>0</v>
      </c>
      <c r="T1783" s="29">
        <f>P1783+R1783</f>
        <v>0</v>
      </c>
      <c r="U1783" s="79">
        <f>IF($O1783=0,0,T1783/$O1783)*100</f>
        <v>0</v>
      </c>
      <c r="V1783" s="80">
        <f>IFERROR(VLOOKUP($B1783,'Depr Rate % NS'!$A:$B,2,FALSE),0)</f>
        <v>0</v>
      </c>
      <c r="W1783" s="81">
        <f>IFERROR(VLOOKUP($B1783,'Depr Rate % NS'!D:E,2,FALSE),0)</f>
        <v>41775857.309999987</v>
      </c>
      <c r="X1783" s="82">
        <f>IFERROR(VLOOKUP($B1783,'Depr Rate % NS'!$L:$O,4,FALSE),0)</f>
        <v>0</v>
      </c>
      <c r="Y1783" s="81">
        <f>W1783*X1783</f>
        <v>0</v>
      </c>
    </row>
    <row r="1784" spans="1:25" x14ac:dyDescent="0.25">
      <c r="A1784" s="24" t="s">
        <v>14</v>
      </c>
      <c r="B1784" s="14">
        <v>39725</v>
      </c>
      <c r="C1784" s="14" t="s">
        <v>88</v>
      </c>
      <c r="D1784" s="14" t="s">
        <v>29</v>
      </c>
      <c r="E1784" s="14"/>
      <c r="F1784" s="14"/>
      <c r="G1784" s="14">
        <v>2011</v>
      </c>
      <c r="H1784" s="10">
        <v>13730.47</v>
      </c>
      <c r="I1784" s="10">
        <v>-2120.65</v>
      </c>
      <c r="J1784" s="20">
        <f t="shared" si="108"/>
        <v>-15.444846389089378</v>
      </c>
      <c r="K1784" s="10">
        <v>17.84</v>
      </c>
      <c r="L1784" s="20">
        <f t="shared" si="109"/>
        <v>0.12993000239613064</v>
      </c>
      <c r="M1784" s="10">
        <f t="shared" si="110"/>
        <v>-2102.81</v>
      </c>
      <c r="N1784" s="20">
        <f t="shared" si="111"/>
        <v>-15.314916386693245</v>
      </c>
      <c r="O1784" s="10"/>
      <c r="P1784" s="10"/>
      <c r="Q1784" s="20"/>
      <c r="R1784" s="10"/>
      <c r="S1784" s="20"/>
      <c r="T1784" s="10"/>
      <c r="U1784" s="20"/>
      <c r="V1784" s="20"/>
      <c r="W1784" s="43"/>
      <c r="X1784" s="40"/>
      <c r="Y1784" s="43"/>
    </row>
    <row r="1785" spans="1:25" x14ac:dyDescent="0.25">
      <c r="A1785" s="24" t="s">
        <v>14</v>
      </c>
      <c r="B1785" s="14">
        <v>39725</v>
      </c>
      <c r="C1785" s="14" t="s">
        <v>88</v>
      </c>
      <c r="D1785" s="14" t="s">
        <v>29</v>
      </c>
      <c r="E1785" s="14"/>
      <c r="F1785" s="14"/>
      <c r="G1785" s="14">
        <v>2012</v>
      </c>
      <c r="H1785" s="10">
        <v>115.57</v>
      </c>
      <c r="I1785" s="10">
        <v>-185.26</v>
      </c>
      <c r="J1785" s="20">
        <f t="shared" si="108"/>
        <v>-160.30111620662802</v>
      </c>
      <c r="K1785" s="10">
        <v>0</v>
      </c>
      <c r="L1785" s="20">
        <f t="shared" si="109"/>
        <v>0</v>
      </c>
      <c r="M1785" s="10">
        <f t="shared" si="110"/>
        <v>-185.26</v>
      </c>
      <c r="N1785" s="20">
        <f t="shared" si="111"/>
        <v>-160.30111620662802</v>
      </c>
      <c r="O1785" s="10"/>
      <c r="P1785" s="10"/>
      <c r="Q1785" s="20"/>
      <c r="R1785" s="10"/>
      <c r="S1785" s="20"/>
      <c r="T1785" s="10"/>
      <c r="U1785" s="20"/>
      <c r="V1785" s="20"/>
      <c r="W1785" s="43"/>
      <c r="X1785" s="40"/>
      <c r="Y1785" s="43"/>
    </row>
    <row r="1786" spans="1:25" x14ac:dyDescent="0.25">
      <c r="A1786" s="13" t="s">
        <v>14</v>
      </c>
      <c r="B1786" s="14">
        <v>39725</v>
      </c>
      <c r="C1786" s="14" t="s">
        <v>88</v>
      </c>
      <c r="D1786" s="14" t="s">
        <v>29</v>
      </c>
      <c r="E1786" s="14"/>
      <c r="F1786" s="14"/>
      <c r="G1786" s="14">
        <v>2013</v>
      </c>
      <c r="H1786" s="10">
        <v>36943.530000000006</v>
      </c>
      <c r="I1786" s="10">
        <v>-6286.56</v>
      </c>
      <c r="J1786" s="20">
        <f t="shared" si="108"/>
        <v>-17.016673826242375</v>
      </c>
      <c r="K1786" s="10">
        <v>24.22</v>
      </c>
      <c r="L1786" s="20">
        <f t="shared" si="109"/>
        <v>6.555951745813135E-2</v>
      </c>
      <c r="M1786" s="10">
        <f t="shared" si="110"/>
        <v>-6262.34</v>
      </c>
      <c r="N1786" s="20">
        <f t="shared" si="111"/>
        <v>-16.951114308784241</v>
      </c>
      <c r="O1786" s="10"/>
      <c r="P1786" s="10"/>
      <c r="Q1786" s="20"/>
      <c r="R1786" s="10"/>
      <c r="S1786" s="20"/>
      <c r="T1786" s="10"/>
      <c r="U1786" s="20"/>
      <c r="V1786" s="20"/>
      <c r="W1786" s="43"/>
      <c r="X1786" s="40"/>
      <c r="Y1786" s="43"/>
    </row>
    <row r="1787" spans="1:25" x14ac:dyDescent="0.25">
      <c r="A1787" s="13" t="s">
        <v>14</v>
      </c>
      <c r="B1787" s="14">
        <v>39725</v>
      </c>
      <c r="C1787" s="14" t="s">
        <v>88</v>
      </c>
      <c r="D1787" s="14" t="s">
        <v>29</v>
      </c>
      <c r="E1787" s="14"/>
      <c r="F1787" s="14"/>
      <c r="G1787" s="14">
        <v>2014</v>
      </c>
      <c r="H1787" s="10">
        <v>26731.439999999999</v>
      </c>
      <c r="I1787" s="10">
        <v>-36382.5</v>
      </c>
      <c r="J1787" s="20">
        <f t="shared" si="108"/>
        <v>-136.1037789210009</v>
      </c>
      <c r="K1787" s="10">
        <v>0</v>
      </c>
      <c r="L1787" s="20">
        <f t="shared" si="109"/>
        <v>0</v>
      </c>
      <c r="M1787" s="10">
        <f t="shared" si="110"/>
        <v>-36382.5</v>
      </c>
      <c r="N1787" s="20">
        <f t="shared" si="111"/>
        <v>-136.1037789210009</v>
      </c>
      <c r="O1787" s="10"/>
      <c r="P1787" s="10"/>
      <c r="Q1787" s="20"/>
      <c r="R1787" s="10"/>
      <c r="S1787" s="20"/>
      <c r="T1787" s="10"/>
      <c r="U1787" s="20"/>
      <c r="V1787" s="20"/>
      <c r="W1787" s="43"/>
      <c r="X1787" s="40"/>
      <c r="Y1787" s="43"/>
    </row>
    <row r="1788" spans="1:25" x14ac:dyDescent="0.25">
      <c r="A1788" s="13" t="s">
        <v>14</v>
      </c>
      <c r="B1788" s="14">
        <v>39725</v>
      </c>
      <c r="C1788" s="14" t="s">
        <v>88</v>
      </c>
      <c r="D1788" s="14" t="s">
        <v>29</v>
      </c>
      <c r="E1788" s="14"/>
      <c r="F1788" s="14"/>
      <c r="G1788" s="14">
        <v>2015</v>
      </c>
      <c r="H1788" s="10">
        <v>17170.55</v>
      </c>
      <c r="I1788" s="10">
        <v>-78609.259999999995</v>
      </c>
      <c r="J1788" s="20">
        <f t="shared" si="108"/>
        <v>-457.81445556490621</v>
      </c>
      <c r="K1788" s="10">
        <v>0</v>
      </c>
      <c r="L1788" s="20">
        <f t="shared" si="109"/>
        <v>0</v>
      </c>
      <c r="M1788" s="10">
        <f t="shared" si="110"/>
        <v>-78609.259999999995</v>
      </c>
      <c r="N1788" s="20">
        <f t="shared" si="111"/>
        <v>-457.81445556490621</v>
      </c>
      <c r="O1788" s="29">
        <v>94691.560000000012</v>
      </c>
      <c r="P1788" s="29">
        <v>-123584.22999999998</v>
      </c>
      <c r="Q1788" s="79">
        <f>IF($O1788=0,0,P1788/$O1788)*100</f>
        <v>-130.51240258371493</v>
      </c>
      <c r="R1788" s="29">
        <v>42.06</v>
      </c>
      <c r="S1788" s="79">
        <f>IF($O1788=0,0,R1788/$O1788)*100</f>
        <v>4.4417897434576005E-2</v>
      </c>
      <c r="T1788" s="29">
        <f>P1788+R1788</f>
        <v>-123542.16999999998</v>
      </c>
      <c r="U1788" s="79">
        <f>IF($O1788=0,0,T1788/$O1788)*100</f>
        <v>-130.46798468628035</v>
      </c>
      <c r="V1788" s="80">
        <f>IFERROR(VLOOKUP($B1788,'Depr Rate % NS'!$A:$B,2,FALSE),0)</f>
        <v>-5</v>
      </c>
      <c r="W1788" s="81">
        <f>IFERROR(VLOOKUP($B1788,'Depr Rate % NS'!D:E,2,FALSE),0)</f>
        <v>30339340.439999998</v>
      </c>
      <c r="X1788" s="82">
        <f>IFERROR(VLOOKUP($B1788,'Depr Rate % NS'!$L:$O,4,FALSE),0)</f>
        <v>1.1000000000000001E-3</v>
      </c>
      <c r="Y1788" s="81">
        <f>W1788*X1788</f>
        <v>33373.274484000001</v>
      </c>
    </row>
    <row r="1789" spans="1:25" x14ac:dyDescent="0.25">
      <c r="A1789" s="13" t="s">
        <v>14</v>
      </c>
      <c r="B1789" s="14">
        <v>39725</v>
      </c>
      <c r="C1789" s="14" t="s">
        <v>88</v>
      </c>
      <c r="D1789" s="14" t="s">
        <v>29</v>
      </c>
      <c r="E1789" s="14"/>
      <c r="F1789" s="14"/>
      <c r="G1789" s="14">
        <v>2016</v>
      </c>
      <c r="H1789" s="10">
        <v>19696.400000000005</v>
      </c>
      <c r="I1789" s="10">
        <v>-9610.5800000000017</v>
      </c>
      <c r="J1789" s="20">
        <f t="shared" si="108"/>
        <v>-48.793586645275276</v>
      </c>
      <c r="K1789" s="10">
        <v>0</v>
      </c>
      <c r="L1789" s="20">
        <f t="shared" si="109"/>
        <v>0</v>
      </c>
      <c r="M1789" s="10">
        <f t="shared" si="110"/>
        <v>-9610.5800000000017</v>
      </c>
      <c r="N1789" s="20">
        <f t="shared" si="111"/>
        <v>-48.793586645275276</v>
      </c>
      <c r="O1789" s="29">
        <v>100657.49000000002</v>
      </c>
      <c r="P1789" s="29">
        <v>-131074.16</v>
      </c>
      <c r="Q1789" s="79">
        <f>IF($O1789=0,0,P1789/$O1789)*100</f>
        <v>-130.21798973926329</v>
      </c>
      <c r="R1789" s="29">
        <v>24.22</v>
      </c>
      <c r="S1789" s="79">
        <f>IF($O1789=0,0,R1789/$O1789)*100</f>
        <v>2.4061796096842863E-2</v>
      </c>
      <c r="T1789" s="29">
        <f>P1789+R1789</f>
        <v>-131049.94</v>
      </c>
      <c r="U1789" s="79">
        <f>IF($O1789=0,0,T1789/$O1789)*100</f>
        <v>-130.19392794316644</v>
      </c>
      <c r="V1789" s="80">
        <f>IFERROR(VLOOKUP($B1789,'Depr Rate % NS'!$A:$B,2,FALSE),0)</f>
        <v>-5</v>
      </c>
      <c r="W1789" s="81">
        <f>IFERROR(VLOOKUP($B1789,'Depr Rate % NS'!D:E,2,FALSE),0)</f>
        <v>30339340.439999998</v>
      </c>
      <c r="X1789" s="82">
        <f>IFERROR(VLOOKUP($B1789,'Depr Rate % NS'!$L:$O,4,FALSE),0)</f>
        <v>1.1000000000000001E-3</v>
      </c>
      <c r="Y1789" s="81">
        <f>W1789*X1789</f>
        <v>33373.274484000001</v>
      </c>
    </row>
    <row r="1790" spans="1:25" x14ac:dyDescent="0.25">
      <c r="A1790" s="13" t="s">
        <v>14</v>
      </c>
      <c r="B1790" s="14">
        <v>39725</v>
      </c>
      <c r="C1790" s="14" t="s">
        <v>88</v>
      </c>
      <c r="D1790" s="14" t="s">
        <v>29</v>
      </c>
      <c r="E1790" s="14"/>
      <c r="F1790" s="14"/>
      <c r="G1790" s="14">
        <v>2017</v>
      </c>
      <c r="H1790" s="10">
        <v>69141.11</v>
      </c>
      <c r="I1790" s="10">
        <v>-91036.160000000018</v>
      </c>
      <c r="J1790" s="20">
        <f t="shared" si="108"/>
        <v>-131.66719481362102</v>
      </c>
      <c r="K1790" s="10">
        <v>0</v>
      </c>
      <c r="L1790" s="20">
        <f t="shared" si="109"/>
        <v>0</v>
      </c>
      <c r="M1790" s="10">
        <f t="shared" si="110"/>
        <v>-91036.160000000018</v>
      </c>
      <c r="N1790" s="20">
        <f t="shared" si="111"/>
        <v>-131.66719481362102</v>
      </c>
      <c r="O1790" s="29">
        <v>169683.03</v>
      </c>
      <c r="P1790" s="29">
        <v>-221925.06</v>
      </c>
      <c r="Q1790" s="79">
        <f>IF($O1790=0,0,P1790/$O1790)*100</f>
        <v>-130.78801103445642</v>
      </c>
      <c r="R1790" s="29">
        <v>24.22</v>
      </c>
      <c r="S1790" s="79">
        <f>IF($O1790=0,0,R1790/$O1790)*100</f>
        <v>1.4273672505730242E-2</v>
      </c>
      <c r="T1790" s="29">
        <f>P1790+R1790</f>
        <v>-221900.84</v>
      </c>
      <c r="U1790" s="79">
        <f>IF($O1790=0,0,T1790/$O1790)*100</f>
        <v>-130.77373736195068</v>
      </c>
      <c r="V1790" s="80">
        <f>IFERROR(VLOOKUP($B1790,'Depr Rate % NS'!$A:$B,2,FALSE),0)</f>
        <v>-5</v>
      </c>
      <c r="W1790" s="81">
        <f>IFERROR(VLOOKUP($B1790,'Depr Rate % NS'!D:E,2,FALSE),0)</f>
        <v>30339340.439999998</v>
      </c>
      <c r="X1790" s="82">
        <f>IFERROR(VLOOKUP($B1790,'Depr Rate % NS'!$L:$O,4,FALSE),0)</f>
        <v>1.1000000000000001E-3</v>
      </c>
      <c r="Y1790" s="81">
        <f>W1790*X1790</f>
        <v>33373.274484000001</v>
      </c>
    </row>
    <row r="1791" spans="1:25" x14ac:dyDescent="0.25">
      <c r="A1791" s="13" t="s">
        <v>14</v>
      </c>
      <c r="B1791" s="14">
        <v>39725</v>
      </c>
      <c r="C1791" s="14" t="s">
        <v>88</v>
      </c>
      <c r="D1791" s="14" t="s">
        <v>29</v>
      </c>
      <c r="E1791" s="14"/>
      <c r="F1791" s="14"/>
      <c r="G1791" s="14">
        <v>2018</v>
      </c>
      <c r="H1791" s="10">
        <v>239438.65999999997</v>
      </c>
      <c r="I1791" s="10">
        <v>-124434.57</v>
      </c>
      <c r="J1791" s="20">
        <f t="shared" si="108"/>
        <v>-51.969289336985099</v>
      </c>
      <c r="K1791" s="10">
        <v>0</v>
      </c>
      <c r="L1791" s="20">
        <f t="shared" si="109"/>
        <v>0</v>
      </c>
      <c r="M1791" s="10">
        <f t="shared" si="110"/>
        <v>-124434.57</v>
      </c>
      <c r="N1791" s="20">
        <f t="shared" si="111"/>
        <v>-51.969289336985099</v>
      </c>
      <c r="O1791" s="29">
        <v>372178.16</v>
      </c>
      <c r="P1791" s="29">
        <v>-340073.07000000007</v>
      </c>
      <c r="Q1791" s="79">
        <f>IF($O1791=0,0,P1791/$O1791)*100</f>
        <v>-91.373730796025242</v>
      </c>
      <c r="R1791" s="29">
        <v>0</v>
      </c>
      <c r="S1791" s="79">
        <f>IF($O1791=0,0,R1791/$O1791)*100</f>
        <v>0</v>
      </c>
      <c r="T1791" s="29">
        <f>P1791+R1791</f>
        <v>-340073.07000000007</v>
      </c>
      <c r="U1791" s="79">
        <f>IF($O1791=0,0,T1791/$O1791)*100</f>
        <v>-91.373730796025242</v>
      </c>
      <c r="V1791" s="80">
        <f>IFERROR(VLOOKUP($B1791,'Depr Rate % NS'!$A:$B,2,FALSE),0)</f>
        <v>-5</v>
      </c>
      <c r="W1791" s="81">
        <f>IFERROR(VLOOKUP($B1791,'Depr Rate % NS'!D:E,2,FALSE),0)</f>
        <v>30339340.439999998</v>
      </c>
      <c r="X1791" s="82">
        <f>IFERROR(VLOOKUP($B1791,'Depr Rate % NS'!$L:$O,4,FALSE),0)</f>
        <v>1.1000000000000001E-3</v>
      </c>
      <c r="Y1791" s="81">
        <f>W1791*X1791</f>
        <v>33373.274484000001</v>
      </c>
    </row>
    <row r="1792" spans="1:25" x14ac:dyDescent="0.25">
      <c r="A1792" s="24" t="s">
        <v>14</v>
      </c>
      <c r="B1792" s="14">
        <v>39725</v>
      </c>
      <c r="C1792" s="14" t="s">
        <v>88</v>
      </c>
      <c r="D1792" s="14" t="s">
        <v>29</v>
      </c>
      <c r="E1792" s="14"/>
      <c r="F1792" s="14"/>
      <c r="G1792" s="14">
        <v>2019</v>
      </c>
      <c r="H1792" s="10">
        <v>623576.65</v>
      </c>
      <c r="I1792" s="10">
        <v>-107797.78</v>
      </c>
      <c r="J1792" s="20">
        <f t="shared" si="108"/>
        <v>-17.287013553185481</v>
      </c>
      <c r="K1792" s="10">
        <v>17632.12</v>
      </c>
      <c r="L1792" s="20">
        <f t="shared" si="109"/>
        <v>2.8275786144333659</v>
      </c>
      <c r="M1792" s="10">
        <f t="shared" si="110"/>
        <v>-90165.66</v>
      </c>
      <c r="N1792" s="20">
        <f t="shared" si="111"/>
        <v>-14.459434938752116</v>
      </c>
      <c r="O1792" s="29">
        <v>969023.37000000011</v>
      </c>
      <c r="P1792" s="29">
        <v>-411488.35000000003</v>
      </c>
      <c r="Q1792" s="79">
        <f>IF($O1792=0,0,P1792/$O1792)*100</f>
        <v>-42.464233860531145</v>
      </c>
      <c r="R1792" s="29">
        <v>17632.12</v>
      </c>
      <c r="S1792" s="79">
        <f>IF($O1792=0,0,R1792/$O1792)*100</f>
        <v>1.8195763431381431</v>
      </c>
      <c r="T1792" s="29">
        <f>P1792+R1792</f>
        <v>-393856.23000000004</v>
      </c>
      <c r="U1792" s="79">
        <f>IF($O1792=0,0,T1792/$O1792)*100</f>
        <v>-40.644657517393</v>
      </c>
      <c r="V1792" s="80">
        <f>IFERROR(VLOOKUP($B1792,'Depr Rate % NS'!$A:$B,2,FALSE),0)</f>
        <v>-5</v>
      </c>
      <c r="W1792" s="81">
        <f>IFERROR(VLOOKUP($B1792,'Depr Rate % NS'!D:E,2,FALSE),0)</f>
        <v>30339340.439999998</v>
      </c>
      <c r="X1792" s="82">
        <f>IFERROR(VLOOKUP($B1792,'Depr Rate % NS'!$L:$O,4,FALSE),0)</f>
        <v>1.1000000000000001E-3</v>
      </c>
      <c r="Y1792" s="81">
        <f>W1792*X1792</f>
        <v>33373.274484000001</v>
      </c>
    </row>
    <row r="1793" spans="1:25" x14ac:dyDescent="0.25">
      <c r="A1793" s="13" t="s">
        <v>16</v>
      </c>
      <c r="B1793" s="14">
        <v>39800</v>
      </c>
      <c r="C1793" s="14" t="s">
        <v>89</v>
      </c>
      <c r="D1793" s="14" t="s">
        <v>18</v>
      </c>
      <c r="E1793" s="14"/>
      <c r="F1793" s="14"/>
      <c r="G1793" s="14">
        <v>2011</v>
      </c>
      <c r="H1793" s="10">
        <v>7992.67</v>
      </c>
      <c r="I1793" s="10">
        <v>0</v>
      </c>
      <c r="J1793" s="20">
        <f t="shared" si="108"/>
        <v>0</v>
      </c>
      <c r="K1793" s="10">
        <v>0</v>
      </c>
      <c r="L1793" s="20">
        <f t="shared" si="109"/>
        <v>0</v>
      </c>
      <c r="M1793" s="10">
        <f t="shared" si="110"/>
        <v>0</v>
      </c>
      <c r="N1793" s="20">
        <f t="shared" si="111"/>
        <v>0</v>
      </c>
      <c r="O1793" s="10"/>
      <c r="P1793" s="10"/>
      <c r="Q1793" s="20"/>
      <c r="R1793" s="10"/>
      <c r="S1793" s="20"/>
      <c r="T1793" s="10"/>
      <c r="U1793" s="20"/>
      <c r="V1793" s="20"/>
      <c r="W1793" s="43"/>
      <c r="X1793" s="40"/>
      <c r="Y1793" s="43"/>
    </row>
    <row r="1794" spans="1:25" x14ac:dyDescent="0.25">
      <c r="A1794" s="13" t="s">
        <v>16</v>
      </c>
      <c r="B1794" s="14">
        <v>39800</v>
      </c>
      <c r="C1794" s="14" t="s">
        <v>89</v>
      </c>
      <c r="D1794" s="14" t="s">
        <v>18</v>
      </c>
      <c r="E1794" s="14"/>
      <c r="F1794" s="14"/>
      <c r="G1794" s="14">
        <v>2012</v>
      </c>
      <c r="H1794" s="10">
        <v>183493.65</v>
      </c>
      <c r="I1794" s="10">
        <v>0</v>
      </c>
      <c r="J1794" s="20">
        <f t="shared" ref="J1794:J1857" si="112">IF($H1794=0,0,I1794/$H1794)*100</f>
        <v>0</v>
      </c>
      <c r="K1794" s="10">
        <v>0</v>
      </c>
      <c r="L1794" s="20">
        <f t="shared" ref="L1794:L1857" si="113">IF($H1794=0,0,K1794/$H1794)*100</f>
        <v>0</v>
      </c>
      <c r="M1794" s="10">
        <f t="shared" ref="M1794:M1810" si="114">I1794+K1794</f>
        <v>0</v>
      </c>
      <c r="N1794" s="20">
        <f t="shared" ref="N1794:N1857" si="115">IF($H1794=0,0,M1794/$H1794)*100</f>
        <v>0</v>
      </c>
      <c r="O1794" s="10"/>
      <c r="P1794" s="10"/>
      <c r="Q1794" s="20"/>
      <c r="R1794" s="10"/>
      <c r="S1794" s="20"/>
      <c r="T1794" s="10"/>
      <c r="U1794" s="20"/>
      <c r="V1794" s="20"/>
      <c r="W1794" s="43"/>
      <c r="X1794" s="40"/>
      <c r="Y1794" s="43"/>
    </row>
    <row r="1795" spans="1:25" x14ac:dyDescent="0.25">
      <c r="A1795" s="13" t="s">
        <v>16</v>
      </c>
      <c r="B1795" s="14">
        <v>39800</v>
      </c>
      <c r="C1795" s="14" t="s">
        <v>89</v>
      </c>
      <c r="D1795" s="14" t="s">
        <v>18</v>
      </c>
      <c r="E1795" s="14"/>
      <c r="F1795" s="14"/>
      <c r="G1795" s="14">
        <v>2013</v>
      </c>
      <c r="H1795" s="10">
        <v>0</v>
      </c>
      <c r="I1795" s="10">
        <v>0</v>
      </c>
      <c r="J1795" s="20">
        <f t="shared" si="112"/>
        <v>0</v>
      </c>
      <c r="K1795" s="10">
        <v>0</v>
      </c>
      <c r="L1795" s="20">
        <f t="shared" si="113"/>
        <v>0</v>
      </c>
      <c r="M1795" s="10">
        <f t="shared" si="114"/>
        <v>0</v>
      </c>
      <c r="N1795" s="20">
        <f t="shared" si="115"/>
        <v>0</v>
      </c>
      <c r="O1795" s="10"/>
      <c r="P1795" s="10"/>
      <c r="Q1795" s="20"/>
      <c r="R1795" s="10"/>
      <c r="S1795" s="20"/>
      <c r="T1795" s="10"/>
      <c r="U1795" s="20"/>
      <c r="V1795" s="20"/>
      <c r="W1795" s="43"/>
      <c r="X1795" s="40"/>
      <c r="Y1795" s="43"/>
    </row>
    <row r="1796" spans="1:25" x14ac:dyDescent="0.25">
      <c r="A1796" s="24" t="s">
        <v>16</v>
      </c>
      <c r="B1796" s="14">
        <v>39800</v>
      </c>
      <c r="C1796" s="14" t="s">
        <v>89</v>
      </c>
      <c r="D1796" s="14" t="s">
        <v>18</v>
      </c>
      <c r="E1796" s="14"/>
      <c r="F1796" s="14"/>
      <c r="G1796" s="14">
        <v>2014</v>
      </c>
      <c r="H1796" s="10">
        <v>0</v>
      </c>
      <c r="I1796" s="10">
        <v>0</v>
      </c>
      <c r="J1796" s="20">
        <f t="shared" si="112"/>
        <v>0</v>
      </c>
      <c r="K1796" s="10">
        <v>0</v>
      </c>
      <c r="L1796" s="20">
        <f t="shared" si="113"/>
        <v>0</v>
      </c>
      <c r="M1796" s="10">
        <f t="shared" si="114"/>
        <v>0</v>
      </c>
      <c r="N1796" s="20">
        <f t="shared" si="115"/>
        <v>0</v>
      </c>
      <c r="O1796" s="10"/>
      <c r="P1796" s="10"/>
      <c r="Q1796" s="20"/>
      <c r="R1796" s="10"/>
      <c r="S1796" s="20"/>
      <c r="T1796" s="10"/>
      <c r="U1796" s="20"/>
      <c r="V1796" s="20"/>
      <c r="W1796" s="43"/>
      <c r="X1796" s="40"/>
      <c r="Y1796" s="43"/>
    </row>
    <row r="1797" spans="1:25" x14ac:dyDescent="0.25">
      <c r="A1797" s="13" t="s">
        <v>16</v>
      </c>
      <c r="B1797" s="14">
        <v>39800</v>
      </c>
      <c r="C1797" s="14" t="s">
        <v>89</v>
      </c>
      <c r="D1797" s="14" t="s">
        <v>18</v>
      </c>
      <c r="E1797" s="14"/>
      <c r="F1797" s="14"/>
      <c r="G1797" s="14">
        <v>2015</v>
      </c>
      <c r="H1797" s="10">
        <v>2916.68</v>
      </c>
      <c r="I1797" s="10">
        <v>0</v>
      </c>
      <c r="J1797" s="20">
        <f t="shared" si="112"/>
        <v>0</v>
      </c>
      <c r="K1797" s="10">
        <v>0</v>
      </c>
      <c r="L1797" s="20">
        <f t="shared" si="113"/>
        <v>0</v>
      </c>
      <c r="M1797" s="10">
        <f t="shared" si="114"/>
        <v>0</v>
      </c>
      <c r="N1797" s="20">
        <f t="shared" si="115"/>
        <v>0</v>
      </c>
      <c r="O1797" s="29">
        <v>194403</v>
      </c>
      <c r="P1797" s="29">
        <v>0</v>
      </c>
      <c r="Q1797" s="79">
        <f>IF($O1797=0,0,P1797/$O1797)*100</f>
        <v>0</v>
      </c>
      <c r="R1797" s="29">
        <v>0</v>
      </c>
      <c r="S1797" s="79">
        <f>IF($O1797=0,0,R1797/$O1797)*100</f>
        <v>0</v>
      </c>
      <c r="T1797" s="29">
        <f>P1797+R1797</f>
        <v>0</v>
      </c>
      <c r="U1797" s="79">
        <f>IF($O1797=0,0,T1797/$O1797)*100</f>
        <v>0</v>
      </c>
      <c r="V1797" s="80">
        <f>IFERROR(VLOOKUP($B1797,'Depr Rate % NS'!$A:$B,2,FALSE),0)</f>
        <v>0</v>
      </c>
      <c r="W1797" s="81">
        <f>IFERROR(VLOOKUP($B1797,'Depr Rate % NS'!D:E,2,FALSE),0)</f>
        <v>1759370.43</v>
      </c>
      <c r="X1797" s="82">
        <f>IFERROR(VLOOKUP($B1797,'Depr Rate % NS'!$L:$O,4,FALSE),0)</f>
        <v>0</v>
      </c>
      <c r="Y1797" s="81">
        <f>W1797*X1797</f>
        <v>0</v>
      </c>
    </row>
    <row r="1798" spans="1:25" x14ac:dyDescent="0.25">
      <c r="A1798" s="13" t="s">
        <v>16</v>
      </c>
      <c r="B1798" s="14">
        <v>39800</v>
      </c>
      <c r="C1798" s="14" t="s">
        <v>89</v>
      </c>
      <c r="D1798" s="14" t="s">
        <v>18</v>
      </c>
      <c r="E1798" s="14"/>
      <c r="F1798" s="14"/>
      <c r="G1798" s="14">
        <v>2016</v>
      </c>
      <c r="H1798" s="10">
        <v>0</v>
      </c>
      <c r="I1798" s="10">
        <v>0</v>
      </c>
      <c r="J1798" s="20">
        <f t="shared" si="112"/>
        <v>0</v>
      </c>
      <c r="K1798" s="10">
        <v>0</v>
      </c>
      <c r="L1798" s="20">
        <f t="shared" si="113"/>
        <v>0</v>
      </c>
      <c r="M1798" s="10">
        <f t="shared" si="114"/>
        <v>0</v>
      </c>
      <c r="N1798" s="20">
        <f t="shared" si="115"/>
        <v>0</v>
      </c>
      <c r="O1798" s="29">
        <v>186410.33</v>
      </c>
      <c r="P1798" s="29">
        <v>0</v>
      </c>
      <c r="Q1798" s="79">
        <f>IF($O1798=0,0,P1798/$O1798)*100</f>
        <v>0</v>
      </c>
      <c r="R1798" s="29">
        <v>0</v>
      </c>
      <c r="S1798" s="79">
        <f>IF($O1798=0,0,R1798/$O1798)*100</f>
        <v>0</v>
      </c>
      <c r="T1798" s="29">
        <f>P1798+R1798</f>
        <v>0</v>
      </c>
      <c r="U1798" s="79">
        <f>IF($O1798=0,0,T1798/$O1798)*100</f>
        <v>0</v>
      </c>
      <c r="V1798" s="80">
        <f>IFERROR(VLOOKUP($B1798,'Depr Rate % NS'!$A:$B,2,FALSE),0)</f>
        <v>0</v>
      </c>
      <c r="W1798" s="81">
        <f>IFERROR(VLOOKUP($B1798,'Depr Rate % NS'!D:E,2,FALSE),0)</f>
        <v>1759370.43</v>
      </c>
      <c r="X1798" s="82">
        <f>IFERROR(VLOOKUP($B1798,'Depr Rate % NS'!$L:$O,4,FALSE),0)</f>
        <v>0</v>
      </c>
      <c r="Y1798" s="81">
        <f>W1798*X1798</f>
        <v>0</v>
      </c>
    </row>
    <row r="1799" spans="1:25" x14ac:dyDescent="0.25">
      <c r="A1799" s="13" t="s">
        <v>16</v>
      </c>
      <c r="B1799" s="14">
        <v>39800</v>
      </c>
      <c r="C1799" s="14" t="s">
        <v>89</v>
      </c>
      <c r="D1799" s="14" t="s">
        <v>18</v>
      </c>
      <c r="E1799" s="14"/>
      <c r="F1799" s="14"/>
      <c r="G1799" s="14">
        <v>2017</v>
      </c>
      <c r="H1799" s="10">
        <v>435213.54</v>
      </c>
      <c r="I1799" s="10">
        <v>0</v>
      </c>
      <c r="J1799" s="20">
        <f t="shared" si="112"/>
        <v>0</v>
      </c>
      <c r="K1799" s="10">
        <v>0</v>
      </c>
      <c r="L1799" s="20">
        <f t="shared" si="113"/>
        <v>0</v>
      </c>
      <c r="M1799" s="10">
        <f t="shared" si="114"/>
        <v>0</v>
      </c>
      <c r="N1799" s="20">
        <f t="shared" si="115"/>
        <v>0</v>
      </c>
      <c r="O1799" s="29">
        <v>438130.22</v>
      </c>
      <c r="P1799" s="29">
        <v>0</v>
      </c>
      <c r="Q1799" s="79">
        <f>IF($O1799=0,0,P1799/$O1799)*100</f>
        <v>0</v>
      </c>
      <c r="R1799" s="29">
        <v>0</v>
      </c>
      <c r="S1799" s="79">
        <f>IF($O1799=0,0,R1799/$O1799)*100</f>
        <v>0</v>
      </c>
      <c r="T1799" s="29">
        <f>P1799+R1799</f>
        <v>0</v>
      </c>
      <c r="U1799" s="79">
        <f>IF($O1799=0,0,T1799/$O1799)*100</f>
        <v>0</v>
      </c>
      <c r="V1799" s="80">
        <f>IFERROR(VLOOKUP($B1799,'Depr Rate % NS'!$A:$B,2,FALSE),0)</f>
        <v>0</v>
      </c>
      <c r="W1799" s="81">
        <f>IFERROR(VLOOKUP($B1799,'Depr Rate % NS'!D:E,2,FALSE),0)</f>
        <v>1759370.43</v>
      </c>
      <c r="X1799" s="82">
        <f>IFERROR(VLOOKUP($B1799,'Depr Rate % NS'!$L:$O,4,FALSE),0)</f>
        <v>0</v>
      </c>
      <c r="Y1799" s="81">
        <f>W1799*X1799</f>
        <v>0</v>
      </c>
    </row>
    <row r="1800" spans="1:25" x14ac:dyDescent="0.25">
      <c r="A1800" s="13" t="s">
        <v>16</v>
      </c>
      <c r="B1800" s="14">
        <v>39800</v>
      </c>
      <c r="C1800" s="14" t="s">
        <v>89</v>
      </c>
      <c r="D1800" s="14" t="s">
        <v>18</v>
      </c>
      <c r="E1800" s="14"/>
      <c r="F1800" s="14"/>
      <c r="G1800" s="14">
        <v>2018</v>
      </c>
      <c r="H1800" s="10">
        <v>0</v>
      </c>
      <c r="I1800" s="10">
        <v>0</v>
      </c>
      <c r="J1800" s="20">
        <f t="shared" si="112"/>
        <v>0</v>
      </c>
      <c r="K1800" s="10">
        <v>0</v>
      </c>
      <c r="L1800" s="20">
        <f t="shared" si="113"/>
        <v>0</v>
      </c>
      <c r="M1800" s="10">
        <f t="shared" si="114"/>
        <v>0</v>
      </c>
      <c r="N1800" s="20">
        <f t="shared" si="115"/>
        <v>0</v>
      </c>
      <c r="O1800" s="29">
        <v>438130.22</v>
      </c>
      <c r="P1800" s="29">
        <v>0</v>
      </c>
      <c r="Q1800" s="79">
        <f>IF($O1800=0,0,P1800/$O1800)*100</f>
        <v>0</v>
      </c>
      <c r="R1800" s="29">
        <v>0</v>
      </c>
      <c r="S1800" s="79">
        <f>IF($O1800=0,0,R1800/$O1800)*100</f>
        <v>0</v>
      </c>
      <c r="T1800" s="29">
        <f>P1800+R1800</f>
        <v>0</v>
      </c>
      <c r="U1800" s="79">
        <f>IF($O1800=0,0,T1800/$O1800)*100</f>
        <v>0</v>
      </c>
      <c r="V1800" s="80">
        <f>IFERROR(VLOOKUP($B1800,'Depr Rate % NS'!$A:$B,2,FALSE),0)</f>
        <v>0</v>
      </c>
      <c r="W1800" s="81">
        <f>IFERROR(VLOOKUP($B1800,'Depr Rate % NS'!D:E,2,FALSE),0)</f>
        <v>1759370.43</v>
      </c>
      <c r="X1800" s="82">
        <f>IFERROR(VLOOKUP($B1800,'Depr Rate % NS'!$L:$O,4,FALSE),0)</f>
        <v>0</v>
      </c>
      <c r="Y1800" s="81">
        <f>W1800*X1800</f>
        <v>0</v>
      </c>
    </row>
    <row r="1801" spans="1:25" x14ac:dyDescent="0.25">
      <c r="A1801" s="13" t="s">
        <v>16</v>
      </c>
      <c r="B1801" s="14">
        <v>39800</v>
      </c>
      <c r="C1801" s="14" t="s">
        <v>89</v>
      </c>
      <c r="D1801" s="14" t="s">
        <v>18</v>
      </c>
      <c r="E1801" s="14"/>
      <c r="F1801" s="14"/>
      <c r="G1801" s="14">
        <v>2019</v>
      </c>
      <c r="H1801" s="10">
        <v>0</v>
      </c>
      <c r="I1801" s="10">
        <v>0</v>
      </c>
      <c r="J1801" s="20">
        <f t="shared" si="112"/>
        <v>0</v>
      </c>
      <c r="K1801" s="10">
        <v>0</v>
      </c>
      <c r="L1801" s="20">
        <f t="shared" si="113"/>
        <v>0</v>
      </c>
      <c r="M1801" s="10">
        <f t="shared" si="114"/>
        <v>0</v>
      </c>
      <c r="N1801" s="20">
        <f t="shared" si="115"/>
        <v>0</v>
      </c>
      <c r="O1801" s="29">
        <v>438130.22</v>
      </c>
      <c r="P1801" s="29">
        <v>0</v>
      </c>
      <c r="Q1801" s="79">
        <f>IF($O1801=0,0,P1801/$O1801)*100</f>
        <v>0</v>
      </c>
      <c r="R1801" s="29">
        <v>0</v>
      </c>
      <c r="S1801" s="79">
        <f>IF($O1801=0,0,R1801/$O1801)*100</f>
        <v>0</v>
      </c>
      <c r="T1801" s="29">
        <f>P1801+R1801</f>
        <v>0</v>
      </c>
      <c r="U1801" s="79">
        <f>IF($O1801=0,0,T1801/$O1801)*100</f>
        <v>0</v>
      </c>
      <c r="V1801" s="80">
        <f>IFERROR(VLOOKUP($B1801,'Depr Rate % NS'!$A:$B,2,FALSE),0)</f>
        <v>0</v>
      </c>
      <c r="W1801" s="81">
        <f>IFERROR(VLOOKUP($B1801,'Depr Rate % NS'!D:E,2,FALSE),0)</f>
        <v>1759370.43</v>
      </c>
      <c r="X1801" s="82">
        <f>IFERROR(VLOOKUP($B1801,'Depr Rate % NS'!$L:$O,4,FALSE),0)</f>
        <v>0</v>
      </c>
      <c r="Y1801" s="81">
        <f>W1801*X1801</f>
        <v>0</v>
      </c>
    </row>
    <row r="1802" spans="1:25" x14ac:dyDescent="0.25">
      <c r="A1802" s="24" t="s">
        <v>16</v>
      </c>
      <c r="B1802" s="14">
        <v>39910</v>
      </c>
      <c r="C1802" s="14" t="s">
        <v>93</v>
      </c>
      <c r="D1802" s="14" t="s">
        <v>23</v>
      </c>
      <c r="E1802" s="14"/>
      <c r="F1802" s="14"/>
      <c r="G1802" s="14">
        <v>2011</v>
      </c>
      <c r="H1802" s="10">
        <v>0</v>
      </c>
      <c r="I1802" s="10">
        <v>0</v>
      </c>
      <c r="J1802" s="20">
        <f t="shared" si="112"/>
        <v>0</v>
      </c>
      <c r="K1802" s="10">
        <v>0</v>
      </c>
      <c r="L1802" s="20">
        <f t="shared" si="113"/>
        <v>0</v>
      </c>
      <c r="M1802" s="10">
        <f t="shared" si="114"/>
        <v>0</v>
      </c>
      <c r="N1802" s="20">
        <f t="shared" si="115"/>
        <v>0</v>
      </c>
      <c r="O1802" s="10"/>
      <c r="P1802" s="10"/>
      <c r="Q1802" s="20"/>
      <c r="R1802" s="10"/>
      <c r="S1802" s="20"/>
      <c r="T1802" s="10"/>
      <c r="U1802" s="20"/>
      <c r="V1802" s="20"/>
      <c r="W1802" s="43"/>
      <c r="X1802" s="40"/>
      <c r="Y1802" s="43"/>
    </row>
    <row r="1803" spans="1:25" x14ac:dyDescent="0.25">
      <c r="A1803" s="13" t="s">
        <v>16</v>
      </c>
      <c r="B1803" s="14">
        <v>39910</v>
      </c>
      <c r="C1803" s="14" t="s">
        <v>93</v>
      </c>
      <c r="D1803" s="14" t="s">
        <v>23</v>
      </c>
      <c r="E1803" s="14"/>
      <c r="F1803" s="14"/>
      <c r="G1803" s="14">
        <v>2012</v>
      </c>
      <c r="H1803" s="10">
        <v>0</v>
      </c>
      <c r="I1803" s="10">
        <v>0</v>
      </c>
      <c r="J1803" s="20">
        <f t="shared" si="112"/>
        <v>0</v>
      </c>
      <c r="K1803" s="10">
        <v>0</v>
      </c>
      <c r="L1803" s="20">
        <f t="shared" si="113"/>
        <v>0</v>
      </c>
      <c r="M1803" s="10">
        <f t="shared" si="114"/>
        <v>0</v>
      </c>
      <c r="N1803" s="20">
        <f t="shared" si="115"/>
        <v>0</v>
      </c>
      <c r="O1803" s="10"/>
      <c r="P1803" s="10"/>
      <c r="Q1803" s="20"/>
      <c r="R1803" s="10"/>
      <c r="S1803" s="20"/>
      <c r="T1803" s="10"/>
      <c r="U1803" s="20"/>
      <c r="V1803" s="20"/>
      <c r="W1803" s="43"/>
      <c r="X1803" s="40"/>
      <c r="Y1803" s="43"/>
    </row>
    <row r="1804" spans="1:25" x14ac:dyDescent="0.25">
      <c r="A1804" s="13" t="s">
        <v>16</v>
      </c>
      <c r="B1804" s="14">
        <v>39910</v>
      </c>
      <c r="C1804" s="14" t="s">
        <v>93</v>
      </c>
      <c r="D1804" s="14" t="s">
        <v>23</v>
      </c>
      <c r="E1804" s="14"/>
      <c r="F1804" s="14"/>
      <c r="G1804" s="14">
        <v>2013</v>
      </c>
      <c r="H1804" s="10">
        <v>0</v>
      </c>
      <c r="I1804" s="10">
        <v>0</v>
      </c>
      <c r="J1804" s="20">
        <f t="shared" si="112"/>
        <v>0</v>
      </c>
      <c r="K1804" s="10">
        <v>0</v>
      </c>
      <c r="L1804" s="20">
        <f t="shared" si="113"/>
        <v>0</v>
      </c>
      <c r="M1804" s="10">
        <f t="shared" si="114"/>
        <v>0</v>
      </c>
      <c r="N1804" s="20">
        <f t="shared" si="115"/>
        <v>0</v>
      </c>
      <c r="O1804" s="10"/>
      <c r="P1804" s="10"/>
      <c r="Q1804" s="20"/>
      <c r="R1804" s="10"/>
      <c r="S1804" s="20"/>
      <c r="T1804" s="10"/>
      <c r="U1804" s="20"/>
      <c r="V1804" s="20"/>
      <c r="W1804" s="43"/>
      <c r="X1804" s="40"/>
      <c r="Y1804" s="43"/>
    </row>
    <row r="1805" spans="1:25" x14ac:dyDescent="0.25">
      <c r="A1805" s="24" t="s">
        <v>16</v>
      </c>
      <c r="B1805" s="14">
        <v>39910</v>
      </c>
      <c r="C1805" s="14" t="s">
        <v>93</v>
      </c>
      <c r="D1805" s="14" t="s">
        <v>23</v>
      </c>
      <c r="E1805" s="14"/>
      <c r="F1805" s="14"/>
      <c r="G1805" s="14">
        <v>2014</v>
      </c>
      <c r="H1805" s="10">
        <v>0</v>
      </c>
      <c r="I1805" s="10">
        <v>0</v>
      </c>
      <c r="J1805" s="20">
        <f t="shared" si="112"/>
        <v>0</v>
      </c>
      <c r="K1805" s="10">
        <v>0</v>
      </c>
      <c r="L1805" s="20">
        <f t="shared" si="113"/>
        <v>0</v>
      </c>
      <c r="M1805" s="10">
        <f t="shared" si="114"/>
        <v>0</v>
      </c>
      <c r="N1805" s="20">
        <f t="shared" si="115"/>
        <v>0</v>
      </c>
      <c r="O1805" s="10"/>
      <c r="P1805" s="10"/>
      <c r="Q1805" s="20"/>
      <c r="R1805" s="10"/>
      <c r="S1805" s="20"/>
      <c r="T1805" s="10"/>
      <c r="U1805" s="20"/>
      <c r="V1805" s="20"/>
      <c r="W1805" s="43"/>
      <c r="X1805" s="40"/>
      <c r="Y1805" s="43"/>
    </row>
    <row r="1806" spans="1:25" x14ac:dyDescent="0.25">
      <c r="A1806" s="13" t="s">
        <v>16</v>
      </c>
      <c r="B1806" s="14">
        <v>39910</v>
      </c>
      <c r="C1806" s="14" t="s">
        <v>93</v>
      </c>
      <c r="D1806" s="14" t="s">
        <v>23</v>
      </c>
      <c r="E1806" s="14"/>
      <c r="F1806" s="14"/>
      <c r="G1806" s="14">
        <v>2015</v>
      </c>
      <c r="H1806" s="10">
        <v>0</v>
      </c>
      <c r="I1806" s="10">
        <v>0</v>
      </c>
      <c r="J1806" s="20">
        <f t="shared" si="112"/>
        <v>0</v>
      </c>
      <c r="K1806" s="10">
        <v>0</v>
      </c>
      <c r="L1806" s="20">
        <f t="shared" si="113"/>
        <v>0</v>
      </c>
      <c r="M1806" s="10">
        <f t="shared" si="114"/>
        <v>0</v>
      </c>
      <c r="N1806" s="20">
        <f t="shared" si="115"/>
        <v>0</v>
      </c>
      <c r="O1806" s="29">
        <v>0</v>
      </c>
      <c r="P1806" s="29">
        <v>0</v>
      </c>
      <c r="Q1806" s="79">
        <f>IF($O1806=0,0,P1806/$O1806)*100</f>
        <v>0</v>
      </c>
      <c r="R1806" s="29">
        <v>0</v>
      </c>
      <c r="S1806" s="79">
        <f>IF($O1806=0,0,R1806/$O1806)*100</f>
        <v>0</v>
      </c>
      <c r="T1806" s="29">
        <f>P1806+R1806</f>
        <v>0</v>
      </c>
      <c r="U1806" s="79">
        <f>IF($O1806=0,0,T1806/$O1806)*100</f>
        <v>0</v>
      </c>
      <c r="V1806" s="80">
        <f>IFERROR(VLOOKUP($B1806,'Depr Rate % NS'!$A:$B,2,FALSE),0)</f>
        <v>0</v>
      </c>
      <c r="W1806" s="81">
        <f>IFERROR(VLOOKUP($B1806,'Depr Rate % NS'!D:E,2,FALSE),0)</f>
        <v>197239.74</v>
      </c>
      <c r="X1806" s="82">
        <f>IFERROR(VLOOKUP($B1806,'Depr Rate % NS'!$L:$O,4,FALSE),0)</f>
        <v>0</v>
      </c>
      <c r="Y1806" s="81">
        <f>W1806*X1806</f>
        <v>0</v>
      </c>
    </row>
    <row r="1807" spans="1:25" x14ac:dyDescent="0.25">
      <c r="A1807" s="13" t="s">
        <v>16</v>
      </c>
      <c r="B1807" s="14">
        <v>39910</v>
      </c>
      <c r="C1807" s="14" t="s">
        <v>93</v>
      </c>
      <c r="D1807" s="14" t="s">
        <v>23</v>
      </c>
      <c r="E1807" s="14"/>
      <c r="F1807" s="14"/>
      <c r="G1807" s="14">
        <v>2016</v>
      </c>
      <c r="H1807" s="10">
        <v>0</v>
      </c>
      <c r="I1807" s="10">
        <v>0</v>
      </c>
      <c r="J1807" s="20">
        <f t="shared" si="112"/>
        <v>0</v>
      </c>
      <c r="K1807" s="10">
        <v>0</v>
      </c>
      <c r="L1807" s="20">
        <f t="shared" si="113"/>
        <v>0</v>
      </c>
      <c r="M1807" s="10">
        <f t="shared" si="114"/>
        <v>0</v>
      </c>
      <c r="N1807" s="20">
        <f t="shared" si="115"/>
        <v>0</v>
      </c>
      <c r="O1807" s="29">
        <v>0</v>
      </c>
      <c r="P1807" s="29">
        <v>0</v>
      </c>
      <c r="Q1807" s="79">
        <f>IF($O1807=0,0,P1807/$O1807)*100</f>
        <v>0</v>
      </c>
      <c r="R1807" s="29">
        <v>0</v>
      </c>
      <c r="S1807" s="79">
        <f>IF($O1807=0,0,R1807/$O1807)*100</f>
        <v>0</v>
      </c>
      <c r="T1807" s="29">
        <f>P1807+R1807</f>
        <v>0</v>
      </c>
      <c r="U1807" s="79">
        <f>IF($O1807=0,0,T1807/$O1807)*100</f>
        <v>0</v>
      </c>
      <c r="V1807" s="80">
        <f>IFERROR(VLOOKUP($B1807,'Depr Rate % NS'!$A:$B,2,FALSE),0)</f>
        <v>0</v>
      </c>
      <c r="W1807" s="81">
        <f>IFERROR(VLOOKUP($B1807,'Depr Rate % NS'!D:E,2,FALSE),0)</f>
        <v>197239.74</v>
      </c>
      <c r="X1807" s="82">
        <f>IFERROR(VLOOKUP($B1807,'Depr Rate % NS'!$L:$O,4,FALSE),0)</f>
        <v>0</v>
      </c>
      <c r="Y1807" s="81">
        <f>W1807*X1807</f>
        <v>0</v>
      </c>
    </row>
    <row r="1808" spans="1:25" x14ac:dyDescent="0.25">
      <c r="A1808" s="13" t="s">
        <v>16</v>
      </c>
      <c r="B1808" s="14">
        <v>39910</v>
      </c>
      <c r="C1808" s="14" t="s">
        <v>93</v>
      </c>
      <c r="D1808" s="14" t="s">
        <v>23</v>
      </c>
      <c r="E1808" s="14"/>
      <c r="F1808" s="14"/>
      <c r="G1808" s="14">
        <v>2017</v>
      </c>
      <c r="H1808" s="10">
        <v>0</v>
      </c>
      <c r="I1808" s="10">
        <v>0</v>
      </c>
      <c r="J1808" s="20">
        <f t="shared" si="112"/>
        <v>0</v>
      </c>
      <c r="K1808" s="10">
        <v>0</v>
      </c>
      <c r="L1808" s="20">
        <f t="shared" si="113"/>
        <v>0</v>
      </c>
      <c r="M1808" s="10">
        <f t="shared" si="114"/>
        <v>0</v>
      </c>
      <c r="N1808" s="20">
        <f t="shared" si="115"/>
        <v>0</v>
      </c>
      <c r="O1808" s="29">
        <v>0</v>
      </c>
      <c r="P1808" s="29">
        <v>0</v>
      </c>
      <c r="Q1808" s="79">
        <f>IF($O1808=0,0,P1808/$O1808)*100</f>
        <v>0</v>
      </c>
      <c r="R1808" s="29">
        <v>0</v>
      </c>
      <c r="S1808" s="79">
        <f>IF($O1808=0,0,R1808/$O1808)*100</f>
        <v>0</v>
      </c>
      <c r="T1808" s="29">
        <f>P1808+R1808</f>
        <v>0</v>
      </c>
      <c r="U1808" s="79">
        <f>IF($O1808=0,0,T1808/$O1808)*100</f>
        <v>0</v>
      </c>
      <c r="V1808" s="80">
        <f>IFERROR(VLOOKUP($B1808,'Depr Rate % NS'!$A:$B,2,FALSE),0)</f>
        <v>0</v>
      </c>
      <c r="W1808" s="81">
        <f>IFERROR(VLOOKUP($B1808,'Depr Rate % NS'!D:E,2,FALSE),0)</f>
        <v>197239.74</v>
      </c>
      <c r="X1808" s="82">
        <f>IFERROR(VLOOKUP($B1808,'Depr Rate % NS'!$L:$O,4,FALSE),0)</f>
        <v>0</v>
      </c>
      <c r="Y1808" s="81">
        <f>W1808*X1808</f>
        <v>0</v>
      </c>
    </row>
    <row r="1809" spans="1:25" x14ac:dyDescent="0.25">
      <c r="A1809" s="13" t="s">
        <v>16</v>
      </c>
      <c r="B1809" s="14">
        <v>39910</v>
      </c>
      <c r="C1809" s="14" t="s">
        <v>93</v>
      </c>
      <c r="D1809" s="14" t="s">
        <v>23</v>
      </c>
      <c r="E1809" s="14"/>
      <c r="F1809" s="14"/>
      <c r="G1809" s="14">
        <v>2018</v>
      </c>
      <c r="H1809" s="10">
        <v>0</v>
      </c>
      <c r="I1809" s="10">
        <v>0</v>
      </c>
      <c r="J1809" s="20">
        <f t="shared" si="112"/>
        <v>0</v>
      </c>
      <c r="K1809" s="10">
        <v>0</v>
      </c>
      <c r="L1809" s="20">
        <f t="shared" si="113"/>
        <v>0</v>
      </c>
      <c r="M1809" s="10">
        <f t="shared" si="114"/>
        <v>0</v>
      </c>
      <c r="N1809" s="20">
        <f t="shared" si="115"/>
        <v>0</v>
      </c>
      <c r="O1809" s="29">
        <v>0</v>
      </c>
      <c r="P1809" s="29">
        <v>0</v>
      </c>
      <c r="Q1809" s="79">
        <f>IF($O1809=0,0,P1809/$O1809)*100</f>
        <v>0</v>
      </c>
      <c r="R1809" s="29">
        <v>0</v>
      </c>
      <c r="S1809" s="79">
        <f>IF($O1809=0,0,R1809/$O1809)*100</f>
        <v>0</v>
      </c>
      <c r="T1809" s="29">
        <f>P1809+R1809</f>
        <v>0</v>
      </c>
      <c r="U1809" s="79">
        <f>IF($O1809=0,0,T1809/$O1809)*100</f>
        <v>0</v>
      </c>
      <c r="V1809" s="80">
        <f>IFERROR(VLOOKUP($B1809,'Depr Rate % NS'!$A:$B,2,FALSE),0)</f>
        <v>0</v>
      </c>
      <c r="W1809" s="81">
        <f>IFERROR(VLOOKUP($B1809,'Depr Rate % NS'!D:E,2,FALSE),0)</f>
        <v>197239.74</v>
      </c>
      <c r="X1809" s="82">
        <f>IFERROR(VLOOKUP($B1809,'Depr Rate % NS'!$L:$O,4,FALSE),0)</f>
        <v>0</v>
      </c>
      <c r="Y1809" s="81">
        <f>W1809*X1809</f>
        <v>0</v>
      </c>
    </row>
    <row r="1810" spans="1:25" x14ac:dyDescent="0.25">
      <c r="A1810" s="15" t="s">
        <v>16</v>
      </c>
      <c r="B1810" s="14">
        <v>39910</v>
      </c>
      <c r="C1810" s="14" t="s">
        <v>93</v>
      </c>
      <c r="D1810" s="14" t="s">
        <v>23</v>
      </c>
      <c r="E1810" s="14"/>
      <c r="F1810" s="14"/>
      <c r="G1810" s="14">
        <v>2019</v>
      </c>
      <c r="H1810" s="10">
        <v>0</v>
      </c>
      <c r="I1810" s="10">
        <v>0</v>
      </c>
      <c r="J1810" s="20">
        <f t="shared" si="112"/>
        <v>0</v>
      </c>
      <c r="K1810" s="10">
        <v>0</v>
      </c>
      <c r="L1810" s="20">
        <f t="shared" si="113"/>
        <v>0</v>
      </c>
      <c r="M1810" s="10">
        <f t="shared" si="114"/>
        <v>0</v>
      </c>
      <c r="N1810" s="20">
        <f t="shared" si="115"/>
        <v>0</v>
      </c>
      <c r="O1810" s="29">
        <v>0</v>
      </c>
      <c r="P1810" s="29">
        <v>0</v>
      </c>
      <c r="Q1810" s="79">
        <f>IF($O1810=0,0,P1810/$O1810)*100</f>
        <v>0</v>
      </c>
      <c r="R1810" s="29">
        <v>0</v>
      </c>
      <c r="S1810" s="79">
        <f>IF($O1810=0,0,R1810/$O1810)*100</f>
        <v>0</v>
      </c>
      <c r="T1810" s="29">
        <f>P1810+R1810</f>
        <v>0</v>
      </c>
      <c r="U1810" s="79">
        <f>IF($O1810=0,0,T1810/$O1810)*100</f>
        <v>0</v>
      </c>
      <c r="V1810" s="80">
        <f>IFERROR(VLOOKUP($B1810,'Depr Rate % NS'!$A:$B,2,FALSE),0)</f>
        <v>0</v>
      </c>
      <c r="W1810" s="81">
        <f>IFERROR(VLOOKUP($B1810,'Depr Rate % NS'!D:E,2,FALSE),0)</f>
        <v>197239.74</v>
      </c>
      <c r="X1810" s="82">
        <f>IFERROR(VLOOKUP($B1810,'Depr Rate % NS'!$L:$O,4,FALSE),0)</f>
        <v>0</v>
      </c>
      <c r="Y1810" s="81">
        <f>W1810*X1810</f>
        <v>0</v>
      </c>
    </row>
  </sheetData>
  <sortState xmlns:xlrd2="http://schemas.microsoft.com/office/spreadsheetml/2017/richdata2" ref="A2:Y1810">
    <sortCondition ref="B1:B1810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C908-9956-48DC-A27C-E6BDD7FE83B4}">
  <dimension ref="A1:P268"/>
  <sheetViews>
    <sheetView workbookViewId="0">
      <pane ySplit="1" topLeftCell="A160" activePane="bottomLeft" state="frozen"/>
      <selection pane="bottomLeft" activeCell="A164" sqref="A164"/>
    </sheetView>
  </sheetViews>
  <sheetFormatPr defaultRowHeight="15" x14ac:dyDescent="0.25"/>
  <cols>
    <col min="1" max="1" width="8.140625" style="1" bestFit="1" customWidth="1"/>
    <col min="2" max="2" width="14.85546875" style="25" bestFit="1" customWidth="1"/>
    <col min="4" max="4" width="8.140625" style="1" bestFit="1" customWidth="1"/>
    <col min="5" max="5" width="23.28515625" style="7" bestFit="1" customWidth="1"/>
    <col min="6" max="7" width="14" style="1" customWidth="1"/>
    <col min="10" max="10" width="14.28515625" style="1" bestFit="1" customWidth="1"/>
    <col min="11" max="11" width="35.7109375" bestFit="1" customWidth="1"/>
    <col min="12" max="12" width="8.42578125" style="1" bestFit="1" customWidth="1"/>
    <col min="13" max="13" width="13.42578125" bestFit="1" customWidth="1"/>
    <col min="14" max="14" width="7.28515625" style="36" bestFit="1" customWidth="1"/>
    <col min="15" max="15" width="20.5703125" style="36" bestFit="1" customWidth="1"/>
    <col min="16" max="16" width="11.28515625" style="8" customWidth="1"/>
  </cols>
  <sheetData>
    <row r="1" spans="1:16" x14ac:dyDescent="0.25">
      <c r="A1" s="3" t="s">
        <v>1</v>
      </c>
      <c r="B1" s="30" t="s">
        <v>150</v>
      </c>
      <c r="D1" s="41" t="s">
        <v>1</v>
      </c>
      <c r="E1" s="42" t="s">
        <v>425</v>
      </c>
      <c r="F1" s="52" t="s">
        <v>461</v>
      </c>
      <c r="G1" s="52" t="s">
        <v>462</v>
      </c>
      <c r="J1" s="31" t="s">
        <v>151</v>
      </c>
      <c r="K1" s="32" t="s">
        <v>152</v>
      </c>
      <c r="L1" s="39" t="s">
        <v>1</v>
      </c>
      <c r="M1" s="32" t="s">
        <v>153</v>
      </c>
      <c r="N1" s="33" t="s">
        <v>154</v>
      </c>
      <c r="O1" s="33" t="s">
        <v>155</v>
      </c>
      <c r="P1" s="34" t="s">
        <v>156</v>
      </c>
    </row>
    <row r="2" spans="1:16" x14ac:dyDescent="0.25">
      <c r="A2" s="1">
        <v>30315</v>
      </c>
      <c r="B2" s="25">
        <v>0</v>
      </c>
      <c r="D2" s="1">
        <v>30315</v>
      </c>
      <c r="E2" s="4">
        <v>234398796.92999995</v>
      </c>
      <c r="F2" s="1">
        <v>33</v>
      </c>
      <c r="G2" s="1">
        <v>29.26</v>
      </c>
      <c r="J2" s="1">
        <v>2204</v>
      </c>
      <c r="K2" t="s">
        <v>157</v>
      </c>
      <c r="L2" s="1">
        <f t="shared" ref="L2:L65" si="0">ROUND(LEFT(K2,6)*100,0)</f>
        <v>10501</v>
      </c>
      <c r="M2" s="35">
        <v>42552</v>
      </c>
      <c r="N2" s="36">
        <v>0</v>
      </c>
      <c r="O2" s="36">
        <v>0</v>
      </c>
      <c r="P2" s="37">
        <f t="shared" ref="P2:P24" si="1">N2+O2</f>
        <v>0</v>
      </c>
    </row>
    <row r="3" spans="1:16" x14ac:dyDescent="0.25">
      <c r="A3" s="1">
        <v>30399</v>
      </c>
      <c r="B3" s="25">
        <v>0</v>
      </c>
      <c r="D3" s="1">
        <v>30399</v>
      </c>
      <c r="E3" s="4">
        <v>415159.12</v>
      </c>
      <c r="F3" s="1">
        <v>33</v>
      </c>
      <c r="G3" s="1">
        <v>26.76</v>
      </c>
      <c r="J3" s="1">
        <v>2205</v>
      </c>
      <c r="K3" t="s">
        <v>158</v>
      </c>
      <c r="L3" s="1">
        <f t="shared" si="0"/>
        <v>10502</v>
      </c>
      <c r="M3" s="35">
        <v>42552</v>
      </c>
      <c r="N3" s="36">
        <v>0</v>
      </c>
      <c r="O3" s="36">
        <v>0</v>
      </c>
      <c r="P3" s="37">
        <f t="shared" si="1"/>
        <v>0</v>
      </c>
    </row>
    <row r="4" spans="1:16" x14ac:dyDescent="0.25">
      <c r="A4" s="1">
        <v>31140</v>
      </c>
      <c r="B4" s="25">
        <v>-5</v>
      </c>
      <c r="D4" s="1">
        <v>31140</v>
      </c>
      <c r="E4" s="7">
        <v>224241619.99000013</v>
      </c>
      <c r="F4" s="1">
        <v>31</v>
      </c>
      <c r="G4" s="1">
        <v>16.579999999999998</v>
      </c>
      <c r="J4" s="1">
        <v>24058398</v>
      </c>
      <c r="K4" t="s">
        <v>159</v>
      </c>
      <c r="L4" s="1">
        <f t="shared" si="0"/>
        <v>10803</v>
      </c>
      <c r="M4" s="35">
        <v>40909</v>
      </c>
      <c r="N4" s="36">
        <v>0</v>
      </c>
      <c r="O4" s="36">
        <v>0</v>
      </c>
      <c r="P4" s="37">
        <f t="shared" si="1"/>
        <v>0</v>
      </c>
    </row>
    <row r="5" spans="1:16" x14ac:dyDescent="0.25">
      <c r="A5" s="1">
        <v>31141</v>
      </c>
      <c r="B5" s="25">
        <v>-1</v>
      </c>
      <c r="D5" s="1">
        <v>31141</v>
      </c>
      <c r="E5" s="7">
        <v>7287126.2399999993</v>
      </c>
      <c r="F5" s="1">
        <v>21</v>
      </c>
      <c r="G5" s="1">
        <v>58.12</v>
      </c>
      <c r="J5" s="1">
        <v>24538221</v>
      </c>
      <c r="K5" t="s">
        <v>160</v>
      </c>
      <c r="L5" s="1">
        <f t="shared" si="0"/>
        <v>10804</v>
      </c>
      <c r="M5" s="35">
        <v>39814</v>
      </c>
      <c r="N5" s="36">
        <v>0</v>
      </c>
      <c r="O5" s="36">
        <v>0</v>
      </c>
      <c r="P5" s="37">
        <f t="shared" si="1"/>
        <v>0</v>
      </c>
    </row>
    <row r="6" spans="1:16" x14ac:dyDescent="0.25">
      <c r="A6" s="1">
        <v>31142</v>
      </c>
      <c r="B6" s="25">
        <v>-1</v>
      </c>
      <c r="D6" s="1">
        <v>31142</v>
      </c>
      <c r="E6" s="7">
        <v>7047809.8900000006</v>
      </c>
      <c r="F6" s="1">
        <v>24</v>
      </c>
      <c r="G6" s="1">
        <v>51.99</v>
      </c>
      <c r="J6" s="1">
        <v>24058405</v>
      </c>
      <c r="K6" t="s">
        <v>161</v>
      </c>
      <c r="L6" s="1">
        <f t="shared" si="0"/>
        <v>10850</v>
      </c>
      <c r="M6" s="35">
        <v>40909</v>
      </c>
      <c r="N6" s="36">
        <v>0</v>
      </c>
      <c r="O6" s="36">
        <v>0</v>
      </c>
      <c r="P6" s="37">
        <f t="shared" si="1"/>
        <v>0</v>
      </c>
    </row>
    <row r="7" spans="1:16" x14ac:dyDescent="0.25">
      <c r="A7" s="1">
        <v>31143</v>
      </c>
      <c r="B7" s="25">
        <v>-1</v>
      </c>
      <c r="D7" s="1">
        <v>31143</v>
      </c>
      <c r="E7" s="7">
        <v>15325678.26</v>
      </c>
      <c r="F7" s="1">
        <v>25</v>
      </c>
      <c r="G7" s="1">
        <v>55.87</v>
      </c>
      <c r="J7" s="1">
        <v>24058406</v>
      </c>
      <c r="K7" t="s">
        <v>162</v>
      </c>
      <c r="L7" s="1">
        <f t="shared" si="0"/>
        <v>10851</v>
      </c>
      <c r="M7" s="35">
        <v>40909</v>
      </c>
      <c r="N7" s="36">
        <v>0</v>
      </c>
      <c r="O7" s="36">
        <v>0</v>
      </c>
      <c r="P7" s="37">
        <f t="shared" si="1"/>
        <v>0</v>
      </c>
    </row>
    <row r="8" spans="1:16" x14ac:dyDescent="0.25">
      <c r="A8" s="1">
        <v>31144</v>
      </c>
      <c r="B8" s="25">
        <v>-2</v>
      </c>
      <c r="D8" s="1">
        <v>31144</v>
      </c>
      <c r="E8" s="7">
        <v>63363345.660000004</v>
      </c>
      <c r="F8" s="1">
        <v>33</v>
      </c>
      <c r="G8" s="1">
        <v>43.52</v>
      </c>
      <c r="J8" s="1">
        <v>24058409</v>
      </c>
      <c r="K8" t="s">
        <v>163</v>
      </c>
      <c r="L8" s="1">
        <f t="shared" si="0"/>
        <v>10852</v>
      </c>
      <c r="M8" s="35">
        <v>40909</v>
      </c>
      <c r="N8" s="36">
        <v>0</v>
      </c>
      <c r="O8" s="36">
        <v>0</v>
      </c>
      <c r="P8" s="37">
        <f t="shared" si="1"/>
        <v>0</v>
      </c>
    </row>
    <row r="9" spans="1:16" x14ac:dyDescent="0.25">
      <c r="A9" s="1">
        <v>31145</v>
      </c>
      <c r="B9" s="25">
        <v>-3</v>
      </c>
      <c r="D9" s="1">
        <v>31145</v>
      </c>
      <c r="E9" s="7">
        <v>23911918.730000008</v>
      </c>
      <c r="F9" s="1">
        <v>30</v>
      </c>
      <c r="G9" s="1">
        <v>44.06</v>
      </c>
      <c r="J9" s="1">
        <v>24058410</v>
      </c>
      <c r="K9" t="s">
        <v>164</v>
      </c>
      <c r="L9" s="1">
        <f t="shared" si="0"/>
        <v>10853</v>
      </c>
      <c r="M9" s="35">
        <v>40909</v>
      </c>
      <c r="N9" s="36">
        <v>0</v>
      </c>
      <c r="O9" s="36">
        <v>0</v>
      </c>
      <c r="P9" s="37">
        <f t="shared" si="1"/>
        <v>0</v>
      </c>
    </row>
    <row r="10" spans="1:16" x14ac:dyDescent="0.25">
      <c r="A10" s="1">
        <v>31146</v>
      </c>
      <c r="B10" s="25">
        <v>-4</v>
      </c>
      <c r="D10" s="1">
        <v>31146</v>
      </c>
      <c r="E10" s="7">
        <v>12704431.66</v>
      </c>
      <c r="F10" s="1">
        <v>23</v>
      </c>
      <c r="G10" s="1">
        <v>36.369999999999997</v>
      </c>
      <c r="J10" s="1">
        <v>24058413</v>
      </c>
      <c r="K10" t="s">
        <v>165</v>
      </c>
      <c r="L10" s="1">
        <f t="shared" si="0"/>
        <v>10854</v>
      </c>
      <c r="M10" s="35">
        <v>40909</v>
      </c>
      <c r="N10" s="36">
        <v>0</v>
      </c>
      <c r="O10" s="36">
        <v>0</v>
      </c>
      <c r="P10" s="37">
        <f t="shared" si="1"/>
        <v>0</v>
      </c>
    </row>
    <row r="11" spans="1:16" x14ac:dyDescent="0.25">
      <c r="A11" s="1">
        <v>31151</v>
      </c>
      <c r="B11" s="25">
        <v>0</v>
      </c>
      <c r="D11" s="1">
        <v>31151</v>
      </c>
      <c r="E11" s="7">
        <v>23136622.989999998</v>
      </c>
      <c r="F11" s="1">
        <v>23</v>
      </c>
      <c r="G11" s="1">
        <v>6.07</v>
      </c>
      <c r="J11" s="1">
        <v>24058411</v>
      </c>
      <c r="K11" t="s">
        <v>166</v>
      </c>
      <c r="L11" s="1">
        <f t="shared" si="0"/>
        <v>10855</v>
      </c>
      <c r="M11" s="35">
        <v>40909</v>
      </c>
      <c r="N11" s="36">
        <v>0</v>
      </c>
      <c r="O11" s="36">
        <v>0</v>
      </c>
      <c r="P11" s="37">
        <f t="shared" si="1"/>
        <v>0</v>
      </c>
    </row>
    <row r="12" spans="1:16" x14ac:dyDescent="0.25">
      <c r="A12" s="1">
        <v>31152</v>
      </c>
      <c r="B12" s="25">
        <v>0</v>
      </c>
      <c r="D12" s="1">
        <v>31152</v>
      </c>
      <c r="E12" s="7">
        <v>25208869.300000001</v>
      </c>
      <c r="F12" s="1">
        <v>26</v>
      </c>
      <c r="G12" s="1">
        <v>8.75</v>
      </c>
      <c r="J12" s="1">
        <v>24058408</v>
      </c>
      <c r="K12" t="s">
        <v>167</v>
      </c>
      <c r="L12" s="1">
        <f t="shared" si="0"/>
        <v>10856</v>
      </c>
      <c r="M12" s="35">
        <v>40909</v>
      </c>
      <c r="N12" s="36">
        <v>0</v>
      </c>
      <c r="O12" s="36">
        <v>0</v>
      </c>
      <c r="P12" s="37">
        <f t="shared" si="1"/>
        <v>0</v>
      </c>
    </row>
    <row r="13" spans="1:16" x14ac:dyDescent="0.25">
      <c r="A13" s="1">
        <v>31153</v>
      </c>
      <c r="B13" s="25">
        <v>-1</v>
      </c>
      <c r="D13" s="1">
        <v>31153</v>
      </c>
      <c r="E13" s="7">
        <v>21689421.57</v>
      </c>
      <c r="F13" s="1">
        <v>29</v>
      </c>
      <c r="G13" s="1">
        <v>10.83</v>
      </c>
      <c r="J13" s="1">
        <v>24530363</v>
      </c>
      <c r="K13" t="s">
        <v>168</v>
      </c>
      <c r="L13" s="1">
        <f t="shared" si="0"/>
        <v>11401</v>
      </c>
      <c r="M13" s="35">
        <v>40909</v>
      </c>
      <c r="N13" s="36">
        <v>0</v>
      </c>
      <c r="O13" s="36">
        <v>0</v>
      </c>
      <c r="P13" s="37">
        <f t="shared" si="1"/>
        <v>0</v>
      </c>
    </row>
    <row r="14" spans="1:16" x14ac:dyDescent="0.25">
      <c r="A14" s="1">
        <v>31154</v>
      </c>
      <c r="B14" s="25">
        <v>-1</v>
      </c>
      <c r="D14" s="1">
        <v>31154</v>
      </c>
      <c r="E14" s="7">
        <v>16857249.890000001</v>
      </c>
      <c r="F14" s="1">
        <v>37</v>
      </c>
      <c r="G14" s="1">
        <v>10.85</v>
      </c>
      <c r="J14" s="1">
        <v>24530351</v>
      </c>
      <c r="K14" t="s">
        <v>169</v>
      </c>
      <c r="L14" s="1">
        <f t="shared" si="0"/>
        <v>11402</v>
      </c>
      <c r="M14" s="35">
        <v>40909</v>
      </c>
      <c r="N14" s="36">
        <v>0</v>
      </c>
      <c r="O14" s="36">
        <v>0</v>
      </c>
      <c r="P14" s="37">
        <f t="shared" si="1"/>
        <v>0</v>
      </c>
    </row>
    <row r="15" spans="1:16" x14ac:dyDescent="0.25">
      <c r="A15" s="1">
        <v>31240</v>
      </c>
      <c r="B15" s="25">
        <v>-8</v>
      </c>
      <c r="D15" s="1">
        <v>31240</v>
      </c>
      <c r="E15" s="7">
        <v>182427705.75999999</v>
      </c>
      <c r="F15" s="1">
        <v>22</v>
      </c>
      <c r="G15" s="1">
        <v>34.090000000000003</v>
      </c>
      <c r="J15" s="1">
        <v>25167050</v>
      </c>
      <c r="K15" t="s">
        <v>170</v>
      </c>
      <c r="L15" s="1">
        <f t="shared" si="0"/>
        <v>11403</v>
      </c>
      <c r="M15" s="35">
        <v>40909</v>
      </c>
      <c r="N15" s="36">
        <v>0</v>
      </c>
      <c r="O15" s="36">
        <v>0</v>
      </c>
      <c r="P15" s="37">
        <f t="shared" si="1"/>
        <v>0</v>
      </c>
    </row>
    <row r="16" spans="1:16" x14ac:dyDescent="0.25">
      <c r="A16" s="1">
        <v>31241</v>
      </c>
      <c r="B16" s="25">
        <v>-4</v>
      </c>
      <c r="D16" s="1">
        <v>31241</v>
      </c>
      <c r="E16" s="7">
        <v>103010917.2</v>
      </c>
      <c r="F16" s="1">
        <v>19.2</v>
      </c>
      <c r="G16" s="1">
        <v>28.11</v>
      </c>
      <c r="J16" s="1">
        <v>2201</v>
      </c>
      <c r="K16" t="s">
        <v>171</v>
      </c>
      <c r="L16" s="1">
        <f t="shared" si="0"/>
        <v>12100</v>
      </c>
      <c r="M16" s="35">
        <v>42552</v>
      </c>
      <c r="N16" s="36">
        <v>0</v>
      </c>
      <c r="O16" s="36">
        <v>0</v>
      </c>
      <c r="P16" s="37">
        <f t="shared" si="1"/>
        <v>0</v>
      </c>
    </row>
    <row r="17" spans="1:16" x14ac:dyDescent="0.25">
      <c r="A17" s="1">
        <v>31242</v>
      </c>
      <c r="B17" s="25">
        <v>-5</v>
      </c>
      <c r="D17" s="1">
        <v>31242</v>
      </c>
      <c r="E17" s="7">
        <v>86094074.779999986</v>
      </c>
      <c r="F17" s="1">
        <v>22</v>
      </c>
      <c r="G17" s="1">
        <v>24.12</v>
      </c>
      <c r="J17" s="1">
        <v>2203</v>
      </c>
      <c r="K17" t="s">
        <v>172</v>
      </c>
      <c r="L17" s="1">
        <f t="shared" si="0"/>
        <v>12112</v>
      </c>
      <c r="M17" s="35">
        <v>42217</v>
      </c>
      <c r="N17" s="36">
        <v>0</v>
      </c>
      <c r="O17" s="36">
        <v>0</v>
      </c>
      <c r="P17" s="37">
        <f t="shared" si="1"/>
        <v>0</v>
      </c>
    </row>
    <row r="18" spans="1:16" x14ac:dyDescent="0.25">
      <c r="A18" s="1">
        <v>31243</v>
      </c>
      <c r="B18" s="25">
        <v>-6</v>
      </c>
      <c r="D18" s="1">
        <v>31243</v>
      </c>
      <c r="E18" s="7">
        <v>161974328.52999997</v>
      </c>
      <c r="F18" s="1">
        <v>20</v>
      </c>
      <c r="G18" s="1">
        <v>35.33</v>
      </c>
      <c r="J18" s="1">
        <v>24542989</v>
      </c>
      <c r="K18" t="s">
        <v>173</v>
      </c>
      <c r="L18" s="1">
        <f t="shared" si="0"/>
        <v>12114</v>
      </c>
      <c r="M18" s="35">
        <v>42217</v>
      </c>
      <c r="N18" s="36">
        <v>0</v>
      </c>
      <c r="O18" s="36">
        <v>0</v>
      </c>
      <c r="P18" s="37">
        <f t="shared" si="1"/>
        <v>0</v>
      </c>
    </row>
    <row r="19" spans="1:16" x14ac:dyDescent="0.25">
      <c r="A19" s="1">
        <v>31244</v>
      </c>
      <c r="B19" s="25">
        <v>-8</v>
      </c>
      <c r="D19" s="1">
        <v>31244</v>
      </c>
      <c r="E19" s="7">
        <v>256349256.94999993</v>
      </c>
      <c r="F19" s="1">
        <v>22</v>
      </c>
      <c r="G19" s="1">
        <v>42.2</v>
      </c>
      <c r="J19" s="1">
        <v>2202</v>
      </c>
      <c r="K19" t="s">
        <v>174</v>
      </c>
      <c r="L19" s="1">
        <f t="shared" si="0"/>
        <v>12122</v>
      </c>
      <c r="M19" s="35">
        <v>42217</v>
      </c>
      <c r="N19" s="36">
        <v>0</v>
      </c>
      <c r="O19" s="36">
        <v>0</v>
      </c>
      <c r="P19" s="37">
        <f t="shared" si="1"/>
        <v>0</v>
      </c>
    </row>
    <row r="20" spans="1:16" x14ac:dyDescent="0.25">
      <c r="A20" s="1">
        <v>31245</v>
      </c>
      <c r="B20" s="25">
        <v>-7</v>
      </c>
      <c r="D20" s="1">
        <v>31245</v>
      </c>
      <c r="E20" s="7">
        <v>159201061.49999994</v>
      </c>
      <c r="F20" s="1">
        <v>24</v>
      </c>
      <c r="G20" s="1">
        <v>46.3</v>
      </c>
      <c r="J20" s="1">
        <v>24636683</v>
      </c>
      <c r="K20" t="s">
        <v>175</v>
      </c>
      <c r="L20" s="1">
        <f t="shared" si="0"/>
        <v>12126</v>
      </c>
      <c r="M20" s="35">
        <v>42217</v>
      </c>
      <c r="N20" s="36">
        <v>0</v>
      </c>
      <c r="O20" s="36">
        <v>0</v>
      </c>
      <c r="P20" s="37">
        <f t="shared" si="1"/>
        <v>0</v>
      </c>
    </row>
    <row r="21" spans="1:16" x14ac:dyDescent="0.25">
      <c r="A21" s="1">
        <v>31246</v>
      </c>
      <c r="B21" s="25">
        <v>-5</v>
      </c>
      <c r="D21" s="1">
        <v>31246</v>
      </c>
      <c r="E21" s="7">
        <v>54859776.679999992</v>
      </c>
      <c r="F21" s="1">
        <v>21</v>
      </c>
      <c r="G21" s="1">
        <v>36.619999999999997</v>
      </c>
      <c r="J21" s="1">
        <v>24601575</v>
      </c>
      <c r="K21" t="s">
        <v>176</v>
      </c>
      <c r="L21" s="1">
        <f t="shared" si="0"/>
        <v>12127</v>
      </c>
      <c r="M21" s="35">
        <v>42217</v>
      </c>
      <c r="N21" s="36">
        <v>0</v>
      </c>
      <c r="O21" s="36">
        <v>0</v>
      </c>
      <c r="P21" s="37">
        <f t="shared" si="1"/>
        <v>0</v>
      </c>
    </row>
    <row r="22" spans="1:16" x14ac:dyDescent="0.25">
      <c r="A22" s="1">
        <v>31247</v>
      </c>
      <c r="B22" s="25">
        <v>0</v>
      </c>
      <c r="D22" s="1">
        <v>31247</v>
      </c>
      <c r="E22" s="7">
        <v>21440068.73</v>
      </c>
      <c r="F22" s="1" t="s">
        <v>463</v>
      </c>
      <c r="G22" s="1" t="s">
        <v>463</v>
      </c>
      <c r="J22" s="1">
        <v>24542990</v>
      </c>
      <c r="K22" t="s">
        <v>177</v>
      </c>
      <c r="L22" s="1">
        <f t="shared" si="0"/>
        <v>12130</v>
      </c>
      <c r="M22" s="35">
        <v>42217</v>
      </c>
      <c r="N22" s="36">
        <v>0</v>
      </c>
      <c r="O22" s="36">
        <v>0</v>
      </c>
      <c r="P22" s="37">
        <f t="shared" si="1"/>
        <v>0</v>
      </c>
    </row>
    <row r="23" spans="1:16" x14ac:dyDescent="0.25">
      <c r="A23" s="1">
        <v>31251</v>
      </c>
      <c r="B23" s="25">
        <v>-2</v>
      </c>
      <c r="D23" s="1">
        <v>31251</v>
      </c>
      <c r="E23" s="7">
        <v>46985092.910000004</v>
      </c>
      <c r="F23" s="1">
        <v>22</v>
      </c>
      <c r="G23" s="1">
        <v>6.57</v>
      </c>
      <c r="J23" s="1">
        <v>2001</v>
      </c>
      <c r="K23" t="s">
        <v>178</v>
      </c>
      <c r="L23" s="1">
        <f t="shared" si="0"/>
        <v>30300</v>
      </c>
      <c r="M23" s="35">
        <v>42217</v>
      </c>
      <c r="N23" s="36">
        <v>0</v>
      </c>
      <c r="O23" s="36">
        <v>0</v>
      </c>
      <c r="P23" s="37">
        <f t="shared" si="1"/>
        <v>0</v>
      </c>
    </row>
    <row r="24" spans="1:16" x14ac:dyDescent="0.25">
      <c r="A24" s="1">
        <v>31252</v>
      </c>
      <c r="B24" s="25">
        <v>-3</v>
      </c>
      <c r="D24" s="1">
        <v>31252</v>
      </c>
      <c r="E24" s="7">
        <v>51260286.850000009</v>
      </c>
      <c r="F24" s="1">
        <v>23</v>
      </c>
      <c r="G24" s="1">
        <v>10.06</v>
      </c>
      <c r="J24" s="1">
        <v>27425115</v>
      </c>
      <c r="K24" t="s">
        <v>179</v>
      </c>
      <c r="L24" s="1">
        <f t="shared" si="0"/>
        <v>30301</v>
      </c>
      <c r="M24" s="35">
        <v>40909</v>
      </c>
      <c r="N24" s="36">
        <v>0</v>
      </c>
      <c r="O24" s="36">
        <v>0</v>
      </c>
      <c r="P24" s="37">
        <f t="shared" si="1"/>
        <v>0</v>
      </c>
    </row>
    <row r="25" spans="1:16" x14ac:dyDescent="0.25">
      <c r="A25" s="1">
        <v>31253</v>
      </c>
      <c r="B25" s="25">
        <v>-6</v>
      </c>
      <c r="D25" s="1">
        <v>31253</v>
      </c>
      <c r="E25" s="7">
        <v>44040159.469999999</v>
      </c>
      <c r="F25" s="1">
        <v>24</v>
      </c>
      <c r="G25" s="1">
        <v>13.43</v>
      </c>
      <c r="J25" s="1">
        <v>2002</v>
      </c>
      <c r="K25" t="s">
        <v>180</v>
      </c>
      <c r="L25" s="1">
        <f t="shared" si="0"/>
        <v>30302</v>
      </c>
      <c r="M25" s="35">
        <v>40909</v>
      </c>
      <c r="N25" s="36">
        <v>0</v>
      </c>
      <c r="O25" s="36">
        <v>0</v>
      </c>
      <c r="P25" s="38">
        <v>0.02</v>
      </c>
    </row>
    <row r="26" spans="1:16" x14ac:dyDescent="0.25">
      <c r="A26" s="1">
        <v>31254</v>
      </c>
      <c r="B26" s="25">
        <v>-12</v>
      </c>
      <c r="D26" s="1">
        <v>31254</v>
      </c>
      <c r="E26" s="7">
        <v>30373191.169999998</v>
      </c>
      <c r="F26" s="1">
        <v>25</v>
      </c>
      <c r="G26" s="1">
        <v>16.87</v>
      </c>
      <c r="J26" s="1">
        <v>39953672</v>
      </c>
      <c r="K26" t="s">
        <v>181</v>
      </c>
      <c r="L26" s="1">
        <f t="shared" si="0"/>
        <v>30315</v>
      </c>
      <c r="M26" s="35">
        <v>42217</v>
      </c>
      <c r="N26" s="36">
        <v>6.6699999999999995E-2</v>
      </c>
      <c r="O26" s="36">
        <v>0</v>
      </c>
      <c r="P26" s="37">
        <f t="shared" ref="P26:P57" si="2">N26+O26</f>
        <v>6.6699999999999995E-2</v>
      </c>
    </row>
    <row r="27" spans="1:16" x14ac:dyDescent="0.25">
      <c r="A27" s="1">
        <v>31440</v>
      </c>
      <c r="B27" s="25">
        <v>-6</v>
      </c>
      <c r="D27" s="1">
        <v>31440</v>
      </c>
      <c r="E27" s="7">
        <v>8810869.1900000013</v>
      </c>
      <c r="F27" s="1">
        <v>33</v>
      </c>
      <c r="G27" s="1">
        <v>29.26</v>
      </c>
      <c r="J27" s="1">
        <v>319366800</v>
      </c>
      <c r="K27" t="s">
        <v>182</v>
      </c>
      <c r="L27" s="1">
        <f t="shared" si="0"/>
        <v>30399</v>
      </c>
      <c r="M27" s="35">
        <v>43770</v>
      </c>
      <c r="N27" s="36">
        <v>3.3300000000000003E-2</v>
      </c>
      <c r="O27" s="36">
        <v>0</v>
      </c>
      <c r="P27" s="37">
        <f t="shared" si="2"/>
        <v>3.3300000000000003E-2</v>
      </c>
    </row>
    <row r="28" spans="1:16" x14ac:dyDescent="0.25">
      <c r="A28" s="1">
        <v>31441</v>
      </c>
      <c r="B28" s="25">
        <v>-4</v>
      </c>
      <c r="D28" s="1">
        <v>31441</v>
      </c>
      <c r="E28" s="7">
        <v>50483741.460000001</v>
      </c>
      <c r="F28" s="1">
        <v>18.3</v>
      </c>
      <c r="G28" s="1">
        <v>39.15</v>
      </c>
      <c r="J28" s="1">
        <v>2007</v>
      </c>
      <c r="K28" t="s">
        <v>183</v>
      </c>
      <c r="L28" s="1">
        <f t="shared" si="0"/>
        <v>31001</v>
      </c>
      <c r="M28" s="35">
        <v>42552</v>
      </c>
      <c r="N28" s="36">
        <v>0</v>
      </c>
      <c r="O28" s="36">
        <v>0</v>
      </c>
      <c r="P28" s="37">
        <f t="shared" si="2"/>
        <v>0</v>
      </c>
    </row>
    <row r="29" spans="1:16" x14ac:dyDescent="0.25">
      <c r="A29" s="1">
        <v>31442</v>
      </c>
      <c r="B29" s="25">
        <v>-4</v>
      </c>
      <c r="D29" s="1">
        <v>31442</v>
      </c>
      <c r="E29" s="7">
        <v>50791175.919999987</v>
      </c>
      <c r="F29" s="1">
        <v>22</v>
      </c>
      <c r="G29" s="1">
        <v>20.27</v>
      </c>
      <c r="J29" s="1">
        <v>2004</v>
      </c>
      <c r="K29" t="s">
        <v>184</v>
      </c>
      <c r="L29" s="1">
        <f t="shared" si="0"/>
        <v>31011</v>
      </c>
      <c r="M29" s="35">
        <v>42552</v>
      </c>
      <c r="N29" s="36">
        <v>0</v>
      </c>
      <c r="O29" s="36">
        <v>0</v>
      </c>
      <c r="P29" s="37">
        <f t="shared" si="2"/>
        <v>0</v>
      </c>
    </row>
    <row r="30" spans="1:16" x14ac:dyDescent="0.25">
      <c r="A30" s="1">
        <v>31443</v>
      </c>
      <c r="B30" s="25">
        <v>-5</v>
      </c>
      <c r="D30" s="1">
        <v>31443</v>
      </c>
      <c r="E30" s="7">
        <v>51936423.43999999</v>
      </c>
      <c r="F30" s="1">
        <v>19.7</v>
      </c>
      <c r="G30" s="1">
        <v>41.07</v>
      </c>
      <c r="J30" s="1">
        <v>2003</v>
      </c>
      <c r="K30" t="s">
        <v>185</v>
      </c>
      <c r="L30" s="1">
        <f t="shared" si="0"/>
        <v>31040</v>
      </c>
      <c r="M30" s="35">
        <v>42552</v>
      </c>
      <c r="N30" s="36">
        <v>0</v>
      </c>
      <c r="O30" s="36">
        <v>0</v>
      </c>
      <c r="P30" s="37">
        <f t="shared" si="2"/>
        <v>0</v>
      </c>
    </row>
    <row r="31" spans="1:16" x14ac:dyDescent="0.25">
      <c r="A31" s="1">
        <v>31444</v>
      </c>
      <c r="B31" s="25">
        <v>-7</v>
      </c>
      <c r="D31" s="1">
        <v>31444</v>
      </c>
      <c r="E31" s="7">
        <v>97781084.499999955</v>
      </c>
      <c r="F31" s="1">
        <v>25</v>
      </c>
      <c r="G31" s="1">
        <v>37.32</v>
      </c>
      <c r="J31" s="1">
        <v>2024</v>
      </c>
      <c r="K31" t="s">
        <v>186</v>
      </c>
      <c r="L31" s="1">
        <f t="shared" si="0"/>
        <v>31101</v>
      </c>
      <c r="M31" s="35">
        <v>40909</v>
      </c>
      <c r="N31" s="36">
        <v>0</v>
      </c>
      <c r="O31" s="36">
        <v>0</v>
      </c>
      <c r="P31" s="37">
        <f t="shared" si="2"/>
        <v>0</v>
      </c>
    </row>
    <row r="32" spans="1:16" x14ac:dyDescent="0.25">
      <c r="A32" s="1">
        <v>31540</v>
      </c>
      <c r="B32" s="25">
        <v>-6</v>
      </c>
      <c r="D32" s="1">
        <v>31540</v>
      </c>
      <c r="E32" s="7">
        <v>43317291.989999987</v>
      </c>
      <c r="F32" s="1">
        <v>15.4</v>
      </c>
      <c r="G32" s="1">
        <v>49.63</v>
      </c>
      <c r="J32" s="1">
        <v>2022</v>
      </c>
      <c r="K32" t="s">
        <v>187</v>
      </c>
      <c r="L32" s="1">
        <f t="shared" si="0"/>
        <v>31130</v>
      </c>
      <c r="M32" s="35">
        <v>40909</v>
      </c>
      <c r="N32" s="36">
        <v>0</v>
      </c>
      <c r="O32" s="36">
        <v>0</v>
      </c>
      <c r="P32" s="37">
        <f t="shared" si="2"/>
        <v>0</v>
      </c>
    </row>
    <row r="33" spans="1:16" x14ac:dyDescent="0.25">
      <c r="A33" s="1">
        <v>31541</v>
      </c>
      <c r="B33" s="25">
        <v>-3</v>
      </c>
      <c r="D33" s="1">
        <v>31541</v>
      </c>
      <c r="E33" s="7">
        <v>17018634.02</v>
      </c>
      <c r="F33" s="1">
        <v>18.2</v>
      </c>
      <c r="G33" s="1">
        <v>39.18</v>
      </c>
      <c r="J33" s="1">
        <v>2016</v>
      </c>
      <c r="K33" t="s">
        <v>188</v>
      </c>
      <c r="L33" s="1">
        <f t="shared" si="0"/>
        <v>31131</v>
      </c>
      <c r="M33" s="35">
        <v>40909</v>
      </c>
      <c r="N33" s="36">
        <v>0</v>
      </c>
      <c r="O33" s="36">
        <v>0</v>
      </c>
      <c r="P33" s="37">
        <f t="shared" si="2"/>
        <v>0</v>
      </c>
    </row>
    <row r="34" spans="1:16" x14ac:dyDescent="0.25">
      <c r="A34" s="1">
        <v>31542</v>
      </c>
      <c r="B34" s="25">
        <v>-5</v>
      </c>
      <c r="D34" s="1">
        <v>31542</v>
      </c>
      <c r="E34" s="7">
        <v>18870058.369999997</v>
      </c>
      <c r="F34" s="1">
        <v>19.7</v>
      </c>
      <c r="G34" s="1">
        <v>40.950000000000003</v>
      </c>
      <c r="J34" s="1">
        <v>2017</v>
      </c>
      <c r="K34" t="s">
        <v>189</v>
      </c>
      <c r="L34" s="1">
        <f t="shared" si="0"/>
        <v>31132</v>
      </c>
      <c r="M34" s="35">
        <v>40909</v>
      </c>
      <c r="N34" s="36">
        <v>0</v>
      </c>
      <c r="O34" s="36">
        <v>0</v>
      </c>
      <c r="P34" s="37">
        <f t="shared" si="2"/>
        <v>0</v>
      </c>
    </row>
    <row r="35" spans="1:16" x14ac:dyDescent="0.25">
      <c r="A35" s="1">
        <v>31543</v>
      </c>
      <c r="B35" s="25">
        <v>-6</v>
      </c>
      <c r="D35" s="1">
        <v>31543</v>
      </c>
      <c r="E35" s="7">
        <v>24874085.259999994</v>
      </c>
      <c r="F35" s="1">
        <v>14.5</v>
      </c>
      <c r="G35" s="1">
        <v>53.64</v>
      </c>
      <c r="J35" s="1">
        <v>2019</v>
      </c>
      <c r="K35" t="s">
        <v>190</v>
      </c>
      <c r="L35" s="1">
        <f t="shared" si="0"/>
        <v>31133</v>
      </c>
      <c r="M35" s="35">
        <v>40909</v>
      </c>
      <c r="N35" s="36">
        <v>0</v>
      </c>
      <c r="O35" s="36">
        <v>0</v>
      </c>
      <c r="P35" s="37">
        <f t="shared" si="2"/>
        <v>0</v>
      </c>
    </row>
    <row r="36" spans="1:16" x14ac:dyDescent="0.25">
      <c r="A36" s="1">
        <v>31544</v>
      </c>
      <c r="B36" s="25">
        <v>-7</v>
      </c>
      <c r="D36" s="1">
        <v>31544</v>
      </c>
      <c r="E36" s="7">
        <v>44729059.890000015</v>
      </c>
      <c r="F36" s="1">
        <v>18.2</v>
      </c>
      <c r="G36" s="1">
        <v>48.57</v>
      </c>
      <c r="J36" s="1">
        <v>2021</v>
      </c>
      <c r="K36" t="s">
        <v>191</v>
      </c>
      <c r="L36" s="1">
        <f t="shared" si="0"/>
        <v>31134</v>
      </c>
      <c r="M36" s="35">
        <v>40909</v>
      </c>
      <c r="N36" s="36">
        <v>0</v>
      </c>
      <c r="O36" s="36">
        <v>0</v>
      </c>
      <c r="P36" s="37">
        <f t="shared" si="2"/>
        <v>0</v>
      </c>
    </row>
    <row r="37" spans="1:16" x14ac:dyDescent="0.25">
      <c r="A37" s="1">
        <v>31545</v>
      </c>
      <c r="B37" s="25">
        <v>-7</v>
      </c>
      <c r="D37" s="1">
        <v>31545</v>
      </c>
      <c r="E37" s="7">
        <v>26927793.559999995</v>
      </c>
      <c r="F37" s="1">
        <v>18.3</v>
      </c>
      <c r="G37" s="1">
        <v>49.82</v>
      </c>
      <c r="J37" s="1">
        <v>2015</v>
      </c>
      <c r="K37" t="s">
        <v>192</v>
      </c>
      <c r="L37" s="1">
        <f t="shared" si="0"/>
        <v>31140</v>
      </c>
      <c r="M37" s="35">
        <v>40909</v>
      </c>
      <c r="N37" s="36">
        <v>2.7799999999999998E-2</v>
      </c>
      <c r="O37" s="36">
        <v>1.1999999999999999E-3</v>
      </c>
      <c r="P37" s="37">
        <f t="shared" si="2"/>
        <v>2.8999999999999998E-2</v>
      </c>
    </row>
    <row r="38" spans="1:16" x14ac:dyDescent="0.25">
      <c r="A38" s="1">
        <v>31546</v>
      </c>
      <c r="B38" s="25">
        <v>-5</v>
      </c>
      <c r="D38" s="1">
        <v>31546</v>
      </c>
      <c r="E38" s="7">
        <v>9765956.1899999995</v>
      </c>
      <c r="F38" s="1">
        <v>18.600000000000001</v>
      </c>
      <c r="G38" s="1">
        <v>40.17</v>
      </c>
      <c r="J38" s="1">
        <v>2010</v>
      </c>
      <c r="K38" t="s">
        <v>193</v>
      </c>
      <c r="L38" s="1">
        <f t="shared" si="0"/>
        <v>31141</v>
      </c>
      <c r="M38" s="35">
        <v>40909</v>
      </c>
      <c r="N38" s="36">
        <v>1.9900000000000001E-2</v>
      </c>
      <c r="O38" s="36">
        <v>1E-4</v>
      </c>
      <c r="P38" s="37">
        <f t="shared" si="2"/>
        <v>0.02</v>
      </c>
    </row>
    <row r="39" spans="1:16" x14ac:dyDescent="0.25">
      <c r="A39" s="1">
        <v>31551</v>
      </c>
      <c r="B39" s="25">
        <v>-4</v>
      </c>
      <c r="D39" s="1">
        <v>31551</v>
      </c>
      <c r="E39" s="7">
        <v>14576030.57</v>
      </c>
      <c r="F39" s="1">
        <v>20</v>
      </c>
      <c r="G39" s="1">
        <v>7.22</v>
      </c>
      <c r="J39" s="1">
        <v>2012</v>
      </c>
      <c r="K39" t="s">
        <v>194</v>
      </c>
      <c r="L39" s="1">
        <f t="shared" si="0"/>
        <v>31142</v>
      </c>
      <c r="M39" s="35">
        <v>40909</v>
      </c>
      <c r="N39" s="36">
        <v>1.9900000000000001E-2</v>
      </c>
      <c r="O39" s="36">
        <v>1E-4</v>
      </c>
      <c r="P39" s="37">
        <f t="shared" si="2"/>
        <v>0.02</v>
      </c>
    </row>
    <row r="40" spans="1:16" x14ac:dyDescent="0.25">
      <c r="A40" s="1">
        <v>31552</v>
      </c>
      <c r="B40" s="25">
        <v>-4</v>
      </c>
      <c r="D40" s="1">
        <v>31552</v>
      </c>
      <c r="E40" s="7">
        <v>15951072.529999997</v>
      </c>
      <c r="F40" s="1">
        <v>23</v>
      </c>
      <c r="G40" s="1">
        <v>10.36</v>
      </c>
      <c r="J40" s="1">
        <v>2013</v>
      </c>
      <c r="K40" t="s">
        <v>195</v>
      </c>
      <c r="L40" s="1">
        <f t="shared" si="0"/>
        <v>31143</v>
      </c>
      <c r="M40" s="35">
        <v>40909</v>
      </c>
      <c r="N40" s="36">
        <v>1.7899999999999999E-2</v>
      </c>
      <c r="O40" s="36">
        <v>1E-4</v>
      </c>
      <c r="P40" s="37">
        <f t="shared" si="2"/>
        <v>1.7999999999999999E-2</v>
      </c>
    </row>
    <row r="41" spans="1:16" x14ac:dyDescent="0.25">
      <c r="A41" s="1">
        <v>31553</v>
      </c>
      <c r="B41" s="25">
        <v>-6</v>
      </c>
      <c r="D41" s="1">
        <v>31553</v>
      </c>
      <c r="E41" s="7">
        <v>13761422.039999999</v>
      </c>
      <c r="F41" s="1">
        <v>23</v>
      </c>
      <c r="G41" s="1">
        <v>13.92</v>
      </c>
      <c r="J41" s="1">
        <v>2014</v>
      </c>
      <c r="K41" t="s">
        <v>196</v>
      </c>
      <c r="L41" s="1">
        <f t="shared" si="0"/>
        <v>31144</v>
      </c>
      <c r="M41" s="35">
        <v>40909</v>
      </c>
      <c r="N41" s="36">
        <v>1.78E-2</v>
      </c>
      <c r="O41" s="36">
        <v>2.0000000000000001E-4</v>
      </c>
      <c r="P41" s="37">
        <f t="shared" si="2"/>
        <v>1.7999999999999999E-2</v>
      </c>
    </row>
    <row r="42" spans="1:16" x14ac:dyDescent="0.25">
      <c r="A42" s="1">
        <v>31554</v>
      </c>
      <c r="B42" s="25">
        <v>-12</v>
      </c>
      <c r="D42" s="1">
        <v>31554</v>
      </c>
      <c r="E42" s="7">
        <v>10642026.83</v>
      </c>
      <c r="F42" s="1">
        <v>24</v>
      </c>
      <c r="G42" s="1">
        <v>17.63</v>
      </c>
      <c r="J42" s="1">
        <v>2009</v>
      </c>
      <c r="K42" t="s">
        <v>197</v>
      </c>
      <c r="L42" s="1">
        <f t="shared" si="0"/>
        <v>31145</v>
      </c>
      <c r="M42" s="35">
        <v>40909</v>
      </c>
      <c r="N42" s="36">
        <v>1.9599999999999999E-2</v>
      </c>
      <c r="O42" s="36">
        <v>4.0000000000000002E-4</v>
      </c>
      <c r="P42" s="37">
        <f t="shared" si="2"/>
        <v>0.02</v>
      </c>
    </row>
    <row r="43" spans="1:16" x14ac:dyDescent="0.25">
      <c r="A43" s="1">
        <v>31640</v>
      </c>
      <c r="B43" s="25">
        <v>-8</v>
      </c>
      <c r="D43" s="1">
        <v>31640</v>
      </c>
      <c r="E43" s="7">
        <v>24865517.530000005</v>
      </c>
      <c r="F43" s="1">
        <v>17.399999999999999</v>
      </c>
      <c r="G43" s="1">
        <v>35.14</v>
      </c>
      <c r="J43" s="1">
        <v>2011</v>
      </c>
      <c r="K43" t="s">
        <v>198</v>
      </c>
      <c r="L43" s="1">
        <f t="shared" si="0"/>
        <v>31146</v>
      </c>
      <c r="M43" s="35">
        <v>40909</v>
      </c>
      <c r="N43" s="36">
        <v>2.8199999999999999E-2</v>
      </c>
      <c r="O43" s="36">
        <v>8.0000000000000004E-4</v>
      </c>
      <c r="P43" s="37">
        <f t="shared" si="2"/>
        <v>2.8999999999999998E-2</v>
      </c>
    </row>
    <row r="44" spans="1:16" x14ac:dyDescent="0.25">
      <c r="A44" s="1">
        <v>31641</v>
      </c>
      <c r="B44" s="25">
        <v>-2</v>
      </c>
      <c r="D44" s="1">
        <v>31641</v>
      </c>
      <c r="E44" s="7">
        <v>969783.7</v>
      </c>
      <c r="F44" s="1">
        <v>18</v>
      </c>
      <c r="G44" s="1">
        <v>49.1</v>
      </c>
      <c r="J44" s="1">
        <v>27936940</v>
      </c>
      <c r="K44" t="s">
        <v>199</v>
      </c>
      <c r="L44" s="1">
        <f t="shared" si="0"/>
        <v>31151</v>
      </c>
      <c r="M44" s="35">
        <v>41000</v>
      </c>
      <c r="N44" s="36">
        <v>4.0899999999999999E-2</v>
      </c>
      <c r="O44" s="36">
        <v>1E-4</v>
      </c>
      <c r="P44" s="37">
        <f t="shared" si="2"/>
        <v>4.1000000000000002E-2</v>
      </c>
    </row>
    <row r="45" spans="1:16" x14ac:dyDescent="0.25">
      <c r="A45" s="1">
        <v>31642</v>
      </c>
      <c r="B45" s="25">
        <v>-8</v>
      </c>
      <c r="D45" s="1">
        <v>31642</v>
      </c>
      <c r="E45" s="7">
        <v>546950.39</v>
      </c>
      <c r="F45" s="1">
        <v>19.2</v>
      </c>
      <c r="G45" s="1">
        <v>50.1</v>
      </c>
      <c r="J45" s="1">
        <v>27936969</v>
      </c>
      <c r="K45" t="s">
        <v>200</v>
      </c>
      <c r="L45" s="1">
        <f t="shared" si="0"/>
        <v>31152</v>
      </c>
      <c r="M45" s="35">
        <v>41000</v>
      </c>
      <c r="N45" s="36">
        <v>3.49E-2</v>
      </c>
      <c r="O45" s="36">
        <v>1E-4</v>
      </c>
      <c r="P45" s="37">
        <f t="shared" si="2"/>
        <v>3.5000000000000003E-2</v>
      </c>
    </row>
    <row r="46" spans="1:16" x14ac:dyDescent="0.25">
      <c r="A46" s="1">
        <v>31643</v>
      </c>
      <c r="B46" s="25">
        <v>-4</v>
      </c>
      <c r="D46" s="1">
        <v>31643</v>
      </c>
      <c r="E46" s="7">
        <v>1988252.8</v>
      </c>
      <c r="F46" s="1">
        <v>21</v>
      </c>
      <c r="G46" s="1">
        <v>41.91</v>
      </c>
      <c r="J46" s="1">
        <v>27936972</v>
      </c>
      <c r="K46" t="s">
        <v>201</v>
      </c>
      <c r="L46" s="1">
        <f t="shared" si="0"/>
        <v>31153</v>
      </c>
      <c r="M46" s="35">
        <v>41000</v>
      </c>
      <c r="N46" s="36">
        <v>3.0700000000000002E-2</v>
      </c>
      <c r="O46" s="36">
        <v>2.9999999999999997E-4</v>
      </c>
      <c r="P46" s="37">
        <f t="shared" si="2"/>
        <v>3.1000000000000003E-2</v>
      </c>
    </row>
    <row r="47" spans="1:16" x14ac:dyDescent="0.25">
      <c r="A47" s="1">
        <v>31644</v>
      </c>
      <c r="B47" s="25">
        <v>-5</v>
      </c>
      <c r="D47" s="1">
        <v>31644</v>
      </c>
      <c r="E47" s="7">
        <v>5865811.79</v>
      </c>
      <c r="F47" s="1">
        <v>22</v>
      </c>
      <c r="G47" s="1">
        <v>48.97</v>
      </c>
      <c r="J47" s="1">
        <v>27938847</v>
      </c>
      <c r="K47" t="s">
        <v>202</v>
      </c>
      <c r="L47" s="1">
        <f t="shared" si="0"/>
        <v>31154</v>
      </c>
      <c r="M47" s="35">
        <v>41000</v>
      </c>
      <c r="N47" s="36">
        <v>2.3699999999999999E-2</v>
      </c>
      <c r="O47" s="36">
        <v>2.9999999999999997E-4</v>
      </c>
      <c r="P47" s="37">
        <f t="shared" si="2"/>
        <v>2.4E-2</v>
      </c>
    </row>
    <row r="48" spans="1:16" x14ac:dyDescent="0.25">
      <c r="A48" s="1">
        <v>31645</v>
      </c>
      <c r="B48" s="25">
        <v>-12</v>
      </c>
      <c r="D48" s="1">
        <v>31645</v>
      </c>
      <c r="E48" s="7">
        <v>689413.77</v>
      </c>
      <c r="F48" s="1">
        <v>10.4</v>
      </c>
      <c r="G48" s="1">
        <v>78.3</v>
      </c>
      <c r="J48" s="1">
        <v>2023</v>
      </c>
      <c r="K48" t="s">
        <v>203</v>
      </c>
      <c r="L48" s="1">
        <f t="shared" si="0"/>
        <v>31175</v>
      </c>
      <c r="M48" s="35">
        <v>40909</v>
      </c>
      <c r="N48" s="36">
        <v>0</v>
      </c>
      <c r="O48" s="36">
        <v>0</v>
      </c>
      <c r="P48" s="37">
        <f t="shared" si="2"/>
        <v>0</v>
      </c>
    </row>
    <row r="49" spans="1:16" x14ac:dyDescent="0.25">
      <c r="A49" s="1">
        <v>31646</v>
      </c>
      <c r="B49" s="25">
        <v>-4</v>
      </c>
      <c r="D49" s="1">
        <v>31646</v>
      </c>
      <c r="E49" s="7">
        <v>1725496.47</v>
      </c>
      <c r="F49" s="1">
        <v>24</v>
      </c>
      <c r="G49" s="1">
        <v>34.35</v>
      </c>
      <c r="J49" s="1">
        <v>2018</v>
      </c>
      <c r="K49" t="s">
        <v>204</v>
      </c>
      <c r="L49" s="1">
        <f t="shared" si="0"/>
        <v>31178</v>
      </c>
      <c r="M49" s="35">
        <v>40909</v>
      </c>
      <c r="N49" s="36">
        <v>0</v>
      </c>
      <c r="O49" s="36">
        <v>0</v>
      </c>
      <c r="P49" s="37">
        <f t="shared" si="2"/>
        <v>0</v>
      </c>
    </row>
    <row r="50" spans="1:16" x14ac:dyDescent="0.25">
      <c r="A50" s="1">
        <v>31647</v>
      </c>
      <c r="B50" s="25">
        <v>0</v>
      </c>
      <c r="D50" s="1">
        <v>31647</v>
      </c>
      <c r="E50" s="7">
        <v>1304313.1999999997</v>
      </c>
      <c r="F50" s="1" t="s">
        <v>463</v>
      </c>
      <c r="G50" s="1" t="s">
        <v>463</v>
      </c>
      <c r="J50" s="1">
        <v>2020</v>
      </c>
      <c r="K50" t="s">
        <v>205</v>
      </c>
      <c r="L50" s="1">
        <f t="shared" si="0"/>
        <v>31179</v>
      </c>
      <c r="M50" s="35">
        <v>40909</v>
      </c>
      <c r="N50" s="36">
        <v>0</v>
      </c>
      <c r="O50" s="36">
        <v>0</v>
      </c>
      <c r="P50" s="37">
        <f t="shared" si="2"/>
        <v>0</v>
      </c>
    </row>
    <row r="51" spans="1:16" x14ac:dyDescent="0.25">
      <c r="A51" s="1">
        <v>31651</v>
      </c>
      <c r="B51" s="25">
        <v>-1</v>
      </c>
      <c r="D51" s="1">
        <v>31651</v>
      </c>
      <c r="E51" s="7">
        <v>879814.74</v>
      </c>
      <c r="F51" s="1">
        <v>23</v>
      </c>
      <c r="G51" s="1">
        <v>6.07</v>
      </c>
      <c r="J51" s="1">
        <v>2035</v>
      </c>
      <c r="K51" t="s">
        <v>206</v>
      </c>
      <c r="L51" s="1">
        <f t="shared" si="0"/>
        <v>31230</v>
      </c>
      <c r="M51" s="35">
        <v>40909</v>
      </c>
      <c r="N51" s="36">
        <v>0</v>
      </c>
      <c r="O51" s="36">
        <v>0</v>
      </c>
      <c r="P51" s="37">
        <f t="shared" si="2"/>
        <v>0</v>
      </c>
    </row>
    <row r="52" spans="1:16" x14ac:dyDescent="0.25">
      <c r="A52" s="1">
        <v>31652</v>
      </c>
      <c r="B52" s="25">
        <v>-2</v>
      </c>
      <c r="D52" s="1">
        <v>31652</v>
      </c>
      <c r="E52" s="7">
        <v>958615.89</v>
      </c>
      <c r="F52" s="1">
        <v>25</v>
      </c>
      <c r="G52" s="1">
        <v>9.16</v>
      </c>
      <c r="J52" s="1">
        <v>2032</v>
      </c>
      <c r="K52" t="s">
        <v>207</v>
      </c>
      <c r="L52" s="1">
        <f t="shared" si="0"/>
        <v>31231</v>
      </c>
      <c r="M52" s="35">
        <v>40909</v>
      </c>
      <c r="N52" s="36">
        <v>0</v>
      </c>
      <c r="O52" s="36">
        <v>0</v>
      </c>
      <c r="P52" s="37">
        <f t="shared" si="2"/>
        <v>0</v>
      </c>
    </row>
    <row r="53" spans="1:16" x14ac:dyDescent="0.25">
      <c r="A53" s="1">
        <v>31653</v>
      </c>
      <c r="B53" s="25">
        <v>-5</v>
      </c>
      <c r="D53" s="1">
        <v>31653</v>
      </c>
      <c r="E53" s="7">
        <v>824683.51</v>
      </c>
      <c r="F53" s="1">
        <v>27</v>
      </c>
      <c r="G53" s="1">
        <v>12.01</v>
      </c>
      <c r="J53" s="1">
        <v>2033</v>
      </c>
      <c r="K53" t="s">
        <v>208</v>
      </c>
      <c r="L53" s="1">
        <f t="shared" si="0"/>
        <v>31232</v>
      </c>
      <c r="M53" s="35">
        <v>40909</v>
      </c>
      <c r="N53" s="36">
        <v>0</v>
      </c>
      <c r="O53" s="36">
        <v>0</v>
      </c>
      <c r="P53" s="37">
        <f t="shared" si="2"/>
        <v>0</v>
      </c>
    </row>
    <row r="54" spans="1:16" x14ac:dyDescent="0.25">
      <c r="A54" s="1">
        <v>31654</v>
      </c>
      <c r="B54" s="25">
        <v>-13</v>
      </c>
      <c r="D54" s="1">
        <v>31654</v>
      </c>
      <c r="E54" s="7">
        <v>687934.36</v>
      </c>
      <c r="F54" s="1">
        <v>30</v>
      </c>
      <c r="G54" s="1">
        <v>14.68</v>
      </c>
      <c r="J54" s="1">
        <v>2031</v>
      </c>
      <c r="K54" t="s">
        <v>209</v>
      </c>
      <c r="L54" s="1">
        <f t="shared" si="0"/>
        <v>31240</v>
      </c>
      <c r="M54" s="35">
        <v>40909</v>
      </c>
      <c r="N54" s="36">
        <v>3.2399999999999998E-2</v>
      </c>
      <c r="O54" s="36">
        <v>1.6000000000000001E-3</v>
      </c>
      <c r="P54" s="37">
        <f t="shared" si="2"/>
        <v>3.3999999999999996E-2</v>
      </c>
    </row>
    <row r="55" spans="1:16" x14ac:dyDescent="0.25">
      <c r="A55" s="1">
        <v>34130</v>
      </c>
      <c r="B55" s="25">
        <v>-2</v>
      </c>
      <c r="D55" s="1">
        <v>34130</v>
      </c>
      <c r="E55" s="7">
        <v>81547563.790000051</v>
      </c>
      <c r="F55" s="1">
        <v>33</v>
      </c>
      <c r="G55" s="1">
        <v>26.76</v>
      </c>
      <c r="J55" s="1">
        <v>2025</v>
      </c>
      <c r="K55" t="s">
        <v>210</v>
      </c>
      <c r="L55" s="1">
        <f t="shared" si="0"/>
        <v>31241</v>
      </c>
      <c r="M55" s="35">
        <v>40909</v>
      </c>
      <c r="N55" s="36">
        <v>3.8899999999999997E-2</v>
      </c>
      <c r="O55" s="36">
        <v>1.1000000000000001E-3</v>
      </c>
      <c r="P55" s="37">
        <f t="shared" si="2"/>
        <v>3.9999999999999994E-2</v>
      </c>
    </row>
    <row r="56" spans="1:16" x14ac:dyDescent="0.25">
      <c r="A56" s="1">
        <v>34131</v>
      </c>
      <c r="B56" s="25">
        <v>-1</v>
      </c>
      <c r="D56" s="1">
        <v>34131</v>
      </c>
      <c r="E56" s="7">
        <v>21609094.940000009</v>
      </c>
      <c r="F56" s="1">
        <v>31</v>
      </c>
      <c r="G56" s="1">
        <v>31.37</v>
      </c>
      <c r="J56" s="1">
        <v>2027</v>
      </c>
      <c r="K56" t="s">
        <v>211</v>
      </c>
      <c r="L56" s="1">
        <f t="shared" si="0"/>
        <v>31242</v>
      </c>
      <c r="M56" s="35">
        <v>40909</v>
      </c>
      <c r="N56" s="36">
        <v>3.56E-2</v>
      </c>
      <c r="O56" s="36">
        <v>1.4E-3</v>
      </c>
      <c r="P56" s="37">
        <f t="shared" si="2"/>
        <v>3.6999999999999998E-2</v>
      </c>
    </row>
    <row r="57" spans="1:16" x14ac:dyDescent="0.25">
      <c r="A57" s="1">
        <v>34132</v>
      </c>
      <c r="B57" s="25">
        <v>-1</v>
      </c>
      <c r="D57" s="1">
        <v>34132</v>
      </c>
      <c r="E57" s="7">
        <v>26971966.289999995</v>
      </c>
      <c r="F57" s="1">
        <v>32</v>
      </c>
      <c r="G57" s="1">
        <v>32.75</v>
      </c>
      <c r="J57" s="1">
        <v>2028</v>
      </c>
      <c r="K57" t="s">
        <v>212</v>
      </c>
      <c r="L57" s="1">
        <f t="shared" si="0"/>
        <v>31243</v>
      </c>
      <c r="M57" s="35">
        <v>40909</v>
      </c>
      <c r="N57" s="36">
        <v>3.3700000000000001E-2</v>
      </c>
      <c r="O57" s="36">
        <v>1.2999999999999999E-3</v>
      </c>
      <c r="P57" s="37">
        <f t="shared" si="2"/>
        <v>3.5000000000000003E-2</v>
      </c>
    </row>
    <row r="58" spans="1:16" x14ac:dyDescent="0.25">
      <c r="A58" s="1">
        <v>34133</v>
      </c>
      <c r="B58" s="25">
        <v>-1</v>
      </c>
      <c r="D58" s="1">
        <v>34133</v>
      </c>
      <c r="E58" s="7">
        <v>656349.29</v>
      </c>
      <c r="F58" s="1">
        <v>37</v>
      </c>
      <c r="G58" s="1">
        <v>-1.74</v>
      </c>
      <c r="J58" s="1">
        <v>2030</v>
      </c>
      <c r="K58" t="s">
        <v>213</v>
      </c>
      <c r="L58" s="1">
        <f t="shared" si="0"/>
        <v>31244</v>
      </c>
      <c r="M58" s="35">
        <v>40909</v>
      </c>
      <c r="N58" s="36">
        <v>2.8799999999999999E-2</v>
      </c>
      <c r="O58" s="36">
        <v>1.1999999999999999E-3</v>
      </c>
      <c r="P58" s="37">
        <f t="shared" ref="P58:P89" si="3">N58+O58</f>
        <v>0.03</v>
      </c>
    </row>
    <row r="59" spans="1:16" x14ac:dyDescent="0.25">
      <c r="A59" s="1">
        <v>34134</v>
      </c>
      <c r="B59" s="25">
        <v>-1</v>
      </c>
      <c r="D59" s="1">
        <v>34134</v>
      </c>
      <c r="E59" s="7">
        <v>242333.96</v>
      </c>
      <c r="F59" s="1">
        <v>37</v>
      </c>
      <c r="G59" s="1">
        <v>-3.13</v>
      </c>
      <c r="J59" s="1">
        <v>2029</v>
      </c>
      <c r="K59" t="s">
        <v>214</v>
      </c>
      <c r="L59" s="1">
        <f t="shared" si="0"/>
        <v>31245</v>
      </c>
      <c r="M59" s="35">
        <v>40909</v>
      </c>
      <c r="N59" s="36">
        <v>2.4E-2</v>
      </c>
      <c r="O59" s="36">
        <v>1E-3</v>
      </c>
      <c r="P59" s="37">
        <f t="shared" si="3"/>
        <v>2.5000000000000001E-2</v>
      </c>
    </row>
    <row r="60" spans="1:16" x14ac:dyDescent="0.25">
      <c r="A60" s="1">
        <v>34135</v>
      </c>
      <c r="B60" s="25">
        <v>-1</v>
      </c>
      <c r="D60" s="1">
        <v>34135</v>
      </c>
      <c r="E60" s="7">
        <v>793114.26</v>
      </c>
      <c r="F60" s="1">
        <v>37</v>
      </c>
      <c r="G60" s="1">
        <v>-3.44</v>
      </c>
      <c r="J60" s="1">
        <v>2026</v>
      </c>
      <c r="K60" t="s">
        <v>215</v>
      </c>
      <c r="L60" s="1">
        <f t="shared" si="0"/>
        <v>31246</v>
      </c>
      <c r="M60" s="35">
        <v>40909</v>
      </c>
      <c r="N60" s="36">
        <v>3.1899999999999998E-2</v>
      </c>
      <c r="O60" s="36">
        <v>1.1000000000000001E-3</v>
      </c>
      <c r="P60" s="37">
        <f t="shared" si="3"/>
        <v>3.2999999999999995E-2</v>
      </c>
    </row>
    <row r="61" spans="1:16" x14ac:dyDescent="0.25">
      <c r="A61" s="1">
        <v>34136</v>
      </c>
      <c r="B61" s="25">
        <v>-1</v>
      </c>
      <c r="D61" s="1">
        <v>34136</v>
      </c>
      <c r="E61" s="7">
        <v>2656231.54</v>
      </c>
      <c r="F61" s="1">
        <v>37</v>
      </c>
      <c r="G61" s="1">
        <v>1.51</v>
      </c>
      <c r="J61" s="1">
        <v>50190595</v>
      </c>
      <c r="K61" t="s">
        <v>216</v>
      </c>
      <c r="L61" s="1">
        <f t="shared" si="0"/>
        <v>31247</v>
      </c>
      <c r="M61" s="35">
        <v>42095</v>
      </c>
      <c r="N61" s="36">
        <v>0.2</v>
      </c>
      <c r="O61" s="36">
        <v>0</v>
      </c>
      <c r="P61" s="37">
        <f t="shared" si="3"/>
        <v>0.2</v>
      </c>
    </row>
    <row r="62" spans="1:16" x14ac:dyDescent="0.25">
      <c r="A62" s="1">
        <v>34144</v>
      </c>
      <c r="B62" s="25">
        <v>-1</v>
      </c>
      <c r="D62" s="1">
        <v>34144</v>
      </c>
      <c r="E62" s="7">
        <v>3311083.09</v>
      </c>
      <c r="F62" s="1">
        <v>37</v>
      </c>
      <c r="G62" s="1">
        <v>3.7</v>
      </c>
      <c r="J62" s="1">
        <v>27936973</v>
      </c>
      <c r="K62" t="s">
        <v>217</v>
      </c>
      <c r="L62" s="1">
        <f t="shared" si="0"/>
        <v>31251</v>
      </c>
      <c r="M62" s="35">
        <v>41000</v>
      </c>
      <c r="N62" s="36">
        <v>4.1799999999999997E-2</v>
      </c>
      <c r="O62" s="36">
        <v>1.1999999999999999E-3</v>
      </c>
      <c r="P62" s="37">
        <f t="shared" si="3"/>
        <v>4.2999999999999997E-2</v>
      </c>
    </row>
    <row r="63" spans="1:16" x14ac:dyDescent="0.25">
      <c r="A63" s="1">
        <v>34180</v>
      </c>
      <c r="B63" s="25">
        <v>-1</v>
      </c>
      <c r="D63" s="1">
        <v>34180</v>
      </c>
      <c r="E63" s="7">
        <v>190101667.59000006</v>
      </c>
      <c r="F63" s="1">
        <v>32</v>
      </c>
      <c r="G63" s="1">
        <v>45.56</v>
      </c>
      <c r="J63" s="1">
        <v>27936980</v>
      </c>
      <c r="K63" t="s">
        <v>218</v>
      </c>
      <c r="L63" s="1">
        <f t="shared" si="0"/>
        <v>31252</v>
      </c>
      <c r="M63" s="35">
        <v>41000</v>
      </c>
      <c r="N63" s="36">
        <v>3.8600000000000002E-2</v>
      </c>
      <c r="O63" s="36">
        <v>1.4E-3</v>
      </c>
      <c r="P63" s="37">
        <f t="shared" si="3"/>
        <v>0.04</v>
      </c>
    </row>
    <row r="64" spans="1:16" x14ac:dyDescent="0.25">
      <c r="A64" s="1">
        <v>34181</v>
      </c>
      <c r="B64" s="25">
        <v>-1</v>
      </c>
      <c r="D64" s="1">
        <v>34181</v>
      </c>
      <c r="E64" s="7">
        <v>49619943.95000001</v>
      </c>
      <c r="F64" s="1">
        <v>26</v>
      </c>
      <c r="G64" s="1">
        <v>42.26</v>
      </c>
      <c r="J64" s="1">
        <v>27936982</v>
      </c>
      <c r="K64" t="s">
        <v>219</v>
      </c>
      <c r="L64" s="1">
        <f t="shared" si="0"/>
        <v>31253</v>
      </c>
      <c r="M64" s="35">
        <v>41000</v>
      </c>
      <c r="N64" s="36">
        <v>3.6799999999999999E-2</v>
      </c>
      <c r="O64" s="36">
        <v>2.2000000000000001E-3</v>
      </c>
      <c r="P64" s="37">
        <f t="shared" si="3"/>
        <v>3.9E-2</v>
      </c>
    </row>
    <row r="65" spans="1:16" x14ac:dyDescent="0.25">
      <c r="A65" s="1">
        <v>34182</v>
      </c>
      <c r="B65" s="25">
        <v>-1</v>
      </c>
      <c r="D65" s="1">
        <v>34182</v>
      </c>
      <c r="E65" s="7">
        <v>2154013.1900000004</v>
      </c>
      <c r="F65" s="1">
        <v>26</v>
      </c>
      <c r="G65" s="1">
        <v>42.59</v>
      </c>
      <c r="J65" s="1">
        <v>27936983</v>
      </c>
      <c r="K65" t="s">
        <v>220</v>
      </c>
      <c r="L65" s="1">
        <f t="shared" si="0"/>
        <v>31254</v>
      </c>
      <c r="M65" s="35">
        <v>41000</v>
      </c>
      <c r="N65" s="36">
        <v>3.44E-2</v>
      </c>
      <c r="O65" s="36">
        <v>3.5999999999999999E-3</v>
      </c>
      <c r="P65" s="37">
        <f t="shared" si="3"/>
        <v>3.7999999999999999E-2</v>
      </c>
    </row>
    <row r="66" spans="1:16" x14ac:dyDescent="0.25">
      <c r="A66" s="1">
        <v>34183</v>
      </c>
      <c r="B66" s="25">
        <v>-1</v>
      </c>
      <c r="D66" s="1">
        <v>34183</v>
      </c>
      <c r="E66" s="7">
        <v>10533315.640000001</v>
      </c>
      <c r="F66" s="1">
        <v>30</v>
      </c>
      <c r="G66" s="1">
        <v>36.92</v>
      </c>
      <c r="J66" s="1">
        <v>2034</v>
      </c>
      <c r="K66" t="s">
        <v>221</v>
      </c>
      <c r="L66" s="1">
        <f t="shared" ref="L66:L129" si="4">ROUND(LEFT(K66,6)*100,0)</f>
        <v>31275</v>
      </c>
      <c r="M66" s="35">
        <v>40909</v>
      </c>
      <c r="N66" s="36">
        <v>0</v>
      </c>
      <c r="O66" s="36">
        <v>0</v>
      </c>
      <c r="P66" s="37">
        <f t="shared" si="3"/>
        <v>0</v>
      </c>
    </row>
    <row r="67" spans="1:16" x14ac:dyDescent="0.25">
      <c r="A67" s="1">
        <v>34184</v>
      </c>
      <c r="B67" s="25">
        <v>-1</v>
      </c>
      <c r="D67" s="1">
        <v>34184</v>
      </c>
      <c r="E67" s="7">
        <v>5811519.6600000001</v>
      </c>
      <c r="F67" s="1">
        <v>37</v>
      </c>
      <c r="G67" s="1">
        <v>22.83</v>
      </c>
      <c r="J67" s="1">
        <v>2045</v>
      </c>
      <c r="K67" t="s">
        <v>222</v>
      </c>
      <c r="L67" s="1">
        <f t="shared" si="4"/>
        <v>31430</v>
      </c>
      <c r="M67" s="35">
        <v>40909</v>
      </c>
      <c r="N67" s="36">
        <v>0</v>
      </c>
      <c r="O67" s="36">
        <v>0</v>
      </c>
      <c r="P67" s="37">
        <f t="shared" si="3"/>
        <v>0</v>
      </c>
    </row>
    <row r="68" spans="1:16" x14ac:dyDescent="0.25">
      <c r="A68" s="1">
        <v>34185</v>
      </c>
      <c r="B68" s="25">
        <v>-1</v>
      </c>
      <c r="D68" s="1">
        <v>34185</v>
      </c>
      <c r="E68" s="7">
        <v>5746580.1099999994</v>
      </c>
      <c r="F68" s="1">
        <v>37</v>
      </c>
      <c r="G68" s="1">
        <v>22.84</v>
      </c>
      <c r="J68" s="1">
        <v>2041</v>
      </c>
      <c r="K68" t="s">
        <v>223</v>
      </c>
      <c r="L68" s="1">
        <f t="shared" si="4"/>
        <v>31431</v>
      </c>
      <c r="M68" s="35">
        <v>40909</v>
      </c>
      <c r="N68" s="36">
        <v>0</v>
      </c>
      <c r="O68" s="36">
        <v>0</v>
      </c>
      <c r="P68" s="37">
        <f t="shared" si="3"/>
        <v>0</v>
      </c>
    </row>
    <row r="69" spans="1:16" x14ac:dyDescent="0.25">
      <c r="A69" s="1">
        <v>34186</v>
      </c>
      <c r="B69" s="25">
        <v>0</v>
      </c>
      <c r="D69" s="1">
        <v>34186</v>
      </c>
      <c r="E69" s="7">
        <v>13374554.049999999</v>
      </c>
      <c r="F69" s="1">
        <v>35</v>
      </c>
      <c r="G69" s="1">
        <v>0</v>
      </c>
      <c r="J69" s="1">
        <v>2042</v>
      </c>
      <c r="K69" t="s">
        <v>224</v>
      </c>
      <c r="L69" s="1">
        <f t="shared" si="4"/>
        <v>31432</v>
      </c>
      <c r="M69" s="35">
        <v>40909</v>
      </c>
      <c r="N69" s="36">
        <v>0</v>
      </c>
      <c r="O69" s="36">
        <v>0</v>
      </c>
      <c r="P69" s="37">
        <f t="shared" si="3"/>
        <v>0</v>
      </c>
    </row>
    <row r="70" spans="1:16" x14ac:dyDescent="0.25">
      <c r="A70" s="1">
        <v>34199</v>
      </c>
      <c r="B70" s="25">
        <v>0</v>
      </c>
      <c r="D70" s="1">
        <v>34199</v>
      </c>
      <c r="E70" s="7">
        <v>176075355.94000003</v>
      </c>
      <c r="F70" s="1">
        <v>30</v>
      </c>
      <c r="G70" s="1">
        <v>0</v>
      </c>
      <c r="J70" s="1">
        <v>2043</v>
      </c>
      <c r="K70" t="s">
        <v>225</v>
      </c>
      <c r="L70" s="1">
        <f t="shared" si="4"/>
        <v>31433</v>
      </c>
      <c r="M70" s="35">
        <v>40909</v>
      </c>
      <c r="N70" s="36">
        <v>0</v>
      </c>
      <c r="O70" s="36">
        <v>0</v>
      </c>
      <c r="P70" s="37">
        <f t="shared" si="3"/>
        <v>0</v>
      </c>
    </row>
    <row r="71" spans="1:16" x14ac:dyDescent="0.25">
      <c r="A71" s="1">
        <v>34230</v>
      </c>
      <c r="B71" s="25">
        <v>-4</v>
      </c>
      <c r="D71" s="1">
        <v>34230</v>
      </c>
      <c r="E71" s="7">
        <v>22466368.349999998</v>
      </c>
      <c r="F71" s="1">
        <v>32</v>
      </c>
      <c r="G71" s="1">
        <v>25.74</v>
      </c>
      <c r="J71" s="1">
        <v>2044</v>
      </c>
      <c r="K71" t="s">
        <v>226</v>
      </c>
      <c r="L71" s="1">
        <f t="shared" si="4"/>
        <v>31434</v>
      </c>
      <c r="M71" s="35">
        <v>40909</v>
      </c>
      <c r="N71" s="36">
        <v>0</v>
      </c>
      <c r="O71" s="36">
        <v>0</v>
      </c>
      <c r="P71" s="37">
        <f t="shared" si="3"/>
        <v>0</v>
      </c>
    </row>
    <row r="72" spans="1:16" x14ac:dyDescent="0.25">
      <c r="A72" s="1">
        <v>34231</v>
      </c>
      <c r="B72" s="25">
        <v>-5</v>
      </c>
      <c r="D72" s="1">
        <v>34231</v>
      </c>
      <c r="E72" s="7">
        <v>77801542.430000007</v>
      </c>
      <c r="F72" s="1">
        <v>28</v>
      </c>
      <c r="G72" s="1">
        <v>37.86</v>
      </c>
      <c r="J72" s="1">
        <v>2040</v>
      </c>
      <c r="K72" t="s">
        <v>227</v>
      </c>
      <c r="L72" s="1">
        <f t="shared" si="4"/>
        <v>31440</v>
      </c>
      <c r="M72" s="35">
        <v>40909</v>
      </c>
      <c r="N72" s="36">
        <v>2.1999999999999999E-2</v>
      </c>
      <c r="O72" s="36">
        <v>1E-3</v>
      </c>
      <c r="P72" s="37">
        <f t="shared" si="3"/>
        <v>2.3E-2</v>
      </c>
    </row>
    <row r="73" spans="1:16" x14ac:dyDescent="0.25">
      <c r="A73" s="1">
        <v>34232</v>
      </c>
      <c r="B73" s="25">
        <v>-5</v>
      </c>
      <c r="D73" s="1">
        <v>34232</v>
      </c>
      <c r="E73" s="7">
        <v>98699481.770000011</v>
      </c>
      <c r="F73" s="1">
        <v>29</v>
      </c>
      <c r="G73" s="1">
        <v>33.200000000000003</v>
      </c>
      <c r="J73" s="1">
        <v>2037</v>
      </c>
      <c r="K73" t="s">
        <v>228</v>
      </c>
      <c r="L73" s="1">
        <f t="shared" si="4"/>
        <v>31441</v>
      </c>
      <c r="M73" s="35">
        <v>40909</v>
      </c>
      <c r="N73" s="36">
        <v>3.4200000000000001E-2</v>
      </c>
      <c r="O73" s="36">
        <v>8.0000000000000004E-4</v>
      </c>
      <c r="P73" s="37">
        <f t="shared" si="3"/>
        <v>3.5000000000000003E-2</v>
      </c>
    </row>
    <row r="74" spans="1:16" x14ac:dyDescent="0.25">
      <c r="A74" s="1">
        <v>34233</v>
      </c>
      <c r="B74" s="25">
        <v>-6</v>
      </c>
      <c r="D74" s="1">
        <v>34233</v>
      </c>
      <c r="E74" s="7">
        <v>3389689.5699999994</v>
      </c>
      <c r="F74" s="1">
        <v>27</v>
      </c>
      <c r="G74" s="1">
        <v>31.36</v>
      </c>
      <c r="J74" s="1">
        <v>2038</v>
      </c>
      <c r="K74" t="s">
        <v>229</v>
      </c>
      <c r="L74" s="1">
        <f t="shared" si="4"/>
        <v>31442</v>
      </c>
      <c r="M74" s="35">
        <v>40909</v>
      </c>
      <c r="N74" s="36">
        <v>3.6799999999999999E-2</v>
      </c>
      <c r="O74" s="36">
        <v>1.1999999999999999E-3</v>
      </c>
      <c r="P74" s="37">
        <f t="shared" si="3"/>
        <v>3.7999999999999999E-2</v>
      </c>
    </row>
    <row r="75" spans="1:16" x14ac:dyDescent="0.25">
      <c r="A75" s="1">
        <v>34234</v>
      </c>
      <c r="B75" s="25">
        <v>-6</v>
      </c>
      <c r="D75" s="1">
        <v>34234</v>
      </c>
      <c r="E75" s="7">
        <v>3362086.7600000002</v>
      </c>
      <c r="F75" s="1">
        <v>27</v>
      </c>
      <c r="G75" s="1">
        <v>32.1</v>
      </c>
      <c r="J75" s="1">
        <v>2039</v>
      </c>
      <c r="K75" t="s">
        <v>230</v>
      </c>
      <c r="L75" s="1">
        <f t="shared" si="4"/>
        <v>31443</v>
      </c>
      <c r="M75" s="35">
        <v>40909</v>
      </c>
      <c r="N75" s="36">
        <v>3.1099999999999999E-2</v>
      </c>
      <c r="O75" s="36">
        <v>8.9999999999999998E-4</v>
      </c>
      <c r="P75" s="37">
        <f t="shared" si="3"/>
        <v>3.2000000000000001E-2</v>
      </c>
    </row>
    <row r="76" spans="1:16" x14ac:dyDescent="0.25">
      <c r="A76" s="1">
        <v>34235</v>
      </c>
      <c r="B76" s="25">
        <v>-6</v>
      </c>
      <c r="D76" s="1">
        <v>34235</v>
      </c>
      <c r="E76" s="7">
        <v>2008466.75</v>
      </c>
      <c r="F76" s="1">
        <v>27</v>
      </c>
      <c r="G76" s="1">
        <v>12.25</v>
      </c>
      <c r="J76" s="1">
        <v>2036</v>
      </c>
      <c r="K76" t="s">
        <v>231</v>
      </c>
      <c r="L76" s="1">
        <f t="shared" si="4"/>
        <v>31444</v>
      </c>
      <c r="M76" s="35">
        <v>40909</v>
      </c>
      <c r="N76" s="36">
        <v>2.69E-2</v>
      </c>
      <c r="O76" s="36">
        <v>1.1000000000000001E-3</v>
      </c>
      <c r="P76" s="37">
        <f t="shared" si="3"/>
        <v>2.8000000000000001E-2</v>
      </c>
    </row>
    <row r="77" spans="1:16" x14ac:dyDescent="0.25">
      <c r="A77" s="1">
        <v>34236</v>
      </c>
      <c r="B77" s="25">
        <v>-6</v>
      </c>
      <c r="D77" s="1">
        <v>34236</v>
      </c>
      <c r="E77" s="7">
        <v>1537279.06</v>
      </c>
      <c r="F77" s="1">
        <v>27</v>
      </c>
      <c r="G77" s="1">
        <v>8.2899999999999991</v>
      </c>
      <c r="J77" s="1">
        <v>2057</v>
      </c>
      <c r="K77" t="s">
        <v>232</v>
      </c>
      <c r="L77" s="1">
        <f t="shared" si="4"/>
        <v>31530</v>
      </c>
      <c r="M77" s="35">
        <v>40909</v>
      </c>
      <c r="N77" s="36">
        <v>0</v>
      </c>
      <c r="O77" s="36">
        <v>0</v>
      </c>
      <c r="P77" s="37">
        <f t="shared" si="3"/>
        <v>0</v>
      </c>
    </row>
    <row r="78" spans="1:16" x14ac:dyDescent="0.25">
      <c r="A78" s="1">
        <v>34244</v>
      </c>
      <c r="B78" s="25">
        <v>-6</v>
      </c>
      <c r="D78" s="1">
        <v>34244</v>
      </c>
      <c r="E78" s="7">
        <v>2353181.4699999997</v>
      </c>
      <c r="F78" s="1">
        <v>27</v>
      </c>
      <c r="G78" s="1">
        <v>14.55</v>
      </c>
      <c r="J78" s="1">
        <v>2053</v>
      </c>
      <c r="K78" t="s">
        <v>233</v>
      </c>
      <c r="L78" s="1">
        <f t="shared" si="4"/>
        <v>31531</v>
      </c>
      <c r="M78" s="35">
        <v>40909</v>
      </c>
      <c r="N78" s="36">
        <v>0</v>
      </c>
      <c r="O78" s="36">
        <v>0</v>
      </c>
      <c r="P78" s="37">
        <f t="shared" si="3"/>
        <v>0</v>
      </c>
    </row>
    <row r="79" spans="1:16" x14ac:dyDescent="0.25">
      <c r="A79" s="1">
        <v>34280</v>
      </c>
      <c r="B79" s="25">
        <v>-5</v>
      </c>
      <c r="D79" s="1">
        <v>34280</v>
      </c>
      <c r="E79" s="7">
        <v>9702986.4199999962</v>
      </c>
      <c r="F79" s="1">
        <v>26</v>
      </c>
      <c r="G79" s="1">
        <v>55.45</v>
      </c>
      <c r="J79" s="1">
        <v>2054</v>
      </c>
      <c r="K79" t="s">
        <v>234</v>
      </c>
      <c r="L79" s="1">
        <f t="shared" si="4"/>
        <v>31532</v>
      </c>
      <c r="M79" s="35">
        <v>40909</v>
      </c>
      <c r="N79" s="36">
        <v>0</v>
      </c>
      <c r="O79" s="36">
        <v>0</v>
      </c>
      <c r="P79" s="37">
        <f t="shared" si="3"/>
        <v>0</v>
      </c>
    </row>
    <row r="80" spans="1:16" x14ac:dyDescent="0.25">
      <c r="A80" s="1">
        <v>34281</v>
      </c>
      <c r="B80" s="25">
        <v>-7</v>
      </c>
      <c r="D80" s="1">
        <v>34281</v>
      </c>
      <c r="E80" s="7">
        <v>243837821.75999999</v>
      </c>
      <c r="F80" s="1">
        <v>19.3</v>
      </c>
      <c r="G80" s="1">
        <v>41.2</v>
      </c>
      <c r="J80" s="1">
        <v>2055</v>
      </c>
      <c r="K80" t="s">
        <v>235</v>
      </c>
      <c r="L80" s="1">
        <f t="shared" si="4"/>
        <v>31533</v>
      </c>
      <c r="M80" s="35">
        <v>40909</v>
      </c>
      <c r="N80" s="36">
        <v>0</v>
      </c>
      <c r="O80" s="36">
        <v>0</v>
      </c>
      <c r="P80" s="37">
        <f t="shared" si="3"/>
        <v>0</v>
      </c>
    </row>
    <row r="81" spans="1:16" x14ac:dyDescent="0.25">
      <c r="A81" s="1">
        <v>34282</v>
      </c>
      <c r="B81" s="25">
        <v>-5</v>
      </c>
      <c r="D81" s="1">
        <v>34282</v>
      </c>
      <c r="E81" s="7">
        <v>2054234.7799999998</v>
      </c>
      <c r="F81" s="1">
        <v>23</v>
      </c>
      <c r="G81" s="1">
        <v>45.42</v>
      </c>
      <c r="J81" s="1">
        <v>2056</v>
      </c>
      <c r="K81" t="s">
        <v>236</v>
      </c>
      <c r="L81" s="1">
        <f t="shared" si="4"/>
        <v>31534</v>
      </c>
      <c r="M81" s="35">
        <v>40909</v>
      </c>
      <c r="N81" s="36">
        <v>0</v>
      </c>
      <c r="O81" s="36">
        <v>0</v>
      </c>
      <c r="P81" s="37">
        <f t="shared" si="3"/>
        <v>0</v>
      </c>
    </row>
    <row r="82" spans="1:16" x14ac:dyDescent="0.25">
      <c r="A82" s="1">
        <v>34283</v>
      </c>
      <c r="B82" s="25">
        <v>-3</v>
      </c>
      <c r="D82" s="1">
        <v>34283</v>
      </c>
      <c r="E82" s="7">
        <v>1354215.19</v>
      </c>
      <c r="F82" s="1">
        <v>26</v>
      </c>
      <c r="G82" s="1">
        <v>41.27</v>
      </c>
      <c r="J82" s="1">
        <v>2052</v>
      </c>
      <c r="K82" t="s">
        <v>237</v>
      </c>
      <c r="L82" s="1">
        <f t="shared" si="4"/>
        <v>31540</v>
      </c>
      <c r="M82" s="35">
        <v>40909</v>
      </c>
      <c r="N82" s="36">
        <v>3.5700000000000003E-2</v>
      </c>
      <c r="O82" s="36">
        <v>1.2999999999999999E-3</v>
      </c>
      <c r="P82" s="37">
        <f t="shared" si="3"/>
        <v>3.7000000000000005E-2</v>
      </c>
    </row>
    <row r="83" spans="1:16" x14ac:dyDescent="0.25">
      <c r="A83" s="1">
        <v>34284</v>
      </c>
      <c r="B83" s="25">
        <v>-6</v>
      </c>
      <c r="D83" s="1">
        <v>34284</v>
      </c>
      <c r="E83" s="7">
        <v>2167427.8199999998</v>
      </c>
      <c r="F83" s="1">
        <v>28</v>
      </c>
      <c r="G83" s="1">
        <v>21.7</v>
      </c>
      <c r="J83" s="1">
        <v>2048</v>
      </c>
      <c r="K83" t="s">
        <v>238</v>
      </c>
      <c r="L83" s="1">
        <f t="shared" si="4"/>
        <v>31541</v>
      </c>
      <c r="M83" s="35">
        <v>40909</v>
      </c>
      <c r="N83" s="36">
        <v>3.4299999999999997E-2</v>
      </c>
      <c r="O83" s="36">
        <v>6.9999999999999999E-4</v>
      </c>
      <c r="P83" s="37">
        <f t="shared" si="3"/>
        <v>3.4999999999999996E-2</v>
      </c>
    </row>
    <row r="84" spans="1:16" x14ac:dyDescent="0.25">
      <c r="A84" s="1">
        <v>34285</v>
      </c>
      <c r="B84" s="25">
        <v>-7</v>
      </c>
      <c r="D84" s="1">
        <v>34285</v>
      </c>
      <c r="E84" s="7">
        <v>2200049.62</v>
      </c>
      <c r="F84" s="1">
        <v>27</v>
      </c>
      <c r="G84" s="1">
        <v>22.16</v>
      </c>
      <c r="J84" s="1">
        <v>2049</v>
      </c>
      <c r="K84" t="s">
        <v>239</v>
      </c>
      <c r="L84" s="1">
        <f t="shared" si="4"/>
        <v>31542</v>
      </c>
      <c r="M84" s="35">
        <v>40909</v>
      </c>
      <c r="N84" s="36">
        <v>3.2000000000000001E-2</v>
      </c>
      <c r="O84" s="36">
        <v>1E-3</v>
      </c>
      <c r="P84" s="37">
        <f t="shared" si="3"/>
        <v>3.3000000000000002E-2</v>
      </c>
    </row>
    <row r="85" spans="1:16" x14ac:dyDescent="0.25">
      <c r="A85" s="1">
        <v>34286</v>
      </c>
      <c r="B85" s="25">
        <v>0</v>
      </c>
      <c r="D85" s="1">
        <v>34286</v>
      </c>
      <c r="E85" s="7">
        <v>213579047.27999994</v>
      </c>
      <c r="F85" s="1">
        <v>35</v>
      </c>
      <c r="G85" s="1">
        <v>0</v>
      </c>
      <c r="J85" s="1">
        <v>2050</v>
      </c>
      <c r="K85" t="s">
        <v>240</v>
      </c>
      <c r="L85" s="1">
        <f t="shared" si="4"/>
        <v>31543</v>
      </c>
      <c r="M85" s="35">
        <v>40909</v>
      </c>
      <c r="N85" s="36">
        <v>3.4799999999999998E-2</v>
      </c>
      <c r="O85" s="36">
        <v>1.1999999999999999E-3</v>
      </c>
      <c r="P85" s="37">
        <f t="shared" si="3"/>
        <v>3.5999999999999997E-2</v>
      </c>
    </row>
    <row r="86" spans="1:16" x14ac:dyDescent="0.25">
      <c r="A86" s="1">
        <v>34287</v>
      </c>
      <c r="B86" s="25">
        <v>0</v>
      </c>
      <c r="D86" s="1">
        <v>34287</v>
      </c>
      <c r="E86" s="7">
        <v>0</v>
      </c>
      <c r="F86" s="1" t="s">
        <v>463</v>
      </c>
      <c r="G86" s="1" t="s">
        <v>463</v>
      </c>
      <c r="J86" s="1">
        <v>2046</v>
      </c>
      <c r="K86" t="s">
        <v>241</v>
      </c>
      <c r="L86" s="1">
        <f t="shared" si="4"/>
        <v>31544</v>
      </c>
      <c r="M86" s="35">
        <v>40909</v>
      </c>
      <c r="N86" s="36">
        <v>3.0700000000000002E-2</v>
      </c>
      <c r="O86" s="36">
        <v>1.2999999999999999E-3</v>
      </c>
      <c r="P86" s="37">
        <f t="shared" si="3"/>
        <v>3.2000000000000001E-2</v>
      </c>
    </row>
    <row r="87" spans="1:16" x14ac:dyDescent="0.25">
      <c r="A87" s="1">
        <v>34299</v>
      </c>
      <c r="B87" s="25">
        <v>0</v>
      </c>
      <c r="D87" s="1">
        <v>34299</v>
      </c>
      <c r="E87" s="7">
        <v>0</v>
      </c>
      <c r="F87" s="1">
        <v>30</v>
      </c>
      <c r="G87" s="1">
        <v>0</v>
      </c>
      <c r="J87" s="1">
        <v>2051</v>
      </c>
      <c r="K87" t="s">
        <v>242</v>
      </c>
      <c r="L87" s="1">
        <f t="shared" si="4"/>
        <v>31545</v>
      </c>
      <c r="M87" s="35">
        <v>40909</v>
      </c>
      <c r="N87" s="36">
        <v>2.98E-2</v>
      </c>
      <c r="O87" s="36">
        <v>1.1999999999999999E-3</v>
      </c>
      <c r="P87" s="37">
        <f t="shared" si="3"/>
        <v>3.1E-2</v>
      </c>
    </row>
    <row r="88" spans="1:16" x14ac:dyDescent="0.25">
      <c r="A88" s="1">
        <v>34330</v>
      </c>
      <c r="B88" s="25">
        <v>-11</v>
      </c>
      <c r="D88" s="1">
        <v>34330</v>
      </c>
      <c r="E88" s="7">
        <v>35297616.749999993</v>
      </c>
      <c r="F88" s="1">
        <v>31</v>
      </c>
      <c r="G88" s="1">
        <v>23.47</v>
      </c>
      <c r="J88" s="1">
        <v>2047</v>
      </c>
      <c r="K88" t="s">
        <v>243</v>
      </c>
      <c r="L88" s="1">
        <f t="shared" si="4"/>
        <v>31546</v>
      </c>
      <c r="M88" s="35">
        <v>40909</v>
      </c>
      <c r="N88" s="36">
        <v>3.3799999999999997E-2</v>
      </c>
      <c r="O88" s="36">
        <v>1.1999999999999999E-3</v>
      </c>
      <c r="P88" s="37">
        <f t="shared" si="3"/>
        <v>3.4999999999999996E-2</v>
      </c>
    </row>
    <row r="89" spans="1:16" x14ac:dyDescent="0.25">
      <c r="A89" s="1">
        <v>34331</v>
      </c>
      <c r="B89" s="25">
        <v>-6</v>
      </c>
      <c r="D89" s="1">
        <v>34331</v>
      </c>
      <c r="E89" s="7">
        <v>209303215.88000011</v>
      </c>
      <c r="F89" s="1">
        <v>19.5</v>
      </c>
      <c r="G89" s="1">
        <v>29.47</v>
      </c>
      <c r="J89" s="1">
        <v>27936984</v>
      </c>
      <c r="K89" t="s">
        <v>244</v>
      </c>
      <c r="L89" s="1">
        <f t="shared" si="4"/>
        <v>31551</v>
      </c>
      <c r="M89" s="35">
        <v>41000</v>
      </c>
      <c r="N89" s="36">
        <v>4.5499999999999999E-2</v>
      </c>
      <c r="O89" s="36">
        <v>2.5000000000000001E-3</v>
      </c>
      <c r="P89" s="37">
        <f t="shared" si="3"/>
        <v>4.8000000000000001E-2</v>
      </c>
    </row>
    <row r="90" spans="1:16" x14ac:dyDescent="0.25">
      <c r="A90" s="1">
        <v>34332</v>
      </c>
      <c r="B90" s="25">
        <v>-6</v>
      </c>
      <c r="D90" s="1">
        <v>34332</v>
      </c>
      <c r="E90" s="7">
        <v>286570778.38000011</v>
      </c>
      <c r="F90" s="1">
        <v>20</v>
      </c>
      <c r="G90" s="1">
        <v>28.93</v>
      </c>
      <c r="J90" s="1">
        <v>27936987</v>
      </c>
      <c r="K90" t="s">
        <v>245</v>
      </c>
      <c r="L90" s="1">
        <f t="shared" si="4"/>
        <v>31552</v>
      </c>
      <c r="M90" s="35">
        <v>41000</v>
      </c>
      <c r="N90" s="36">
        <v>3.9100000000000003E-2</v>
      </c>
      <c r="O90" s="36">
        <v>1.9E-3</v>
      </c>
      <c r="P90" s="37">
        <f t="shared" ref="P90:P106" si="5">N90+O90</f>
        <v>4.1000000000000002E-2</v>
      </c>
    </row>
    <row r="91" spans="1:16" x14ac:dyDescent="0.25">
      <c r="A91" s="1">
        <v>34333</v>
      </c>
      <c r="B91" s="25">
        <v>-6</v>
      </c>
      <c r="D91" s="1">
        <v>34333</v>
      </c>
      <c r="E91" s="7">
        <v>15422171.260000002</v>
      </c>
      <c r="F91" s="1">
        <v>24</v>
      </c>
      <c r="G91" s="1">
        <v>31.43</v>
      </c>
      <c r="J91" s="1">
        <v>27937681</v>
      </c>
      <c r="K91" t="s">
        <v>246</v>
      </c>
      <c r="L91" s="1">
        <f t="shared" si="4"/>
        <v>31553</v>
      </c>
      <c r="M91" s="35">
        <v>41000</v>
      </c>
      <c r="N91" s="36">
        <v>3.7699999999999997E-2</v>
      </c>
      <c r="O91" s="36">
        <v>2.3E-3</v>
      </c>
      <c r="P91" s="37">
        <f t="shared" si="5"/>
        <v>3.9999999999999994E-2</v>
      </c>
    </row>
    <row r="92" spans="1:16" x14ac:dyDescent="0.25">
      <c r="A92" s="1">
        <v>34334</v>
      </c>
      <c r="B92" s="25">
        <v>-6</v>
      </c>
      <c r="D92" s="1">
        <v>34334</v>
      </c>
      <c r="E92" s="7">
        <v>15839920.23</v>
      </c>
      <c r="F92" s="1">
        <v>24</v>
      </c>
      <c r="G92" s="1">
        <v>31.41</v>
      </c>
      <c r="J92" s="1">
        <v>27938837</v>
      </c>
      <c r="K92" t="s">
        <v>247</v>
      </c>
      <c r="L92" s="1">
        <f t="shared" si="4"/>
        <v>31554</v>
      </c>
      <c r="M92" s="35">
        <v>41000</v>
      </c>
      <c r="N92" s="36">
        <v>3.5099999999999999E-2</v>
      </c>
      <c r="O92" s="36">
        <v>3.8999999999999998E-3</v>
      </c>
      <c r="P92" s="37">
        <f t="shared" si="5"/>
        <v>3.9E-2</v>
      </c>
    </row>
    <row r="93" spans="1:16" x14ac:dyDescent="0.25">
      <c r="A93" s="1">
        <v>34335</v>
      </c>
      <c r="B93" s="25">
        <v>-6</v>
      </c>
      <c r="D93" s="1">
        <v>34335</v>
      </c>
      <c r="E93" s="7">
        <v>18588288.960000001</v>
      </c>
      <c r="F93" s="1">
        <v>24</v>
      </c>
      <c r="G93" s="1">
        <v>27.82</v>
      </c>
      <c r="J93" s="1">
        <v>2069</v>
      </c>
      <c r="K93" t="s">
        <v>248</v>
      </c>
      <c r="L93" s="1">
        <f t="shared" si="4"/>
        <v>31601</v>
      </c>
      <c r="M93" s="35">
        <v>41000</v>
      </c>
      <c r="N93" s="36">
        <v>0</v>
      </c>
      <c r="O93" s="36">
        <v>0</v>
      </c>
      <c r="P93" s="37">
        <f t="shared" si="5"/>
        <v>0</v>
      </c>
    </row>
    <row r="94" spans="1:16" x14ac:dyDescent="0.25">
      <c r="A94" s="1">
        <v>34336</v>
      </c>
      <c r="B94" s="25">
        <v>-6</v>
      </c>
      <c r="D94" s="1">
        <v>34336</v>
      </c>
      <c r="E94" s="7">
        <v>17478929.289999999</v>
      </c>
      <c r="F94" s="1">
        <v>24</v>
      </c>
      <c r="G94" s="1">
        <v>27.74</v>
      </c>
      <c r="J94" s="1">
        <v>2071</v>
      </c>
      <c r="K94" t="s">
        <v>249</v>
      </c>
      <c r="L94" s="1">
        <f t="shared" si="4"/>
        <v>31617</v>
      </c>
      <c r="M94" s="35">
        <v>42217</v>
      </c>
      <c r="N94" s="36">
        <v>0</v>
      </c>
      <c r="O94" s="36">
        <v>0</v>
      </c>
      <c r="P94" s="37">
        <f t="shared" si="5"/>
        <v>0</v>
      </c>
    </row>
    <row r="95" spans="1:16" x14ac:dyDescent="0.25">
      <c r="A95" s="1">
        <v>34344</v>
      </c>
      <c r="B95" s="25">
        <v>-6</v>
      </c>
      <c r="D95" s="1">
        <v>34344</v>
      </c>
      <c r="E95" s="7">
        <v>19748806.030000001</v>
      </c>
      <c r="F95" s="1">
        <v>24</v>
      </c>
      <c r="G95" s="1">
        <v>28.2</v>
      </c>
      <c r="J95" s="1">
        <v>2068</v>
      </c>
      <c r="K95" t="s">
        <v>250</v>
      </c>
      <c r="L95" s="1">
        <f t="shared" si="4"/>
        <v>31630</v>
      </c>
      <c r="M95" s="35">
        <v>40909</v>
      </c>
      <c r="N95" s="36">
        <v>0</v>
      </c>
      <c r="O95" s="36">
        <v>0</v>
      </c>
      <c r="P95" s="37">
        <f t="shared" si="5"/>
        <v>0</v>
      </c>
    </row>
    <row r="96" spans="1:16" x14ac:dyDescent="0.25">
      <c r="A96" s="1">
        <v>34380</v>
      </c>
      <c r="B96" s="25">
        <v>-2</v>
      </c>
      <c r="D96" s="1">
        <v>34380</v>
      </c>
      <c r="E96" s="7">
        <v>10424249.149999999</v>
      </c>
      <c r="F96" s="1">
        <v>33</v>
      </c>
      <c r="G96" s="1">
        <v>44.46</v>
      </c>
      <c r="J96" s="1">
        <v>2064</v>
      </c>
      <c r="K96" t="s">
        <v>251</v>
      </c>
      <c r="L96" s="1">
        <f t="shared" si="4"/>
        <v>31631</v>
      </c>
      <c r="M96" s="35">
        <v>40909</v>
      </c>
      <c r="N96" s="36">
        <v>0</v>
      </c>
      <c r="O96" s="36">
        <v>0</v>
      </c>
      <c r="P96" s="37">
        <f t="shared" si="5"/>
        <v>0</v>
      </c>
    </row>
    <row r="97" spans="1:16" x14ac:dyDescent="0.25">
      <c r="A97" s="1">
        <v>34381</v>
      </c>
      <c r="B97" s="25">
        <v>-7</v>
      </c>
      <c r="D97" s="1">
        <v>34381</v>
      </c>
      <c r="E97" s="7">
        <v>146141230.96000001</v>
      </c>
      <c r="F97" s="1">
        <v>12.9</v>
      </c>
      <c r="G97" s="1">
        <v>53.01</v>
      </c>
      <c r="J97" s="1">
        <v>2065</v>
      </c>
      <c r="K97" t="s">
        <v>252</v>
      </c>
      <c r="L97" s="1">
        <f t="shared" si="4"/>
        <v>31632</v>
      </c>
      <c r="M97" s="35">
        <v>40909</v>
      </c>
      <c r="N97" s="36">
        <v>0</v>
      </c>
      <c r="O97" s="36">
        <v>0</v>
      </c>
      <c r="P97" s="37">
        <f t="shared" si="5"/>
        <v>0</v>
      </c>
    </row>
    <row r="98" spans="1:16" x14ac:dyDescent="0.25">
      <c r="A98" s="1">
        <v>34382</v>
      </c>
      <c r="B98" s="25">
        <v>-8</v>
      </c>
      <c r="D98" s="1">
        <v>34382</v>
      </c>
      <c r="E98" s="7">
        <v>24943446.119999997</v>
      </c>
      <c r="F98" s="1">
        <v>15.4</v>
      </c>
      <c r="G98" s="1">
        <v>17.45</v>
      </c>
      <c r="J98" s="1">
        <v>2066</v>
      </c>
      <c r="K98" t="s">
        <v>253</v>
      </c>
      <c r="L98" s="1">
        <f t="shared" si="4"/>
        <v>31633</v>
      </c>
      <c r="M98" s="35">
        <v>40909</v>
      </c>
      <c r="N98" s="36">
        <v>0</v>
      </c>
      <c r="O98" s="36">
        <v>0</v>
      </c>
      <c r="P98" s="37">
        <f t="shared" si="5"/>
        <v>0</v>
      </c>
    </row>
    <row r="99" spans="1:16" x14ac:dyDescent="0.25">
      <c r="A99" s="1">
        <v>34383</v>
      </c>
      <c r="B99" s="25">
        <v>-9</v>
      </c>
      <c r="D99" s="1">
        <v>34383</v>
      </c>
      <c r="E99" s="7">
        <v>32584058.720000003</v>
      </c>
      <c r="F99" s="1">
        <v>17</v>
      </c>
      <c r="G99" s="1">
        <v>32.159999999999997</v>
      </c>
      <c r="J99" s="1">
        <v>2067</v>
      </c>
      <c r="K99" t="s">
        <v>254</v>
      </c>
      <c r="L99" s="1">
        <f t="shared" si="4"/>
        <v>31634</v>
      </c>
      <c r="M99" s="35">
        <v>40909</v>
      </c>
      <c r="N99" s="36">
        <v>0</v>
      </c>
      <c r="O99" s="36">
        <v>0</v>
      </c>
      <c r="P99" s="37">
        <f t="shared" si="5"/>
        <v>0</v>
      </c>
    </row>
    <row r="100" spans="1:16" x14ac:dyDescent="0.25">
      <c r="A100" s="1">
        <v>34384</v>
      </c>
      <c r="B100" s="25">
        <v>-6</v>
      </c>
      <c r="D100" s="1">
        <v>34384</v>
      </c>
      <c r="E100" s="7">
        <v>22033275.419999998</v>
      </c>
      <c r="F100" s="1">
        <v>22</v>
      </c>
      <c r="G100" s="1">
        <v>1.1000000000000001</v>
      </c>
      <c r="J100" s="1">
        <v>2063</v>
      </c>
      <c r="K100" t="s">
        <v>255</v>
      </c>
      <c r="L100" s="1">
        <f t="shared" si="4"/>
        <v>31640</v>
      </c>
      <c r="M100" s="35">
        <v>40909</v>
      </c>
      <c r="N100" s="36">
        <v>3.95E-2</v>
      </c>
      <c r="O100" s="36">
        <v>2.5000000000000001E-3</v>
      </c>
      <c r="P100" s="37">
        <f t="shared" si="5"/>
        <v>4.2000000000000003E-2</v>
      </c>
    </row>
    <row r="101" spans="1:16" x14ac:dyDescent="0.25">
      <c r="A101" s="1">
        <v>34385</v>
      </c>
      <c r="B101" s="25">
        <v>-6</v>
      </c>
      <c r="D101" s="1">
        <v>34385</v>
      </c>
      <c r="E101" s="7">
        <v>20099641.689999998</v>
      </c>
      <c r="F101" s="1">
        <v>23</v>
      </c>
      <c r="G101" s="1">
        <v>-0.99</v>
      </c>
      <c r="J101" s="1">
        <v>2059</v>
      </c>
      <c r="K101" t="s">
        <v>256</v>
      </c>
      <c r="L101" s="1">
        <f t="shared" si="4"/>
        <v>31641</v>
      </c>
      <c r="M101" s="35">
        <v>40909</v>
      </c>
      <c r="N101" s="36">
        <v>2.87E-2</v>
      </c>
      <c r="O101" s="36">
        <v>2.9999999999999997E-4</v>
      </c>
      <c r="P101" s="37">
        <f t="shared" si="5"/>
        <v>2.9000000000000001E-2</v>
      </c>
    </row>
    <row r="102" spans="1:16" x14ac:dyDescent="0.25">
      <c r="A102" s="1">
        <v>34386</v>
      </c>
      <c r="B102" s="25">
        <v>0</v>
      </c>
      <c r="D102" s="1">
        <v>34386</v>
      </c>
      <c r="E102" s="7">
        <v>223541175.92999995</v>
      </c>
      <c r="F102" s="1">
        <v>35</v>
      </c>
      <c r="G102" s="1">
        <v>0</v>
      </c>
      <c r="J102" s="1">
        <v>2061</v>
      </c>
      <c r="K102" t="s">
        <v>257</v>
      </c>
      <c r="L102" s="1">
        <f t="shared" si="4"/>
        <v>31642</v>
      </c>
      <c r="M102" s="35">
        <v>40909</v>
      </c>
      <c r="N102" s="36">
        <v>2.8899999999999999E-2</v>
      </c>
      <c r="O102" s="36">
        <v>1.1000000000000001E-3</v>
      </c>
      <c r="P102" s="37">
        <f t="shared" si="5"/>
        <v>0.03</v>
      </c>
    </row>
    <row r="103" spans="1:16" x14ac:dyDescent="0.25">
      <c r="A103" s="1">
        <v>34399</v>
      </c>
      <c r="B103" s="25">
        <v>0</v>
      </c>
      <c r="D103" s="1">
        <v>34399</v>
      </c>
      <c r="E103" s="7">
        <v>272856761.74000001</v>
      </c>
      <c r="F103" s="1">
        <v>30</v>
      </c>
      <c r="G103" s="1">
        <v>0</v>
      </c>
      <c r="J103" s="1">
        <v>2062</v>
      </c>
      <c r="K103" t="s">
        <v>258</v>
      </c>
      <c r="L103" s="1">
        <f t="shared" si="4"/>
        <v>31643</v>
      </c>
      <c r="M103" s="35">
        <v>40909</v>
      </c>
      <c r="N103" s="36">
        <v>2.92E-2</v>
      </c>
      <c r="O103" s="36">
        <v>8.0000000000000004E-4</v>
      </c>
      <c r="P103" s="37">
        <f t="shared" si="5"/>
        <v>0.03</v>
      </c>
    </row>
    <row r="104" spans="1:16" x14ac:dyDescent="0.25">
      <c r="A104" s="1">
        <v>34530</v>
      </c>
      <c r="B104" s="25">
        <v>-8</v>
      </c>
      <c r="D104" s="1">
        <v>34530</v>
      </c>
      <c r="E104" s="7">
        <v>28880279.999999996</v>
      </c>
      <c r="F104" s="1">
        <v>16.3</v>
      </c>
      <c r="G104" s="1">
        <v>72.069999999999993</v>
      </c>
      <c r="J104" s="1">
        <v>2070</v>
      </c>
      <c r="K104" t="s">
        <v>259</v>
      </c>
      <c r="L104" s="1">
        <f t="shared" si="4"/>
        <v>31644</v>
      </c>
      <c r="M104" s="35">
        <v>40909</v>
      </c>
      <c r="N104" s="36">
        <v>2.4299999999999999E-2</v>
      </c>
      <c r="O104" s="36">
        <v>6.9999999999999999E-4</v>
      </c>
      <c r="P104" s="37">
        <f t="shared" si="5"/>
        <v>2.4999999999999998E-2</v>
      </c>
    </row>
    <row r="105" spans="1:16" x14ac:dyDescent="0.25">
      <c r="A105" s="1">
        <v>34531</v>
      </c>
      <c r="B105" s="25">
        <v>-8</v>
      </c>
      <c r="D105" s="1">
        <v>34531</v>
      </c>
      <c r="E105" s="7">
        <v>38933915.859999985</v>
      </c>
      <c r="F105" s="1">
        <v>25</v>
      </c>
      <c r="G105" s="1">
        <v>43.31</v>
      </c>
      <c r="J105" s="1">
        <v>2058</v>
      </c>
      <c r="K105" t="s">
        <v>260</v>
      </c>
      <c r="L105" s="1">
        <f t="shared" si="4"/>
        <v>31645</v>
      </c>
      <c r="M105" s="35">
        <v>40909</v>
      </c>
      <c r="N105" s="36">
        <v>3.1199999999999999E-2</v>
      </c>
      <c r="O105" s="36">
        <v>8.0000000000000004E-4</v>
      </c>
      <c r="P105" s="37">
        <f t="shared" si="5"/>
        <v>3.2000000000000001E-2</v>
      </c>
    </row>
    <row r="106" spans="1:16" x14ac:dyDescent="0.25">
      <c r="A106" s="1">
        <v>34532</v>
      </c>
      <c r="B106" s="25">
        <v>-8</v>
      </c>
      <c r="D106" s="1">
        <v>34532</v>
      </c>
      <c r="E106" s="7">
        <v>43953040.530000001</v>
      </c>
      <c r="F106" s="1">
        <v>27</v>
      </c>
      <c r="G106" s="1">
        <v>39.520000000000003</v>
      </c>
      <c r="J106" s="1">
        <v>2060</v>
      </c>
      <c r="K106" t="s">
        <v>261</v>
      </c>
      <c r="L106" s="1">
        <f t="shared" si="4"/>
        <v>31646</v>
      </c>
      <c r="M106" s="35">
        <v>40909</v>
      </c>
      <c r="N106" s="36">
        <v>2.8199999999999999E-2</v>
      </c>
      <c r="O106" s="36">
        <v>8.0000000000000004E-4</v>
      </c>
      <c r="P106" s="37">
        <f t="shared" si="5"/>
        <v>2.8999999999999998E-2</v>
      </c>
    </row>
    <row r="107" spans="1:16" x14ac:dyDescent="0.25">
      <c r="A107" s="1">
        <v>34533</v>
      </c>
      <c r="B107" s="25">
        <v>-11</v>
      </c>
      <c r="D107" s="1">
        <v>34533</v>
      </c>
      <c r="E107" s="7">
        <v>13966336.740000002</v>
      </c>
      <c r="F107" s="1">
        <v>25</v>
      </c>
      <c r="G107" s="1">
        <v>71.16</v>
      </c>
      <c r="J107" s="1">
        <v>2072</v>
      </c>
      <c r="K107" t="s">
        <v>262</v>
      </c>
      <c r="L107" s="1">
        <f t="shared" si="4"/>
        <v>31647</v>
      </c>
      <c r="M107" s="35">
        <v>42217</v>
      </c>
      <c r="N107" s="36">
        <v>0</v>
      </c>
      <c r="O107" s="36">
        <v>0</v>
      </c>
      <c r="P107" s="38">
        <f>ROUND(1/7,3)</f>
        <v>0.14299999999999999</v>
      </c>
    </row>
    <row r="108" spans="1:16" x14ac:dyDescent="0.25">
      <c r="A108" s="1">
        <v>34534</v>
      </c>
      <c r="B108" s="25">
        <v>-11</v>
      </c>
      <c r="D108" s="1">
        <v>34534</v>
      </c>
      <c r="E108" s="7">
        <v>4041455.86</v>
      </c>
      <c r="F108" s="1">
        <v>25</v>
      </c>
      <c r="G108" s="1">
        <v>23.24</v>
      </c>
      <c r="J108" s="1">
        <v>27938839</v>
      </c>
      <c r="K108" t="s">
        <v>263</v>
      </c>
      <c r="L108" s="1">
        <f t="shared" si="4"/>
        <v>31651</v>
      </c>
      <c r="M108" s="35">
        <v>41000</v>
      </c>
      <c r="N108" s="36">
        <v>4.0500000000000001E-2</v>
      </c>
      <c r="O108" s="36">
        <v>5.0000000000000001E-4</v>
      </c>
      <c r="P108" s="37">
        <f>N108+O108</f>
        <v>4.1000000000000002E-2</v>
      </c>
    </row>
    <row r="109" spans="1:16" x14ac:dyDescent="0.25">
      <c r="A109" s="1">
        <v>34535</v>
      </c>
      <c r="B109" s="25">
        <v>-11</v>
      </c>
      <c r="D109" s="1">
        <v>34535</v>
      </c>
      <c r="E109" s="7">
        <v>10147530.66</v>
      </c>
      <c r="F109" s="1">
        <v>25</v>
      </c>
      <c r="G109" s="1">
        <v>38.54</v>
      </c>
      <c r="J109" s="1">
        <v>27938842</v>
      </c>
      <c r="K109" t="s">
        <v>264</v>
      </c>
      <c r="L109" s="1">
        <f t="shared" si="4"/>
        <v>31652</v>
      </c>
      <c r="M109" s="35">
        <v>41000</v>
      </c>
      <c r="N109" s="36">
        <v>3.6200000000000003E-2</v>
      </c>
      <c r="O109" s="36">
        <v>8.0000000000000004E-4</v>
      </c>
      <c r="P109" s="37">
        <f>N109+O109</f>
        <v>3.7000000000000005E-2</v>
      </c>
    </row>
    <row r="110" spans="1:16" x14ac:dyDescent="0.25">
      <c r="A110" s="1">
        <v>34536</v>
      </c>
      <c r="B110" s="25">
        <v>-11</v>
      </c>
      <c r="D110" s="1">
        <v>34536</v>
      </c>
      <c r="E110" s="7">
        <v>14209231.789999999</v>
      </c>
      <c r="F110" s="1">
        <v>25</v>
      </c>
      <c r="G110" s="1">
        <v>55.2</v>
      </c>
      <c r="J110" s="1">
        <v>27938843</v>
      </c>
      <c r="K110" t="s">
        <v>265</v>
      </c>
      <c r="L110" s="1">
        <f t="shared" si="4"/>
        <v>31653</v>
      </c>
      <c r="M110" s="35">
        <v>41000</v>
      </c>
      <c r="N110" s="36">
        <v>3.2500000000000001E-2</v>
      </c>
      <c r="O110" s="36">
        <v>1.5E-3</v>
      </c>
      <c r="P110" s="37">
        <f>N110+O110</f>
        <v>3.4000000000000002E-2</v>
      </c>
    </row>
    <row r="111" spans="1:16" x14ac:dyDescent="0.25">
      <c r="A111" s="1">
        <v>34544</v>
      </c>
      <c r="B111" s="25">
        <v>-11</v>
      </c>
      <c r="D111" s="1">
        <v>34544</v>
      </c>
      <c r="E111" s="7">
        <v>14918400.59</v>
      </c>
      <c r="F111" s="1">
        <v>25</v>
      </c>
      <c r="G111" s="1">
        <v>55.36</v>
      </c>
      <c r="J111" s="1">
        <v>27938844</v>
      </c>
      <c r="K111" t="s">
        <v>266</v>
      </c>
      <c r="L111" s="1">
        <f t="shared" si="4"/>
        <v>31654</v>
      </c>
      <c r="M111" s="35">
        <v>41000</v>
      </c>
      <c r="N111" s="36">
        <v>2.98E-2</v>
      </c>
      <c r="O111" s="36">
        <v>3.2000000000000002E-3</v>
      </c>
      <c r="P111" s="37">
        <f>N111+O111</f>
        <v>3.3000000000000002E-2</v>
      </c>
    </row>
    <row r="112" spans="1:16" x14ac:dyDescent="0.25">
      <c r="A112" s="1">
        <v>34580</v>
      </c>
      <c r="B112" s="25">
        <v>-4</v>
      </c>
      <c r="D112" s="1">
        <v>34580</v>
      </c>
      <c r="E112" s="7">
        <v>13904145.690000003</v>
      </c>
      <c r="F112" s="1">
        <v>25</v>
      </c>
      <c r="G112" s="1">
        <v>48.99</v>
      </c>
      <c r="J112" s="1">
        <v>42500200</v>
      </c>
      <c r="K112" t="s">
        <v>267</v>
      </c>
      <c r="L112" s="1">
        <f t="shared" si="4"/>
        <v>31700</v>
      </c>
      <c r="M112" s="35">
        <v>40909</v>
      </c>
      <c r="N112" s="36">
        <v>0</v>
      </c>
      <c r="O112" s="36">
        <v>0</v>
      </c>
      <c r="P112" s="38">
        <v>0.02</v>
      </c>
    </row>
    <row r="113" spans="1:16" x14ac:dyDescent="0.25">
      <c r="A113" s="1">
        <v>34581</v>
      </c>
      <c r="B113" s="25">
        <v>-4</v>
      </c>
      <c r="D113" s="1">
        <v>34581</v>
      </c>
      <c r="E113" s="7">
        <v>57896238.769999973</v>
      </c>
      <c r="F113" s="1">
        <v>17.399999999999999</v>
      </c>
      <c r="G113" s="1">
        <v>52.82</v>
      </c>
      <c r="J113" s="1">
        <v>2075</v>
      </c>
      <c r="K113" t="s">
        <v>268</v>
      </c>
      <c r="L113" s="1">
        <f t="shared" si="4"/>
        <v>34028</v>
      </c>
      <c r="M113" s="35">
        <v>42552</v>
      </c>
      <c r="N113" s="36">
        <v>0</v>
      </c>
      <c r="O113" s="36">
        <v>0</v>
      </c>
      <c r="P113" s="37">
        <f t="shared" ref="P113:P144" si="6">N113+O113</f>
        <v>0</v>
      </c>
    </row>
    <row r="114" spans="1:16" x14ac:dyDescent="0.25">
      <c r="A114" s="1">
        <v>34582</v>
      </c>
      <c r="B114" s="25">
        <v>-2</v>
      </c>
      <c r="D114" s="1">
        <v>34582</v>
      </c>
      <c r="E114" s="7">
        <v>17259734.520000003</v>
      </c>
      <c r="F114" s="1">
        <v>25</v>
      </c>
      <c r="G114" s="1">
        <v>43.02</v>
      </c>
      <c r="J114" s="1">
        <v>2074</v>
      </c>
      <c r="K114" t="s">
        <v>269</v>
      </c>
      <c r="L114" s="1">
        <f t="shared" si="4"/>
        <v>34030</v>
      </c>
      <c r="M114" s="35">
        <v>42552</v>
      </c>
      <c r="N114" s="36">
        <v>0</v>
      </c>
      <c r="O114" s="36">
        <v>0</v>
      </c>
      <c r="P114" s="37">
        <f t="shared" si="6"/>
        <v>0</v>
      </c>
    </row>
    <row r="115" spans="1:16" x14ac:dyDescent="0.25">
      <c r="A115" s="1">
        <v>34583</v>
      </c>
      <c r="B115" s="25">
        <v>-3</v>
      </c>
      <c r="D115" s="1">
        <v>34583</v>
      </c>
      <c r="E115" s="7">
        <v>9056070.0200000033</v>
      </c>
      <c r="F115" s="1">
        <v>25</v>
      </c>
      <c r="G115" s="1">
        <v>40.92</v>
      </c>
      <c r="J115" s="1">
        <v>2073</v>
      </c>
      <c r="K115" t="s">
        <v>270</v>
      </c>
      <c r="L115" s="1">
        <f t="shared" si="4"/>
        <v>34042</v>
      </c>
      <c r="M115" s="35">
        <v>42552</v>
      </c>
      <c r="N115" s="36">
        <v>0</v>
      </c>
      <c r="O115" s="36">
        <v>0</v>
      </c>
      <c r="P115" s="37">
        <f t="shared" si="6"/>
        <v>0</v>
      </c>
    </row>
    <row r="116" spans="1:16" x14ac:dyDescent="0.25">
      <c r="A116" s="1">
        <v>34584</v>
      </c>
      <c r="B116" s="25">
        <v>-6</v>
      </c>
      <c r="D116" s="1">
        <v>34584</v>
      </c>
      <c r="E116" s="7">
        <v>5563010.3499999987</v>
      </c>
      <c r="F116" s="1">
        <v>23</v>
      </c>
      <c r="G116" s="1">
        <v>38.549999999999997</v>
      </c>
      <c r="J116" s="1">
        <v>2076</v>
      </c>
      <c r="K116" t="s">
        <v>271</v>
      </c>
      <c r="L116" s="1">
        <f t="shared" si="4"/>
        <v>34081</v>
      </c>
      <c r="M116" s="35">
        <v>42552</v>
      </c>
      <c r="N116" s="36">
        <v>0</v>
      </c>
      <c r="O116" s="36">
        <v>0</v>
      </c>
      <c r="P116" s="37">
        <f t="shared" si="6"/>
        <v>0</v>
      </c>
    </row>
    <row r="117" spans="1:16" x14ac:dyDescent="0.25">
      <c r="A117" s="1">
        <v>34585</v>
      </c>
      <c r="B117" s="25">
        <v>-6</v>
      </c>
      <c r="D117" s="1">
        <v>34585</v>
      </c>
      <c r="E117" s="7">
        <v>5465054.8999999994</v>
      </c>
      <c r="F117" s="1">
        <v>23</v>
      </c>
      <c r="G117" s="1">
        <v>38.450000000000003</v>
      </c>
      <c r="J117" s="1">
        <v>201966858</v>
      </c>
      <c r="K117" t="s">
        <v>272</v>
      </c>
      <c r="L117" s="1">
        <f t="shared" si="4"/>
        <v>34099</v>
      </c>
      <c r="M117" s="35">
        <v>42552</v>
      </c>
      <c r="N117" s="36">
        <v>0</v>
      </c>
      <c r="O117" s="36">
        <v>0</v>
      </c>
      <c r="P117" s="37">
        <f t="shared" si="6"/>
        <v>0</v>
      </c>
    </row>
    <row r="118" spans="1:16" x14ac:dyDescent="0.25">
      <c r="A118" s="1">
        <v>34586</v>
      </c>
      <c r="B118" s="25">
        <v>0</v>
      </c>
      <c r="D118" s="1">
        <v>34586</v>
      </c>
      <c r="E118" s="7">
        <v>18335993.590000004</v>
      </c>
      <c r="F118" s="1">
        <v>35</v>
      </c>
      <c r="G118" s="1">
        <v>0</v>
      </c>
      <c r="J118" s="1">
        <v>2082</v>
      </c>
      <c r="K118" t="s">
        <v>273</v>
      </c>
      <c r="L118" s="1">
        <f t="shared" si="4"/>
        <v>34128</v>
      </c>
      <c r="M118" s="35">
        <v>41365</v>
      </c>
      <c r="N118" s="36">
        <v>3.3700000000000001E-2</v>
      </c>
      <c r="O118" s="36">
        <v>2.9999999999999997E-4</v>
      </c>
      <c r="P118" s="37">
        <f t="shared" si="6"/>
        <v>3.4000000000000002E-2</v>
      </c>
    </row>
    <row r="119" spans="1:16" x14ac:dyDescent="0.25">
      <c r="A119" s="1">
        <v>34599</v>
      </c>
      <c r="B119" s="25">
        <v>0</v>
      </c>
      <c r="D119" s="1">
        <v>34599</v>
      </c>
      <c r="E119" s="7">
        <v>96257197.900000006</v>
      </c>
      <c r="F119" s="1">
        <v>30</v>
      </c>
      <c r="G119" s="1">
        <v>0</v>
      </c>
      <c r="J119" s="1">
        <v>2081</v>
      </c>
      <c r="K119" t="s">
        <v>274</v>
      </c>
      <c r="L119" s="1">
        <f t="shared" si="4"/>
        <v>34130</v>
      </c>
      <c r="M119" s="35">
        <v>40909</v>
      </c>
      <c r="N119" s="36">
        <v>2.2599999999999999E-2</v>
      </c>
      <c r="O119" s="36">
        <v>4.0000000000000002E-4</v>
      </c>
      <c r="P119" s="37">
        <f t="shared" si="6"/>
        <v>2.3E-2</v>
      </c>
    </row>
    <row r="120" spans="1:16" x14ac:dyDescent="0.25">
      <c r="A120" s="1">
        <v>34630</v>
      </c>
      <c r="B120" s="25">
        <v>-6</v>
      </c>
      <c r="D120" s="1">
        <v>34630</v>
      </c>
      <c r="E120" s="7">
        <v>10878706.539999999</v>
      </c>
      <c r="F120" s="1">
        <v>22</v>
      </c>
      <c r="G120" s="1">
        <v>31.23</v>
      </c>
      <c r="J120" s="1">
        <v>2079</v>
      </c>
      <c r="K120" t="s">
        <v>275</v>
      </c>
      <c r="L120" s="1">
        <f t="shared" si="4"/>
        <v>34131</v>
      </c>
      <c r="M120" s="35">
        <v>40909</v>
      </c>
      <c r="N120" s="36">
        <v>2.4799999999999999E-2</v>
      </c>
      <c r="O120" s="36">
        <v>2.0000000000000001E-4</v>
      </c>
      <c r="P120" s="37">
        <f t="shared" si="6"/>
        <v>2.4999999999999998E-2</v>
      </c>
    </row>
    <row r="121" spans="1:16" x14ac:dyDescent="0.25">
      <c r="A121" s="1">
        <v>34631</v>
      </c>
      <c r="B121" s="25">
        <v>-3</v>
      </c>
      <c r="D121" s="1">
        <v>34631</v>
      </c>
      <c r="E121" s="7">
        <v>1152705.94</v>
      </c>
      <c r="F121" s="1">
        <v>28</v>
      </c>
      <c r="G121" s="1">
        <v>32.200000000000003</v>
      </c>
      <c r="J121" s="1">
        <v>2080</v>
      </c>
      <c r="K121" t="s">
        <v>276</v>
      </c>
      <c r="L121" s="1">
        <f t="shared" si="4"/>
        <v>34132</v>
      </c>
      <c r="M121" s="35">
        <v>40909</v>
      </c>
      <c r="N121" s="36">
        <v>2.4799999999999999E-2</v>
      </c>
      <c r="O121" s="36">
        <v>2.0000000000000001E-4</v>
      </c>
      <c r="P121" s="37">
        <f t="shared" si="6"/>
        <v>2.4999999999999998E-2</v>
      </c>
    </row>
    <row r="122" spans="1:16" x14ac:dyDescent="0.25">
      <c r="A122" s="1">
        <v>34632</v>
      </c>
      <c r="B122" s="25">
        <v>-2</v>
      </c>
      <c r="D122" s="1">
        <v>34632</v>
      </c>
      <c r="E122" s="7">
        <v>1455592.35</v>
      </c>
      <c r="F122" s="1">
        <v>28</v>
      </c>
      <c r="G122" s="1">
        <v>33.54</v>
      </c>
      <c r="J122" s="1">
        <v>24819993</v>
      </c>
      <c r="K122" t="s">
        <v>277</v>
      </c>
      <c r="L122" s="1">
        <f t="shared" si="4"/>
        <v>34133</v>
      </c>
      <c r="M122" s="35">
        <v>40909</v>
      </c>
      <c r="N122" s="36">
        <v>2.5700000000000001E-2</v>
      </c>
      <c r="O122" s="36">
        <v>2.9999999999999997E-4</v>
      </c>
      <c r="P122" s="37">
        <f t="shared" si="6"/>
        <v>2.6000000000000002E-2</v>
      </c>
    </row>
    <row r="123" spans="1:16" x14ac:dyDescent="0.25">
      <c r="A123" s="1">
        <v>34633</v>
      </c>
      <c r="B123" s="25">
        <v>0</v>
      </c>
      <c r="D123" s="1">
        <v>34633</v>
      </c>
      <c r="E123" s="7">
        <v>904.61</v>
      </c>
      <c r="F123" s="1">
        <v>0</v>
      </c>
      <c r="G123" s="1">
        <v>0</v>
      </c>
      <c r="J123" s="1">
        <v>24819995</v>
      </c>
      <c r="K123" t="s">
        <v>278</v>
      </c>
      <c r="L123" s="1">
        <f t="shared" si="4"/>
        <v>34134</v>
      </c>
      <c r="M123" s="35">
        <v>40909</v>
      </c>
      <c r="N123" s="36">
        <v>2.5700000000000001E-2</v>
      </c>
      <c r="O123" s="36">
        <v>2.9999999999999997E-4</v>
      </c>
      <c r="P123" s="37">
        <f t="shared" si="6"/>
        <v>2.6000000000000002E-2</v>
      </c>
    </row>
    <row r="124" spans="1:16" x14ac:dyDescent="0.25">
      <c r="A124" s="1">
        <v>34634</v>
      </c>
      <c r="B124" s="25">
        <v>0</v>
      </c>
      <c r="D124" s="1">
        <v>34634</v>
      </c>
      <c r="E124" s="7">
        <v>904.61</v>
      </c>
      <c r="F124" s="1">
        <v>0</v>
      </c>
      <c r="G124" s="1">
        <v>0</v>
      </c>
      <c r="J124" s="1">
        <v>24819996</v>
      </c>
      <c r="K124" t="s">
        <v>279</v>
      </c>
      <c r="L124" s="1">
        <f t="shared" si="4"/>
        <v>34135</v>
      </c>
      <c r="M124" s="35">
        <v>40909</v>
      </c>
      <c r="N124" s="36">
        <v>2.5700000000000001E-2</v>
      </c>
      <c r="O124" s="36">
        <v>2.9999999999999997E-4</v>
      </c>
      <c r="P124" s="37">
        <f t="shared" si="6"/>
        <v>2.6000000000000002E-2</v>
      </c>
    </row>
    <row r="125" spans="1:16" x14ac:dyDescent="0.25">
      <c r="A125" s="1">
        <v>34635</v>
      </c>
      <c r="B125" s="25">
        <v>0</v>
      </c>
      <c r="D125" s="1">
        <v>34635</v>
      </c>
      <c r="E125" s="7">
        <v>0</v>
      </c>
      <c r="F125" s="1">
        <v>0</v>
      </c>
      <c r="G125" s="1">
        <v>0</v>
      </c>
      <c r="J125" s="1">
        <v>24819998</v>
      </c>
      <c r="K125" t="s">
        <v>280</v>
      </c>
      <c r="L125" s="1">
        <f t="shared" si="4"/>
        <v>34136</v>
      </c>
      <c r="M125" s="35">
        <v>40909</v>
      </c>
      <c r="N125" s="36">
        <v>2.5700000000000001E-2</v>
      </c>
      <c r="O125" s="36">
        <v>2.9999999999999997E-4</v>
      </c>
      <c r="P125" s="37">
        <f t="shared" si="6"/>
        <v>2.6000000000000002E-2</v>
      </c>
    </row>
    <row r="126" spans="1:16" x14ac:dyDescent="0.25">
      <c r="A126" s="1">
        <v>34636</v>
      </c>
      <c r="B126" s="25">
        <v>0</v>
      </c>
      <c r="D126" s="1">
        <v>34636</v>
      </c>
      <c r="E126" s="7">
        <v>11736.48</v>
      </c>
      <c r="F126" s="1">
        <v>0</v>
      </c>
      <c r="G126" s="1">
        <v>0</v>
      </c>
      <c r="J126" s="1">
        <v>2077</v>
      </c>
      <c r="K126" t="s">
        <v>281</v>
      </c>
      <c r="L126" s="1">
        <f t="shared" si="4"/>
        <v>34141</v>
      </c>
      <c r="M126" s="35">
        <v>40909</v>
      </c>
      <c r="N126" s="36">
        <v>0</v>
      </c>
      <c r="O126" s="36">
        <v>0</v>
      </c>
      <c r="P126" s="37">
        <f t="shared" si="6"/>
        <v>0</v>
      </c>
    </row>
    <row r="127" spans="1:16" x14ac:dyDescent="0.25">
      <c r="A127" s="1">
        <v>34637</v>
      </c>
      <c r="B127" s="25">
        <v>0</v>
      </c>
      <c r="D127" s="1">
        <v>34637</v>
      </c>
      <c r="E127" s="7">
        <v>702614.98999999987</v>
      </c>
      <c r="F127" s="1" t="s">
        <v>463</v>
      </c>
      <c r="G127" s="1" t="s">
        <v>463</v>
      </c>
      <c r="J127" s="1">
        <v>2078</v>
      </c>
      <c r="K127" t="s">
        <v>282</v>
      </c>
      <c r="L127" s="1">
        <f t="shared" si="4"/>
        <v>34142</v>
      </c>
      <c r="M127" s="35">
        <v>40909</v>
      </c>
      <c r="N127" s="36">
        <v>0</v>
      </c>
      <c r="O127" s="36">
        <v>0</v>
      </c>
      <c r="P127" s="37">
        <f t="shared" si="6"/>
        <v>0</v>
      </c>
    </row>
    <row r="128" spans="1:16" x14ac:dyDescent="0.25">
      <c r="A128" s="1">
        <v>34644</v>
      </c>
      <c r="B128" s="25">
        <v>0</v>
      </c>
      <c r="D128" s="1">
        <v>34644</v>
      </c>
      <c r="E128" s="7">
        <v>510664.71</v>
      </c>
      <c r="F128" s="1">
        <v>0</v>
      </c>
      <c r="G128" s="1">
        <v>0</v>
      </c>
      <c r="J128" s="1">
        <v>24819999</v>
      </c>
      <c r="K128" t="s">
        <v>283</v>
      </c>
      <c r="L128" s="1">
        <f t="shared" si="4"/>
        <v>34144</v>
      </c>
      <c r="M128" s="35">
        <v>40909</v>
      </c>
      <c r="N128" s="36">
        <v>2.5700000000000001E-2</v>
      </c>
      <c r="O128" s="36">
        <v>2.9999999999999997E-4</v>
      </c>
      <c r="P128" s="37">
        <f t="shared" si="6"/>
        <v>2.6000000000000002E-2</v>
      </c>
    </row>
    <row r="129" spans="1:16" x14ac:dyDescent="0.25">
      <c r="A129" s="1">
        <v>34680</v>
      </c>
      <c r="B129" s="25">
        <v>-3</v>
      </c>
      <c r="D129" s="1">
        <v>34680</v>
      </c>
      <c r="E129" s="7">
        <v>850630.8600000001</v>
      </c>
      <c r="F129" s="1">
        <v>29</v>
      </c>
      <c r="G129" s="1">
        <v>6.86</v>
      </c>
      <c r="J129" s="1">
        <v>2083</v>
      </c>
      <c r="K129" t="s">
        <v>284</v>
      </c>
      <c r="L129" s="1">
        <f t="shared" si="4"/>
        <v>34180</v>
      </c>
      <c r="M129" s="35">
        <v>40909</v>
      </c>
      <c r="N129" s="36">
        <v>2.18E-2</v>
      </c>
      <c r="O129" s="36">
        <v>2.0000000000000001E-4</v>
      </c>
      <c r="P129" s="37">
        <f t="shared" si="6"/>
        <v>2.1999999999999999E-2</v>
      </c>
    </row>
    <row r="130" spans="1:16" x14ac:dyDescent="0.25">
      <c r="A130" s="1">
        <v>34681</v>
      </c>
      <c r="B130" s="25">
        <v>-5</v>
      </c>
      <c r="D130" s="1">
        <v>34681</v>
      </c>
      <c r="E130" s="7">
        <v>6060776.8499999987</v>
      </c>
      <c r="F130" s="1">
        <v>22</v>
      </c>
      <c r="G130" s="1">
        <v>36.270000000000003</v>
      </c>
      <c r="J130" s="1">
        <v>2084</v>
      </c>
      <c r="K130" t="s">
        <v>285</v>
      </c>
      <c r="L130" s="1">
        <f t="shared" ref="L130:L193" si="7">ROUND(LEFT(K130,6)*100,0)</f>
        <v>34181</v>
      </c>
      <c r="M130" s="35">
        <v>40909</v>
      </c>
      <c r="N130" s="36">
        <v>2.47E-2</v>
      </c>
      <c r="O130" s="36">
        <v>2.9999999999999997E-4</v>
      </c>
      <c r="P130" s="37">
        <f t="shared" si="6"/>
        <v>2.5000000000000001E-2</v>
      </c>
    </row>
    <row r="131" spans="1:16" x14ac:dyDescent="0.25">
      <c r="A131" s="1">
        <v>34682</v>
      </c>
      <c r="B131" s="25">
        <v>-8</v>
      </c>
      <c r="D131" s="1">
        <v>34682</v>
      </c>
      <c r="E131" s="7">
        <v>173209.91</v>
      </c>
      <c r="F131" s="1">
        <v>19.3</v>
      </c>
      <c r="G131" s="1">
        <v>57.48</v>
      </c>
      <c r="J131" s="1">
        <v>2085</v>
      </c>
      <c r="K131" t="s">
        <v>286</v>
      </c>
      <c r="L131" s="1">
        <f t="shared" si="7"/>
        <v>34182</v>
      </c>
      <c r="M131" s="35">
        <v>40909</v>
      </c>
      <c r="N131" s="36">
        <v>2.6800000000000001E-2</v>
      </c>
      <c r="O131" s="36">
        <v>2.0000000000000001E-4</v>
      </c>
      <c r="P131" s="37">
        <f t="shared" si="6"/>
        <v>2.7E-2</v>
      </c>
    </row>
    <row r="132" spans="1:16" x14ac:dyDescent="0.25">
      <c r="A132" s="1">
        <v>34683</v>
      </c>
      <c r="B132" s="25">
        <v>-5</v>
      </c>
      <c r="D132" s="1">
        <v>34683</v>
      </c>
      <c r="E132" s="7">
        <v>432910.42</v>
      </c>
      <c r="F132" s="1">
        <v>25</v>
      </c>
      <c r="G132" s="1">
        <v>43.43</v>
      </c>
      <c r="J132" s="1">
        <v>2086</v>
      </c>
      <c r="K132" t="s">
        <v>287</v>
      </c>
      <c r="L132" s="1">
        <f t="shared" si="7"/>
        <v>34183</v>
      </c>
      <c r="M132" s="35">
        <v>40909</v>
      </c>
      <c r="N132" s="36">
        <v>2.58E-2</v>
      </c>
      <c r="O132" s="36">
        <v>2.0000000000000001E-4</v>
      </c>
      <c r="P132" s="37">
        <f t="shared" si="6"/>
        <v>2.5999999999999999E-2</v>
      </c>
    </row>
    <row r="133" spans="1:16" x14ac:dyDescent="0.25">
      <c r="A133" s="1">
        <v>34684</v>
      </c>
      <c r="B133" s="25">
        <v>0</v>
      </c>
      <c r="D133" s="1">
        <v>34684</v>
      </c>
      <c r="E133" s="7">
        <v>0</v>
      </c>
      <c r="F133" s="1">
        <v>0</v>
      </c>
      <c r="G133" s="1">
        <v>0</v>
      </c>
      <c r="J133" s="1">
        <v>31569</v>
      </c>
      <c r="K133" t="s">
        <v>288</v>
      </c>
      <c r="L133" s="1">
        <f t="shared" si="7"/>
        <v>34184</v>
      </c>
      <c r="M133" s="35">
        <v>40909</v>
      </c>
      <c r="N133" s="36">
        <v>2.3699999999999999E-2</v>
      </c>
      <c r="O133" s="36">
        <v>2.9999999999999997E-4</v>
      </c>
      <c r="P133" s="37">
        <f t="shared" si="6"/>
        <v>2.4E-2</v>
      </c>
    </row>
    <row r="134" spans="1:16" x14ac:dyDescent="0.25">
      <c r="A134" s="1">
        <v>34685</v>
      </c>
      <c r="B134" s="25">
        <v>0</v>
      </c>
      <c r="D134" s="1">
        <v>34685</v>
      </c>
      <c r="E134" s="7">
        <v>0</v>
      </c>
      <c r="F134" s="1">
        <v>0</v>
      </c>
      <c r="G134" s="1">
        <v>0</v>
      </c>
      <c r="J134" s="1">
        <v>31571</v>
      </c>
      <c r="K134" t="s">
        <v>289</v>
      </c>
      <c r="L134" s="1">
        <f t="shared" si="7"/>
        <v>34185</v>
      </c>
      <c r="M134" s="35">
        <v>40909</v>
      </c>
      <c r="N134" s="36">
        <v>2.3699999999999999E-2</v>
      </c>
      <c r="O134" s="36">
        <v>2.9999999999999997E-4</v>
      </c>
      <c r="P134" s="37">
        <f t="shared" si="6"/>
        <v>2.4E-2</v>
      </c>
    </row>
    <row r="135" spans="1:16" x14ac:dyDescent="0.25">
      <c r="A135" s="1">
        <v>34686</v>
      </c>
      <c r="B135" s="25">
        <v>0</v>
      </c>
      <c r="D135" s="1">
        <v>34686</v>
      </c>
      <c r="E135" s="7">
        <v>141626.41</v>
      </c>
      <c r="F135" s="1">
        <v>35</v>
      </c>
      <c r="G135" s="1">
        <v>0</v>
      </c>
      <c r="J135" s="1">
        <v>121543422</v>
      </c>
      <c r="K135" t="s">
        <v>290</v>
      </c>
      <c r="L135" s="1">
        <f t="shared" si="7"/>
        <v>34186</v>
      </c>
      <c r="M135" s="35">
        <v>42644</v>
      </c>
      <c r="N135" s="36">
        <v>2.7199999999999998E-2</v>
      </c>
      <c r="O135" s="36">
        <v>1.8E-3</v>
      </c>
      <c r="P135" s="37">
        <f t="shared" si="6"/>
        <v>2.8999999999999998E-2</v>
      </c>
    </row>
    <row r="136" spans="1:16" x14ac:dyDescent="0.25">
      <c r="A136" s="1">
        <v>34687</v>
      </c>
      <c r="B136" s="25">
        <v>0</v>
      </c>
      <c r="D136" s="1">
        <v>34687</v>
      </c>
      <c r="E136" s="7">
        <v>1206560.4700000002</v>
      </c>
      <c r="F136" s="1" t="s">
        <v>463</v>
      </c>
      <c r="G136" s="1" t="s">
        <v>463</v>
      </c>
      <c r="J136" s="1">
        <v>76426309</v>
      </c>
      <c r="K136" t="s">
        <v>291</v>
      </c>
      <c r="L136" s="1">
        <f t="shared" si="7"/>
        <v>34199</v>
      </c>
      <c r="M136" s="35">
        <v>42339</v>
      </c>
      <c r="N136" s="36">
        <v>3.3000000000000002E-2</v>
      </c>
      <c r="O136" s="36">
        <v>0</v>
      </c>
      <c r="P136" s="37">
        <f t="shared" si="6"/>
        <v>3.3000000000000002E-2</v>
      </c>
    </row>
    <row r="137" spans="1:16" x14ac:dyDescent="0.25">
      <c r="A137" s="1">
        <v>34699</v>
      </c>
      <c r="B137" s="25">
        <v>0</v>
      </c>
      <c r="D137" s="1">
        <v>34699</v>
      </c>
      <c r="E137" s="7">
        <v>0</v>
      </c>
      <c r="F137" s="1">
        <v>30</v>
      </c>
      <c r="G137" s="1">
        <v>0</v>
      </c>
      <c r="J137" s="1">
        <v>2092</v>
      </c>
      <c r="K137" t="s">
        <v>292</v>
      </c>
      <c r="L137" s="1">
        <f t="shared" si="7"/>
        <v>34228</v>
      </c>
      <c r="M137" s="35">
        <v>41365</v>
      </c>
      <c r="N137" s="36">
        <v>2.98E-2</v>
      </c>
      <c r="O137" s="36">
        <v>2.0000000000000001E-4</v>
      </c>
      <c r="P137" s="37">
        <f t="shared" si="6"/>
        <v>0.03</v>
      </c>
    </row>
    <row r="138" spans="1:16" x14ac:dyDescent="0.25">
      <c r="A138" s="1">
        <v>35001</v>
      </c>
      <c r="B138" s="25">
        <v>0</v>
      </c>
      <c r="D138" s="1">
        <v>35001</v>
      </c>
      <c r="E138" s="4">
        <v>12103372.469999999</v>
      </c>
      <c r="F138" s="1">
        <v>51</v>
      </c>
      <c r="G138" s="1">
        <v>32.659999999999997</v>
      </c>
      <c r="J138" s="1">
        <v>2091</v>
      </c>
      <c r="K138" t="s">
        <v>293</v>
      </c>
      <c r="L138" s="1">
        <f t="shared" si="7"/>
        <v>34230</v>
      </c>
      <c r="M138" s="35">
        <v>40909</v>
      </c>
      <c r="N138" s="36">
        <v>2.4199999999999999E-2</v>
      </c>
      <c r="O138" s="36">
        <v>8.0000000000000004E-4</v>
      </c>
      <c r="P138" s="37">
        <f t="shared" si="6"/>
        <v>2.4999999999999998E-2</v>
      </c>
    </row>
    <row r="139" spans="1:16" x14ac:dyDescent="0.25">
      <c r="A139" s="1">
        <v>35200</v>
      </c>
      <c r="B139" s="25">
        <v>-5</v>
      </c>
      <c r="D139" s="1">
        <v>35200</v>
      </c>
      <c r="E139" s="4">
        <v>50488652.049999997</v>
      </c>
      <c r="F139" s="1">
        <v>52</v>
      </c>
      <c r="G139" s="1">
        <v>14.67</v>
      </c>
      <c r="J139" s="1">
        <v>2089</v>
      </c>
      <c r="K139" t="s">
        <v>294</v>
      </c>
      <c r="L139" s="1">
        <f t="shared" si="7"/>
        <v>34231</v>
      </c>
      <c r="M139" s="35">
        <v>40909</v>
      </c>
      <c r="N139" s="36">
        <v>2.7900000000000001E-2</v>
      </c>
      <c r="O139" s="36">
        <v>1.1000000000000001E-3</v>
      </c>
      <c r="P139" s="37">
        <f t="shared" si="6"/>
        <v>2.9000000000000001E-2</v>
      </c>
    </row>
    <row r="140" spans="1:16" x14ac:dyDescent="0.25">
      <c r="A140" s="1">
        <v>35300</v>
      </c>
      <c r="B140" s="25">
        <v>-5</v>
      </c>
      <c r="D140" s="1">
        <v>35300</v>
      </c>
      <c r="E140" s="4">
        <v>318281546.97000003</v>
      </c>
      <c r="F140" s="1">
        <v>35</v>
      </c>
      <c r="G140" s="1">
        <v>25.16</v>
      </c>
      <c r="J140" s="1">
        <v>2090</v>
      </c>
      <c r="K140" t="s">
        <v>295</v>
      </c>
      <c r="L140" s="1">
        <f t="shared" si="7"/>
        <v>34232</v>
      </c>
      <c r="M140" s="35">
        <v>40909</v>
      </c>
      <c r="N140" s="36">
        <v>2.7900000000000001E-2</v>
      </c>
      <c r="O140" s="36">
        <v>1.1000000000000001E-3</v>
      </c>
      <c r="P140" s="37">
        <f t="shared" si="6"/>
        <v>2.9000000000000001E-2</v>
      </c>
    </row>
    <row r="141" spans="1:16" x14ac:dyDescent="0.25">
      <c r="A141" s="1">
        <v>35400</v>
      </c>
      <c r="B141" s="25">
        <v>-15</v>
      </c>
      <c r="D141" s="1">
        <v>35400</v>
      </c>
      <c r="E141" s="4">
        <v>5092060.5500000007</v>
      </c>
      <c r="F141" s="1">
        <v>10.4</v>
      </c>
      <c r="G141" s="1">
        <v>91.17</v>
      </c>
      <c r="J141" s="1">
        <v>24820001</v>
      </c>
      <c r="K141" t="s">
        <v>296</v>
      </c>
      <c r="L141" s="1">
        <f t="shared" si="7"/>
        <v>34233</v>
      </c>
      <c r="M141" s="35">
        <v>40909</v>
      </c>
      <c r="N141" s="36">
        <v>3.4000000000000002E-2</v>
      </c>
      <c r="O141" s="36">
        <v>2E-3</v>
      </c>
      <c r="P141" s="37">
        <f t="shared" si="6"/>
        <v>3.6000000000000004E-2</v>
      </c>
    </row>
    <row r="142" spans="1:16" x14ac:dyDescent="0.25">
      <c r="A142" s="1">
        <v>35500</v>
      </c>
      <c r="B142" s="25">
        <v>-40</v>
      </c>
      <c r="D142" s="1">
        <v>35500</v>
      </c>
      <c r="E142" s="4">
        <v>352343824.31999993</v>
      </c>
      <c r="F142" s="1">
        <v>29</v>
      </c>
      <c r="G142" s="1">
        <v>35.76</v>
      </c>
      <c r="J142" s="1">
        <v>24820002</v>
      </c>
      <c r="K142" t="s">
        <v>297</v>
      </c>
      <c r="L142" s="1">
        <f t="shared" si="7"/>
        <v>34234</v>
      </c>
      <c r="M142" s="35">
        <v>40909</v>
      </c>
      <c r="N142" s="36">
        <v>3.4000000000000002E-2</v>
      </c>
      <c r="O142" s="36">
        <v>2E-3</v>
      </c>
      <c r="P142" s="37">
        <f t="shared" si="6"/>
        <v>3.6000000000000004E-2</v>
      </c>
    </row>
    <row r="143" spans="1:16" x14ac:dyDescent="0.25">
      <c r="A143" s="1">
        <v>35600</v>
      </c>
      <c r="B143" s="25">
        <v>-40</v>
      </c>
      <c r="D143" s="1">
        <v>35600</v>
      </c>
      <c r="E143" s="4">
        <v>155216543.83999997</v>
      </c>
      <c r="F143" s="1">
        <v>40</v>
      </c>
      <c r="G143" s="1">
        <v>29.91</v>
      </c>
      <c r="J143" s="1">
        <v>24820007</v>
      </c>
      <c r="K143" t="s">
        <v>298</v>
      </c>
      <c r="L143" s="1">
        <f t="shared" si="7"/>
        <v>34235</v>
      </c>
      <c r="M143" s="35">
        <v>40909</v>
      </c>
      <c r="N143" s="36">
        <v>3.4000000000000002E-2</v>
      </c>
      <c r="O143" s="36">
        <v>2E-3</v>
      </c>
      <c r="P143" s="37">
        <f t="shared" si="6"/>
        <v>3.6000000000000004E-2</v>
      </c>
    </row>
    <row r="144" spans="1:16" x14ac:dyDescent="0.25">
      <c r="A144" s="1">
        <v>35601</v>
      </c>
      <c r="B144" s="25">
        <v>0</v>
      </c>
      <c r="D144" s="1">
        <v>35601</v>
      </c>
      <c r="E144" s="4">
        <v>2110610.13</v>
      </c>
      <c r="F144" s="1">
        <v>19.8</v>
      </c>
      <c r="G144" s="1">
        <v>60.35</v>
      </c>
      <c r="J144" s="1">
        <v>24820008</v>
      </c>
      <c r="K144" t="s">
        <v>299</v>
      </c>
      <c r="L144" s="1">
        <f t="shared" si="7"/>
        <v>34236</v>
      </c>
      <c r="M144" s="35">
        <v>40909</v>
      </c>
      <c r="N144" s="36">
        <v>3.4000000000000002E-2</v>
      </c>
      <c r="O144" s="36">
        <v>2E-3</v>
      </c>
      <c r="P144" s="37">
        <f t="shared" si="6"/>
        <v>3.6000000000000004E-2</v>
      </c>
    </row>
    <row r="145" spans="1:16" x14ac:dyDescent="0.25">
      <c r="A145" s="1">
        <v>35700</v>
      </c>
      <c r="B145" s="25">
        <v>0</v>
      </c>
      <c r="D145" s="1">
        <v>35700</v>
      </c>
      <c r="E145" s="4">
        <v>3597803.02</v>
      </c>
      <c r="F145" s="1">
        <v>39</v>
      </c>
      <c r="G145" s="1">
        <v>29.36</v>
      </c>
      <c r="J145" s="1">
        <v>2087</v>
      </c>
      <c r="K145" t="s">
        <v>300</v>
      </c>
      <c r="L145" s="1">
        <f t="shared" si="7"/>
        <v>34241</v>
      </c>
      <c r="M145" s="35">
        <v>40909</v>
      </c>
      <c r="N145" s="36">
        <v>0</v>
      </c>
      <c r="O145" s="36">
        <v>0</v>
      </c>
      <c r="P145" s="37">
        <f t="shared" ref="P145:P176" si="8">N145+O145</f>
        <v>0</v>
      </c>
    </row>
    <row r="146" spans="1:16" x14ac:dyDescent="0.25">
      <c r="A146" s="1">
        <v>35800</v>
      </c>
      <c r="B146" s="25">
        <v>0</v>
      </c>
      <c r="D146" s="1">
        <v>35800</v>
      </c>
      <c r="E146" s="4">
        <v>7404951.0200000005</v>
      </c>
      <c r="F146" s="1">
        <v>27</v>
      </c>
      <c r="G146" s="1">
        <v>39.24</v>
      </c>
      <c r="J146" s="1">
        <v>2088</v>
      </c>
      <c r="K146" t="s">
        <v>301</v>
      </c>
      <c r="L146" s="1">
        <f t="shared" si="7"/>
        <v>34242</v>
      </c>
      <c r="M146" s="35">
        <v>40909</v>
      </c>
      <c r="N146" s="36">
        <v>0</v>
      </c>
      <c r="O146" s="36">
        <v>0</v>
      </c>
      <c r="P146" s="37">
        <f t="shared" si="8"/>
        <v>0</v>
      </c>
    </row>
    <row r="147" spans="1:16" x14ac:dyDescent="0.25">
      <c r="A147" s="1">
        <v>35900</v>
      </c>
      <c r="B147" s="25">
        <v>0</v>
      </c>
      <c r="D147" s="1">
        <v>35900</v>
      </c>
      <c r="E147" s="4">
        <v>15532302.810000002</v>
      </c>
      <c r="F147" s="1">
        <v>48</v>
      </c>
      <c r="G147" s="1">
        <v>26.72</v>
      </c>
      <c r="J147" s="1">
        <v>24820009</v>
      </c>
      <c r="K147" t="s">
        <v>302</v>
      </c>
      <c r="L147" s="1">
        <f t="shared" si="7"/>
        <v>34244</v>
      </c>
      <c r="M147" s="35">
        <v>40909</v>
      </c>
      <c r="N147" s="36">
        <v>3.4000000000000002E-2</v>
      </c>
      <c r="O147" s="36">
        <v>2E-3</v>
      </c>
      <c r="P147" s="37">
        <f t="shared" si="8"/>
        <v>3.6000000000000004E-2</v>
      </c>
    </row>
    <row r="148" spans="1:16" x14ac:dyDescent="0.25">
      <c r="A148" s="1">
        <v>36100</v>
      </c>
      <c r="B148" s="25">
        <v>-5</v>
      </c>
      <c r="D148" s="1">
        <v>36100</v>
      </c>
      <c r="E148" s="4">
        <v>24230245.84</v>
      </c>
      <c r="F148" s="1">
        <v>48</v>
      </c>
      <c r="G148" s="1">
        <v>20.67</v>
      </c>
      <c r="J148" s="1">
        <v>2096</v>
      </c>
      <c r="K148" t="s">
        <v>303</v>
      </c>
      <c r="L148" s="1">
        <f t="shared" si="7"/>
        <v>34280</v>
      </c>
      <c r="M148" s="35">
        <v>40909</v>
      </c>
      <c r="N148" s="36">
        <v>3.5000000000000003E-2</v>
      </c>
      <c r="O148" s="36">
        <v>2E-3</v>
      </c>
      <c r="P148" s="37">
        <f t="shared" si="8"/>
        <v>3.7000000000000005E-2</v>
      </c>
    </row>
    <row r="149" spans="1:16" x14ac:dyDescent="0.25">
      <c r="A149" s="1">
        <v>36200</v>
      </c>
      <c r="B149" s="25">
        <v>-10</v>
      </c>
      <c r="D149" s="1">
        <v>36200</v>
      </c>
      <c r="E149" s="4">
        <v>251601057.17999995</v>
      </c>
      <c r="F149" s="1">
        <v>35</v>
      </c>
      <c r="G149" s="1">
        <v>25.43</v>
      </c>
      <c r="J149" s="1">
        <v>2095</v>
      </c>
      <c r="K149" t="s">
        <v>304</v>
      </c>
      <c r="L149" s="1">
        <f t="shared" si="7"/>
        <v>34281</v>
      </c>
      <c r="M149" s="35">
        <v>40909</v>
      </c>
      <c r="N149" s="36">
        <v>3.27E-2</v>
      </c>
      <c r="O149" s="36">
        <v>1.2999999999999999E-3</v>
      </c>
      <c r="P149" s="37">
        <f t="shared" si="8"/>
        <v>3.4000000000000002E-2</v>
      </c>
    </row>
    <row r="150" spans="1:16" x14ac:dyDescent="0.25">
      <c r="A150" s="1">
        <v>36400</v>
      </c>
      <c r="B150" s="25">
        <v>-50</v>
      </c>
      <c r="D150" s="1">
        <v>36400</v>
      </c>
      <c r="E150" s="4">
        <v>333019244.75000006</v>
      </c>
      <c r="F150" s="1">
        <v>21</v>
      </c>
      <c r="G150" s="1">
        <v>57.4</v>
      </c>
      <c r="J150" s="1">
        <v>2093</v>
      </c>
      <c r="K150" t="s">
        <v>305</v>
      </c>
      <c r="L150" s="1">
        <f t="shared" si="7"/>
        <v>34282</v>
      </c>
      <c r="M150" s="35">
        <v>40909</v>
      </c>
      <c r="N150" s="36">
        <v>3.1800000000000002E-2</v>
      </c>
      <c r="O150" s="36">
        <v>1.1999999999999999E-3</v>
      </c>
      <c r="P150" s="37">
        <f t="shared" si="8"/>
        <v>3.3000000000000002E-2</v>
      </c>
    </row>
    <row r="151" spans="1:16" x14ac:dyDescent="0.25">
      <c r="A151" s="1">
        <v>36500</v>
      </c>
      <c r="B151" s="25">
        <v>-20</v>
      </c>
      <c r="D151" s="1">
        <v>36500</v>
      </c>
      <c r="E151" s="4">
        <v>261850255.59</v>
      </c>
      <c r="F151" s="1">
        <v>25</v>
      </c>
      <c r="G151" s="1">
        <v>43.44</v>
      </c>
      <c r="J151" s="1">
        <v>2094</v>
      </c>
      <c r="K151" t="s">
        <v>306</v>
      </c>
      <c r="L151" s="1">
        <f t="shared" si="7"/>
        <v>34283</v>
      </c>
      <c r="M151" s="35">
        <v>40909</v>
      </c>
      <c r="N151" s="36">
        <v>2.8299999999999999E-2</v>
      </c>
      <c r="O151" s="36">
        <v>6.9999999999999999E-4</v>
      </c>
      <c r="P151" s="37">
        <f t="shared" si="8"/>
        <v>2.8999999999999998E-2</v>
      </c>
    </row>
    <row r="152" spans="1:16" x14ac:dyDescent="0.25">
      <c r="A152" s="1">
        <v>36600</v>
      </c>
      <c r="B152" s="25">
        <v>-5</v>
      </c>
      <c r="D152" s="1">
        <v>36600</v>
      </c>
      <c r="E152" s="4">
        <v>286362213.31999999</v>
      </c>
      <c r="F152" s="1">
        <v>46</v>
      </c>
      <c r="G152" s="1">
        <v>24.11</v>
      </c>
      <c r="J152" s="1">
        <v>31573</v>
      </c>
      <c r="K152" t="s">
        <v>307</v>
      </c>
      <c r="L152" s="1">
        <f t="shared" si="7"/>
        <v>34284</v>
      </c>
      <c r="M152" s="35">
        <v>40909</v>
      </c>
      <c r="N152" s="36">
        <v>3.0300000000000001E-2</v>
      </c>
      <c r="O152" s="36">
        <v>1.6999999999999999E-3</v>
      </c>
      <c r="P152" s="37">
        <f t="shared" si="8"/>
        <v>3.2000000000000001E-2</v>
      </c>
    </row>
    <row r="153" spans="1:16" x14ac:dyDescent="0.25">
      <c r="A153" s="1">
        <v>36700</v>
      </c>
      <c r="B153" s="25">
        <v>-5</v>
      </c>
      <c r="D153" s="1">
        <v>36700</v>
      </c>
      <c r="E153" s="4">
        <v>296208322.48000014</v>
      </c>
      <c r="F153" s="1">
        <v>26</v>
      </c>
      <c r="G153" s="1">
        <v>26.05</v>
      </c>
      <c r="J153" s="1">
        <v>31575</v>
      </c>
      <c r="K153" t="s">
        <v>308</v>
      </c>
      <c r="L153" s="1">
        <f t="shared" si="7"/>
        <v>34285</v>
      </c>
      <c r="M153" s="35">
        <v>40909</v>
      </c>
      <c r="N153" s="36">
        <v>3.2099999999999997E-2</v>
      </c>
      <c r="O153" s="36">
        <v>1.9E-3</v>
      </c>
      <c r="P153" s="37">
        <f t="shared" si="8"/>
        <v>3.3999999999999996E-2</v>
      </c>
    </row>
    <row r="154" spans="1:16" x14ac:dyDescent="0.25">
      <c r="A154" s="1">
        <v>36800</v>
      </c>
      <c r="B154" s="25">
        <v>10</v>
      </c>
      <c r="D154" s="1">
        <v>36800</v>
      </c>
      <c r="E154" s="4">
        <v>699987176.20000017</v>
      </c>
      <c r="F154" s="1">
        <v>9.9</v>
      </c>
      <c r="G154" s="1">
        <v>46.83</v>
      </c>
      <c r="J154" s="1">
        <v>121543428</v>
      </c>
      <c r="K154" t="s">
        <v>309</v>
      </c>
      <c r="L154" s="1">
        <f t="shared" si="7"/>
        <v>34286</v>
      </c>
      <c r="M154" s="35">
        <v>42644</v>
      </c>
      <c r="N154" s="36">
        <v>2.7199999999999998E-2</v>
      </c>
      <c r="O154" s="36">
        <v>1.8E-3</v>
      </c>
      <c r="P154" s="37">
        <f t="shared" si="8"/>
        <v>2.8999999999999998E-2</v>
      </c>
    </row>
    <row r="155" spans="1:16" x14ac:dyDescent="0.25">
      <c r="A155" s="1">
        <v>36900</v>
      </c>
      <c r="B155" s="25">
        <v>-20</v>
      </c>
      <c r="D155" s="1">
        <v>36900</v>
      </c>
      <c r="E155" s="4">
        <v>77275952.74999997</v>
      </c>
      <c r="F155" s="1">
        <v>18.8</v>
      </c>
      <c r="G155" s="1">
        <v>55.66</v>
      </c>
      <c r="J155" s="1">
        <v>39117553</v>
      </c>
      <c r="K155" t="s">
        <v>310</v>
      </c>
      <c r="L155" s="1">
        <f t="shared" si="7"/>
        <v>34287</v>
      </c>
      <c r="M155" s="35">
        <v>41395</v>
      </c>
      <c r="N155" s="36">
        <v>0.2</v>
      </c>
      <c r="O155" s="36">
        <v>0</v>
      </c>
      <c r="P155" s="37">
        <f t="shared" si="8"/>
        <v>0.2</v>
      </c>
    </row>
    <row r="156" spans="1:16" x14ac:dyDescent="0.25">
      <c r="A156" s="1">
        <v>36902</v>
      </c>
      <c r="B156" s="25">
        <v>-10</v>
      </c>
      <c r="D156" s="1">
        <v>36902</v>
      </c>
      <c r="E156" s="4">
        <v>125873217.07000001</v>
      </c>
      <c r="F156" s="1">
        <v>27</v>
      </c>
      <c r="G156" s="1">
        <v>34.869999999999997</v>
      </c>
      <c r="J156" s="1">
        <v>2104</v>
      </c>
      <c r="K156" t="s">
        <v>311</v>
      </c>
      <c r="L156" s="1">
        <f t="shared" si="7"/>
        <v>34328</v>
      </c>
      <c r="M156" s="35">
        <v>41365</v>
      </c>
      <c r="N156" s="36">
        <v>3.6700000000000003E-2</v>
      </c>
      <c r="O156" s="36">
        <v>2.9999999999999997E-4</v>
      </c>
      <c r="P156" s="37">
        <f t="shared" si="8"/>
        <v>3.7000000000000005E-2</v>
      </c>
    </row>
    <row r="157" spans="1:16" x14ac:dyDescent="0.25">
      <c r="A157" s="1">
        <v>37000</v>
      </c>
      <c r="B157" s="25">
        <v>-30</v>
      </c>
      <c r="D157" s="1">
        <v>37000</v>
      </c>
      <c r="E157" s="4">
        <v>83007233.930000022</v>
      </c>
      <c r="F157" s="1">
        <v>12.8</v>
      </c>
      <c r="G157" s="1">
        <v>37.630000000000003</v>
      </c>
      <c r="J157" s="1">
        <v>2102</v>
      </c>
      <c r="K157" t="s">
        <v>312</v>
      </c>
      <c r="L157" s="1">
        <f t="shared" si="7"/>
        <v>34330</v>
      </c>
      <c r="M157" s="35">
        <v>40909</v>
      </c>
      <c r="N157" s="36">
        <v>2.92E-2</v>
      </c>
      <c r="O157" s="36">
        <v>2.8E-3</v>
      </c>
      <c r="P157" s="37">
        <f t="shared" si="8"/>
        <v>3.2000000000000001E-2</v>
      </c>
    </row>
    <row r="158" spans="1:16" x14ac:dyDescent="0.25">
      <c r="A158" s="1">
        <v>37001</v>
      </c>
      <c r="B158" s="25">
        <v>0</v>
      </c>
      <c r="D158" s="1">
        <v>37001</v>
      </c>
      <c r="E158" s="4"/>
      <c r="F158" s="1">
        <v>0</v>
      </c>
      <c r="G158" s="1">
        <v>0</v>
      </c>
      <c r="J158" s="1">
        <v>2099</v>
      </c>
      <c r="K158" t="s">
        <v>313</v>
      </c>
      <c r="L158" s="1">
        <f t="shared" si="7"/>
        <v>34331</v>
      </c>
      <c r="M158" s="35">
        <v>40909</v>
      </c>
      <c r="N158" s="36">
        <v>3.9899999999999998E-2</v>
      </c>
      <c r="O158" s="36">
        <v>2.0999999999999999E-3</v>
      </c>
      <c r="P158" s="37">
        <f t="shared" si="8"/>
        <v>4.1999999999999996E-2</v>
      </c>
    </row>
    <row r="159" spans="1:16" x14ac:dyDescent="0.25">
      <c r="A159" s="1">
        <v>37300</v>
      </c>
      <c r="B159" s="25">
        <v>-10</v>
      </c>
      <c r="D159" s="1">
        <v>37300</v>
      </c>
      <c r="E159" s="4">
        <v>274480865.57999992</v>
      </c>
      <c r="F159" s="1">
        <v>12.5</v>
      </c>
      <c r="G159" s="1">
        <v>42.39</v>
      </c>
      <c r="J159" s="1">
        <v>2100</v>
      </c>
      <c r="K159" t="s">
        <v>314</v>
      </c>
      <c r="L159" s="1">
        <f t="shared" si="7"/>
        <v>34332</v>
      </c>
      <c r="M159" s="35">
        <v>40909</v>
      </c>
      <c r="N159" s="36">
        <v>3.8899999999999997E-2</v>
      </c>
      <c r="O159" s="36">
        <v>2.0999999999999999E-3</v>
      </c>
      <c r="P159" s="37">
        <f t="shared" si="8"/>
        <v>4.0999999999999995E-2</v>
      </c>
    </row>
    <row r="160" spans="1:16" x14ac:dyDescent="0.25">
      <c r="A160" s="1">
        <v>37400</v>
      </c>
      <c r="B160" s="25">
        <v>0</v>
      </c>
      <c r="D160" s="1">
        <v>37400</v>
      </c>
      <c r="E160" s="4">
        <v>8504736.8200000003</v>
      </c>
      <c r="F160" s="1" t="s">
        <v>463</v>
      </c>
      <c r="G160" s="1" t="s">
        <v>463</v>
      </c>
      <c r="J160" s="1">
        <v>2101</v>
      </c>
      <c r="K160" t="s">
        <v>315</v>
      </c>
      <c r="L160" s="1">
        <f t="shared" si="7"/>
        <v>34333</v>
      </c>
      <c r="M160" s="35">
        <v>40909</v>
      </c>
      <c r="N160" s="36">
        <v>3.7499999999999999E-2</v>
      </c>
      <c r="O160" s="36">
        <v>2.5000000000000001E-3</v>
      </c>
      <c r="P160" s="37">
        <f t="shared" si="8"/>
        <v>0.04</v>
      </c>
    </row>
    <row r="161" spans="1:16" x14ac:dyDescent="0.25">
      <c r="A161" s="1">
        <v>39000</v>
      </c>
      <c r="B161" s="25">
        <v>-4</v>
      </c>
      <c r="D161" s="1">
        <v>39000</v>
      </c>
      <c r="E161" s="4">
        <v>121579245.11000003</v>
      </c>
      <c r="F161" s="1">
        <v>24</v>
      </c>
      <c r="G161" s="1">
        <v>48.96</v>
      </c>
      <c r="J161" s="1">
        <v>24820011</v>
      </c>
      <c r="K161" t="s">
        <v>316</v>
      </c>
      <c r="L161" s="1">
        <f t="shared" si="7"/>
        <v>34334</v>
      </c>
      <c r="M161" s="35">
        <v>40909</v>
      </c>
      <c r="N161" s="36">
        <v>3.7499999999999999E-2</v>
      </c>
      <c r="O161" s="36">
        <v>2.5000000000000001E-3</v>
      </c>
      <c r="P161" s="37">
        <f t="shared" si="8"/>
        <v>0.04</v>
      </c>
    </row>
    <row r="162" spans="1:16" x14ac:dyDescent="0.25">
      <c r="A162" s="1">
        <v>39101</v>
      </c>
      <c r="B162" s="25">
        <v>0</v>
      </c>
      <c r="D162" s="1">
        <v>39101</v>
      </c>
      <c r="E162" s="4">
        <v>5776002.5</v>
      </c>
      <c r="F162" s="1" t="s">
        <v>463</v>
      </c>
      <c r="G162" s="1" t="s">
        <v>463</v>
      </c>
      <c r="J162" s="1">
        <v>24820012</v>
      </c>
      <c r="K162" t="s">
        <v>317</v>
      </c>
      <c r="L162" s="1">
        <f t="shared" si="7"/>
        <v>34335</v>
      </c>
      <c r="M162" s="35">
        <v>40909</v>
      </c>
      <c r="N162" s="36">
        <v>3.7499999999999999E-2</v>
      </c>
      <c r="O162" s="36">
        <v>2.5000000000000001E-3</v>
      </c>
      <c r="P162" s="37">
        <f t="shared" si="8"/>
        <v>0.04</v>
      </c>
    </row>
    <row r="163" spans="1:16" x14ac:dyDescent="0.25">
      <c r="A163" s="1">
        <v>39102</v>
      </c>
      <c r="B163" s="25">
        <v>0</v>
      </c>
      <c r="D163" s="1">
        <v>39102</v>
      </c>
      <c r="E163" s="4">
        <v>3849326.6100000013</v>
      </c>
      <c r="F163" s="1" t="s">
        <v>463</v>
      </c>
      <c r="G163" s="1" t="s">
        <v>463</v>
      </c>
      <c r="J163" s="1">
        <v>24820013</v>
      </c>
      <c r="K163" t="s">
        <v>318</v>
      </c>
      <c r="L163" s="1">
        <f t="shared" si="7"/>
        <v>34336</v>
      </c>
      <c r="M163" s="35">
        <v>40909</v>
      </c>
      <c r="N163" s="36">
        <v>3.7499999999999999E-2</v>
      </c>
      <c r="O163" s="36">
        <v>2.5000000000000001E-3</v>
      </c>
      <c r="P163" s="37">
        <f t="shared" si="8"/>
        <v>0.04</v>
      </c>
    </row>
    <row r="164" spans="1:16" x14ac:dyDescent="0.25">
      <c r="A164" s="1">
        <v>39103</v>
      </c>
      <c r="B164" s="25">
        <v>0</v>
      </c>
      <c r="D164" s="1">
        <v>39103</v>
      </c>
      <c r="E164" s="4">
        <v>0</v>
      </c>
      <c r="F164" s="1" t="s">
        <v>463</v>
      </c>
      <c r="G164" s="1" t="s">
        <v>463</v>
      </c>
      <c r="J164" s="1">
        <v>2097</v>
      </c>
      <c r="K164" t="s">
        <v>319</v>
      </c>
      <c r="L164" s="1">
        <f t="shared" si="7"/>
        <v>34341</v>
      </c>
      <c r="M164" s="35">
        <v>40909</v>
      </c>
      <c r="N164" s="36">
        <v>0</v>
      </c>
      <c r="O164" s="36">
        <v>0</v>
      </c>
      <c r="P164" s="37">
        <f t="shared" si="8"/>
        <v>0</v>
      </c>
    </row>
    <row r="165" spans="1:16" x14ac:dyDescent="0.25">
      <c r="A165" s="1">
        <v>39104</v>
      </c>
      <c r="B165" s="25">
        <v>0</v>
      </c>
      <c r="D165" s="1">
        <v>39104</v>
      </c>
      <c r="E165" s="4">
        <v>35915918.480000004</v>
      </c>
      <c r="F165" s="1" t="s">
        <v>463</v>
      </c>
      <c r="G165" s="1" t="s">
        <v>463</v>
      </c>
      <c r="J165" s="1">
        <v>2098</v>
      </c>
      <c r="K165" t="s">
        <v>320</v>
      </c>
      <c r="L165" s="1">
        <f t="shared" si="7"/>
        <v>34342</v>
      </c>
      <c r="M165" s="35">
        <v>40909</v>
      </c>
      <c r="N165" s="36">
        <v>0</v>
      </c>
      <c r="O165" s="36">
        <v>0</v>
      </c>
      <c r="P165" s="37">
        <f t="shared" si="8"/>
        <v>0</v>
      </c>
    </row>
    <row r="166" spans="1:16" x14ac:dyDescent="0.25">
      <c r="A166" s="1">
        <v>39202</v>
      </c>
      <c r="B166" s="25">
        <v>15</v>
      </c>
      <c r="D166" s="1">
        <v>39202</v>
      </c>
      <c r="E166" s="4">
        <v>12604114.560000001</v>
      </c>
      <c r="F166" s="1">
        <v>4</v>
      </c>
      <c r="G166" s="1">
        <v>64.22</v>
      </c>
      <c r="J166" s="1">
        <v>24820014</v>
      </c>
      <c r="K166" t="s">
        <v>321</v>
      </c>
      <c r="L166" s="1">
        <f t="shared" si="7"/>
        <v>34344</v>
      </c>
      <c r="M166" s="35">
        <v>40909</v>
      </c>
      <c r="N166" s="36">
        <v>3.7499999999999999E-2</v>
      </c>
      <c r="O166" s="36">
        <v>2.5000000000000001E-3</v>
      </c>
      <c r="P166" s="37">
        <f t="shared" si="8"/>
        <v>0.04</v>
      </c>
    </row>
    <row r="167" spans="1:16" x14ac:dyDescent="0.25">
      <c r="A167" s="1">
        <v>39203</v>
      </c>
      <c r="B167" s="25">
        <v>10</v>
      </c>
      <c r="D167" s="1">
        <v>39203</v>
      </c>
      <c r="E167" s="4">
        <v>53796773.520000011</v>
      </c>
      <c r="F167" s="1">
        <v>3.9</v>
      </c>
      <c r="G167" s="1">
        <v>70.069999999999993</v>
      </c>
      <c r="J167" s="1">
        <v>2103</v>
      </c>
      <c r="K167" t="s">
        <v>322</v>
      </c>
      <c r="L167" s="1">
        <f t="shared" si="7"/>
        <v>34352</v>
      </c>
      <c r="M167" s="35">
        <v>40909</v>
      </c>
      <c r="N167" s="36">
        <v>0</v>
      </c>
      <c r="O167" s="36">
        <v>0</v>
      </c>
      <c r="P167" s="37">
        <f t="shared" si="8"/>
        <v>0</v>
      </c>
    </row>
    <row r="168" spans="1:16" x14ac:dyDescent="0.25">
      <c r="A168" s="1">
        <v>39204</v>
      </c>
      <c r="B168" s="25">
        <v>15</v>
      </c>
      <c r="D168" s="1">
        <v>39204</v>
      </c>
      <c r="E168" s="4">
        <v>0</v>
      </c>
      <c r="F168" s="1">
        <v>3.9</v>
      </c>
      <c r="G168" s="1">
        <v>59.3</v>
      </c>
      <c r="J168" s="1">
        <v>2106</v>
      </c>
      <c r="K168" t="s">
        <v>323</v>
      </c>
      <c r="L168" s="1">
        <f t="shared" si="7"/>
        <v>34380</v>
      </c>
      <c r="M168" s="35">
        <v>40909</v>
      </c>
      <c r="N168" s="36">
        <v>2.1700000000000001E-2</v>
      </c>
      <c r="O168" s="36">
        <v>2.9999999999999997E-4</v>
      </c>
      <c r="P168" s="37">
        <f t="shared" si="8"/>
        <v>2.2000000000000002E-2</v>
      </c>
    </row>
    <row r="169" spans="1:16" x14ac:dyDescent="0.25">
      <c r="A169" s="1">
        <v>39212</v>
      </c>
      <c r="B169" s="25">
        <v>15</v>
      </c>
      <c r="D169" s="1">
        <v>39212</v>
      </c>
      <c r="E169" s="4">
        <v>2886718.0200000014</v>
      </c>
      <c r="F169" s="1">
        <v>5.2</v>
      </c>
      <c r="G169" s="1">
        <v>50.57</v>
      </c>
      <c r="J169" s="1">
        <v>2105</v>
      </c>
      <c r="K169" t="s">
        <v>324</v>
      </c>
      <c r="L169" s="1">
        <f t="shared" si="7"/>
        <v>34381</v>
      </c>
      <c r="M169" s="35">
        <v>40909</v>
      </c>
      <c r="N169" s="36">
        <v>4.3200000000000002E-2</v>
      </c>
      <c r="O169" s="36">
        <v>1.8E-3</v>
      </c>
      <c r="P169" s="37">
        <f t="shared" si="8"/>
        <v>4.5000000000000005E-2</v>
      </c>
    </row>
    <row r="170" spans="1:16" x14ac:dyDescent="0.25">
      <c r="A170" s="1">
        <v>39213</v>
      </c>
      <c r="B170" s="25">
        <v>10</v>
      </c>
      <c r="D170" s="1">
        <v>39213</v>
      </c>
      <c r="E170" s="4">
        <v>770868.77999999991</v>
      </c>
      <c r="F170" s="1">
        <v>4.4000000000000004</v>
      </c>
      <c r="G170" s="1">
        <v>73.52</v>
      </c>
      <c r="J170" s="1">
        <v>2107</v>
      </c>
      <c r="K170" t="s">
        <v>325</v>
      </c>
      <c r="L170" s="1">
        <f t="shared" si="7"/>
        <v>34382</v>
      </c>
      <c r="M170" s="35">
        <v>40909</v>
      </c>
      <c r="N170" s="36">
        <v>4.1500000000000002E-2</v>
      </c>
      <c r="O170" s="36">
        <v>2.5000000000000001E-3</v>
      </c>
      <c r="P170" s="37">
        <f t="shared" si="8"/>
        <v>4.4000000000000004E-2</v>
      </c>
    </row>
    <row r="171" spans="1:16" x14ac:dyDescent="0.25">
      <c r="A171" s="1">
        <v>39214</v>
      </c>
      <c r="B171" s="25">
        <v>15</v>
      </c>
      <c r="D171" s="1">
        <v>39214</v>
      </c>
      <c r="E171" s="4">
        <v>0</v>
      </c>
      <c r="F171" s="1">
        <v>5.9</v>
      </c>
      <c r="G171" s="1">
        <v>65.59</v>
      </c>
      <c r="J171" s="1">
        <v>2108</v>
      </c>
      <c r="K171" t="s">
        <v>326</v>
      </c>
      <c r="L171" s="1">
        <f t="shared" si="7"/>
        <v>34383</v>
      </c>
      <c r="M171" s="35">
        <v>40909</v>
      </c>
      <c r="N171" s="36">
        <v>4.2799999999999998E-2</v>
      </c>
      <c r="O171" s="36">
        <v>3.2000000000000002E-3</v>
      </c>
      <c r="P171" s="37">
        <f t="shared" si="8"/>
        <v>4.5999999999999999E-2</v>
      </c>
    </row>
    <row r="172" spans="1:16" x14ac:dyDescent="0.25">
      <c r="A172" s="1">
        <v>39300</v>
      </c>
      <c r="B172" s="25">
        <v>0</v>
      </c>
      <c r="D172" s="1">
        <v>39300</v>
      </c>
      <c r="E172" s="4">
        <v>0</v>
      </c>
      <c r="F172" s="1" t="s">
        <v>463</v>
      </c>
      <c r="G172" s="1" t="s">
        <v>463</v>
      </c>
      <c r="J172" s="1">
        <v>2109</v>
      </c>
      <c r="K172" t="s">
        <v>327</v>
      </c>
      <c r="L172" s="1">
        <f t="shared" si="7"/>
        <v>34384</v>
      </c>
      <c r="M172" s="35">
        <v>40909</v>
      </c>
      <c r="N172" s="36">
        <v>3.8699999999999998E-2</v>
      </c>
      <c r="O172" s="36">
        <v>2.3E-3</v>
      </c>
      <c r="P172" s="37">
        <f t="shared" si="8"/>
        <v>4.0999999999999995E-2</v>
      </c>
    </row>
    <row r="173" spans="1:16" x14ac:dyDescent="0.25">
      <c r="A173" s="1">
        <v>39400</v>
      </c>
      <c r="B173" s="25">
        <v>0</v>
      </c>
      <c r="D173" s="1">
        <v>39400</v>
      </c>
      <c r="E173" s="4">
        <v>11916700.329999994</v>
      </c>
      <c r="F173" s="1" t="s">
        <v>463</v>
      </c>
      <c r="G173" s="1" t="s">
        <v>463</v>
      </c>
      <c r="J173" s="1">
        <v>2110</v>
      </c>
      <c r="K173" t="s">
        <v>328</v>
      </c>
      <c r="L173" s="1">
        <f t="shared" si="7"/>
        <v>34385</v>
      </c>
      <c r="M173" s="35">
        <v>40909</v>
      </c>
      <c r="N173" s="36">
        <v>3.6700000000000003E-2</v>
      </c>
      <c r="O173" s="36">
        <v>2.3E-3</v>
      </c>
      <c r="P173" s="37">
        <f t="shared" si="8"/>
        <v>3.9000000000000007E-2</v>
      </c>
    </row>
    <row r="174" spans="1:16" x14ac:dyDescent="0.25">
      <c r="A174" s="1">
        <v>39500</v>
      </c>
      <c r="B174" s="25">
        <v>0</v>
      </c>
      <c r="D174" s="1">
        <v>39500</v>
      </c>
      <c r="E174" s="4">
        <v>2138217.21</v>
      </c>
      <c r="F174" s="1" t="s">
        <v>463</v>
      </c>
      <c r="G174" s="1" t="s">
        <v>463</v>
      </c>
      <c r="J174" s="1">
        <v>121543432</v>
      </c>
      <c r="K174" t="s">
        <v>329</v>
      </c>
      <c r="L174" s="1">
        <f t="shared" si="7"/>
        <v>34386</v>
      </c>
      <c r="M174" s="35">
        <v>42644</v>
      </c>
      <c r="N174" s="36">
        <v>2.7199999999999998E-2</v>
      </c>
      <c r="O174" s="36">
        <v>1.8E-3</v>
      </c>
      <c r="P174" s="37">
        <f t="shared" si="8"/>
        <v>2.8999999999999998E-2</v>
      </c>
    </row>
    <row r="175" spans="1:16" x14ac:dyDescent="0.25">
      <c r="A175" s="1">
        <v>39600</v>
      </c>
      <c r="B175" s="25">
        <v>0</v>
      </c>
      <c r="D175" s="1">
        <v>39600</v>
      </c>
      <c r="E175" s="4">
        <v>0</v>
      </c>
      <c r="F175" s="1" t="s">
        <v>463</v>
      </c>
      <c r="G175" s="1" t="s">
        <v>463</v>
      </c>
      <c r="J175" s="1">
        <v>2111</v>
      </c>
      <c r="K175" t="s">
        <v>330</v>
      </c>
      <c r="L175" s="1">
        <f t="shared" si="7"/>
        <v>34390</v>
      </c>
      <c r="M175" s="35">
        <v>40909</v>
      </c>
      <c r="N175" s="36">
        <v>4.07E-2</v>
      </c>
      <c r="O175" s="36">
        <v>2.3E-3</v>
      </c>
      <c r="P175" s="37">
        <f t="shared" si="8"/>
        <v>4.2999999999999997E-2</v>
      </c>
    </row>
    <row r="176" spans="1:16" x14ac:dyDescent="0.25">
      <c r="A176" s="1">
        <v>39700</v>
      </c>
      <c r="B176" s="25">
        <v>0</v>
      </c>
      <c r="D176" s="1">
        <v>39700</v>
      </c>
      <c r="E176" s="4">
        <v>41775857.309999987</v>
      </c>
      <c r="F176" s="1" t="s">
        <v>463</v>
      </c>
      <c r="G176" s="1" t="s">
        <v>463</v>
      </c>
      <c r="J176" s="1">
        <v>76426437</v>
      </c>
      <c r="K176" t="s">
        <v>331</v>
      </c>
      <c r="L176" s="1">
        <f t="shared" si="7"/>
        <v>34399</v>
      </c>
      <c r="M176" s="35">
        <v>42339</v>
      </c>
      <c r="N176" s="36">
        <v>3.3000000000000002E-2</v>
      </c>
      <c r="O176" s="36">
        <v>0</v>
      </c>
      <c r="P176" s="37">
        <f t="shared" si="8"/>
        <v>3.3000000000000002E-2</v>
      </c>
    </row>
    <row r="177" spans="1:16" x14ac:dyDescent="0.25">
      <c r="A177" s="1">
        <v>39725</v>
      </c>
      <c r="B177" s="25">
        <v>-5</v>
      </c>
      <c r="D177" s="1">
        <v>39725</v>
      </c>
      <c r="E177" s="4">
        <v>30339340.439999998</v>
      </c>
      <c r="F177" s="1">
        <v>7.3</v>
      </c>
      <c r="G177" s="1">
        <v>66.14</v>
      </c>
      <c r="J177" s="1">
        <v>2117</v>
      </c>
      <c r="K177" t="s">
        <v>332</v>
      </c>
      <c r="L177" s="1">
        <f t="shared" si="7"/>
        <v>34528</v>
      </c>
      <c r="M177" s="35">
        <v>41365</v>
      </c>
      <c r="N177" s="36">
        <v>3.4700000000000002E-2</v>
      </c>
      <c r="O177" s="36">
        <v>2.9999999999999997E-4</v>
      </c>
      <c r="P177" s="37">
        <f t="shared" ref="P177:P203" si="9">N177+O177</f>
        <v>3.5000000000000003E-2</v>
      </c>
    </row>
    <row r="178" spans="1:16" x14ac:dyDescent="0.25">
      <c r="A178" s="1">
        <v>39800</v>
      </c>
      <c r="B178" s="25">
        <v>0</v>
      </c>
      <c r="D178" s="1">
        <v>39800</v>
      </c>
      <c r="E178" s="4">
        <v>1759370.43</v>
      </c>
      <c r="F178" s="1" t="s">
        <v>463</v>
      </c>
      <c r="G178" s="1" t="s">
        <v>463</v>
      </c>
      <c r="J178" s="1">
        <v>2116</v>
      </c>
      <c r="K178" t="s">
        <v>333</v>
      </c>
      <c r="L178" s="1">
        <f t="shared" si="7"/>
        <v>34530</v>
      </c>
      <c r="M178" s="35">
        <v>40909</v>
      </c>
      <c r="N178" s="36">
        <v>3.9699999999999999E-2</v>
      </c>
      <c r="O178" s="36">
        <v>2.3E-3</v>
      </c>
      <c r="P178" s="37">
        <f t="shared" si="9"/>
        <v>4.1999999999999996E-2</v>
      </c>
    </row>
    <row r="179" spans="1:16" x14ac:dyDescent="0.25">
      <c r="A179" s="1">
        <v>39910</v>
      </c>
      <c r="B179" s="25">
        <v>0</v>
      </c>
      <c r="D179" s="1">
        <v>39910</v>
      </c>
      <c r="E179" s="4">
        <v>197239.74</v>
      </c>
      <c r="F179" s="1" t="s">
        <v>463</v>
      </c>
      <c r="G179" s="1" t="s">
        <v>463</v>
      </c>
      <c r="J179" s="1">
        <v>2114</v>
      </c>
      <c r="K179" t="s">
        <v>334</v>
      </c>
      <c r="L179" s="1">
        <f t="shared" si="7"/>
        <v>34531</v>
      </c>
      <c r="M179" s="35">
        <v>40909</v>
      </c>
      <c r="N179" s="36">
        <v>3.0200000000000001E-2</v>
      </c>
      <c r="O179" s="36">
        <v>1.8E-3</v>
      </c>
      <c r="P179" s="37">
        <f t="shared" si="9"/>
        <v>3.2000000000000001E-2</v>
      </c>
    </row>
    <row r="180" spans="1:16" x14ac:dyDescent="0.25">
      <c r="A180" s="1">
        <v>34199</v>
      </c>
      <c r="B180" s="25">
        <v>0</v>
      </c>
      <c r="J180" s="1">
        <v>2115</v>
      </c>
      <c r="K180" t="s">
        <v>335</v>
      </c>
      <c r="L180" s="1">
        <f t="shared" si="7"/>
        <v>34532</v>
      </c>
      <c r="M180" s="35">
        <v>40909</v>
      </c>
      <c r="N180" s="36">
        <v>2.92E-2</v>
      </c>
      <c r="O180" s="36">
        <v>1.8E-3</v>
      </c>
      <c r="P180" s="37">
        <f t="shared" si="9"/>
        <v>3.1E-2</v>
      </c>
    </row>
    <row r="181" spans="1:16" x14ac:dyDescent="0.25">
      <c r="A181" s="1">
        <v>34399</v>
      </c>
      <c r="B181" s="25">
        <v>0</v>
      </c>
      <c r="J181" s="1">
        <v>24820015</v>
      </c>
      <c r="K181" t="s">
        <v>336</v>
      </c>
      <c r="L181" s="1">
        <f t="shared" si="7"/>
        <v>34533</v>
      </c>
      <c r="M181" s="35">
        <v>40909</v>
      </c>
      <c r="N181" s="36">
        <v>3.6299999999999999E-2</v>
      </c>
      <c r="O181" s="36">
        <v>3.7000000000000002E-3</v>
      </c>
      <c r="P181" s="37">
        <f t="shared" si="9"/>
        <v>0.04</v>
      </c>
    </row>
    <row r="182" spans="1:16" x14ac:dyDescent="0.25">
      <c r="A182" s="1">
        <v>34599</v>
      </c>
      <c r="B182" s="25">
        <v>0</v>
      </c>
      <c r="J182" s="1">
        <v>24820016</v>
      </c>
      <c r="K182" t="s">
        <v>337</v>
      </c>
      <c r="L182" s="1">
        <f t="shared" si="7"/>
        <v>34534</v>
      </c>
      <c r="M182" s="35">
        <v>40909</v>
      </c>
      <c r="N182" s="36">
        <v>3.6299999999999999E-2</v>
      </c>
      <c r="O182" s="36">
        <v>3.7000000000000002E-3</v>
      </c>
      <c r="P182" s="37">
        <f t="shared" si="9"/>
        <v>0.04</v>
      </c>
    </row>
    <row r="183" spans="1:16" x14ac:dyDescent="0.25">
      <c r="J183" s="1">
        <v>24820018</v>
      </c>
      <c r="K183" t="s">
        <v>338</v>
      </c>
      <c r="L183" s="1">
        <f t="shared" si="7"/>
        <v>34535</v>
      </c>
      <c r="M183" s="35">
        <v>40909</v>
      </c>
      <c r="N183" s="36">
        <v>3.6299999999999999E-2</v>
      </c>
      <c r="O183" s="36">
        <v>3.7000000000000002E-3</v>
      </c>
      <c r="P183" s="37">
        <f t="shared" si="9"/>
        <v>0.04</v>
      </c>
    </row>
    <row r="184" spans="1:16" x14ac:dyDescent="0.25">
      <c r="J184" s="1">
        <v>24820019</v>
      </c>
      <c r="K184" t="s">
        <v>339</v>
      </c>
      <c r="L184" s="1">
        <f t="shared" si="7"/>
        <v>34536</v>
      </c>
      <c r="M184" s="35">
        <v>40909</v>
      </c>
      <c r="N184" s="36">
        <v>3.6299999999999999E-2</v>
      </c>
      <c r="O184" s="36">
        <v>3.7000000000000002E-3</v>
      </c>
      <c r="P184" s="37">
        <f t="shared" si="9"/>
        <v>0.04</v>
      </c>
    </row>
    <row r="185" spans="1:16" x14ac:dyDescent="0.25">
      <c r="J185" s="1">
        <v>2112</v>
      </c>
      <c r="K185" t="s">
        <v>340</v>
      </c>
      <c r="L185" s="1">
        <f t="shared" si="7"/>
        <v>34541</v>
      </c>
      <c r="M185" s="35">
        <v>40909</v>
      </c>
      <c r="N185" s="36">
        <v>0</v>
      </c>
      <c r="O185" s="36">
        <v>0</v>
      </c>
      <c r="P185" s="37">
        <f t="shared" si="9"/>
        <v>0</v>
      </c>
    </row>
    <row r="186" spans="1:16" x14ac:dyDescent="0.25">
      <c r="J186" s="1">
        <v>2113</v>
      </c>
      <c r="K186" t="s">
        <v>341</v>
      </c>
      <c r="L186" s="1">
        <f t="shared" si="7"/>
        <v>34542</v>
      </c>
      <c r="M186" s="35">
        <v>40909</v>
      </c>
      <c r="N186" s="36">
        <v>0</v>
      </c>
      <c r="O186" s="36">
        <v>0</v>
      </c>
      <c r="P186" s="37">
        <f t="shared" si="9"/>
        <v>0</v>
      </c>
    </row>
    <row r="187" spans="1:16" x14ac:dyDescent="0.25">
      <c r="J187" s="1">
        <v>24820020</v>
      </c>
      <c r="K187" t="s">
        <v>342</v>
      </c>
      <c r="L187" s="1">
        <f t="shared" si="7"/>
        <v>34544</v>
      </c>
      <c r="M187" s="35">
        <v>40909</v>
      </c>
      <c r="N187" s="36">
        <v>3.6299999999999999E-2</v>
      </c>
      <c r="O187" s="36">
        <v>3.7000000000000002E-3</v>
      </c>
      <c r="P187" s="37">
        <f t="shared" si="9"/>
        <v>0.04</v>
      </c>
    </row>
    <row r="188" spans="1:16" x14ac:dyDescent="0.25">
      <c r="J188" s="1">
        <v>2119</v>
      </c>
      <c r="K188" t="s">
        <v>343</v>
      </c>
      <c r="L188" s="1">
        <f t="shared" si="7"/>
        <v>34580</v>
      </c>
      <c r="M188" s="35">
        <v>40909</v>
      </c>
      <c r="N188" s="36">
        <v>2.8000000000000001E-2</v>
      </c>
      <c r="O188" s="36">
        <v>1E-3</v>
      </c>
      <c r="P188" s="37">
        <f t="shared" si="9"/>
        <v>2.9000000000000001E-2</v>
      </c>
    </row>
    <row r="189" spans="1:16" x14ac:dyDescent="0.25">
      <c r="J189" s="1">
        <v>2118</v>
      </c>
      <c r="K189" t="s">
        <v>344</v>
      </c>
      <c r="L189" s="1">
        <f t="shared" si="7"/>
        <v>34581</v>
      </c>
      <c r="M189" s="35">
        <v>40909</v>
      </c>
      <c r="N189" s="36">
        <v>3.2000000000000001E-2</v>
      </c>
      <c r="O189" s="36">
        <v>1E-3</v>
      </c>
      <c r="P189" s="37">
        <f t="shared" si="9"/>
        <v>3.3000000000000002E-2</v>
      </c>
    </row>
    <row r="190" spans="1:16" x14ac:dyDescent="0.25">
      <c r="J190" s="1">
        <v>2120</v>
      </c>
      <c r="K190" t="s">
        <v>345</v>
      </c>
      <c r="L190" s="1">
        <f t="shared" si="7"/>
        <v>34582</v>
      </c>
      <c r="M190" s="35">
        <v>40909</v>
      </c>
      <c r="N190" s="36">
        <v>2.75E-2</v>
      </c>
      <c r="O190" s="36">
        <v>5.0000000000000001E-4</v>
      </c>
      <c r="P190" s="37">
        <f t="shared" si="9"/>
        <v>2.8000000000000001E-2</v>
      </c>
    </row>
    <row r="191" spans="1:16" x14ac:dyDescent="0.25">
      <c r="J191" s="1">
        <v>2121</v>
      </c>
      <c r="K191" t="s">
        <v>346</v>
      </c>
      <c r="L191" s="1">
        <f t="shared" si="7"/>
        <v>34583</v>
      </c>
      <c r="M191" s="35">
        <v>40909</v>
      </c>
      <c r="N191" s="36">
        <v>2.92E-2</v>
      </c>
      <c r="O191" s="36">
        <v>8.0000000000000004E-4</v>
      </c>
      <c r="P191" s="37">
        <f t="shared" si="9"/>
        <v>0.03</v>
      </c>
    </row>
    <row r="192" spans="1:16" x14ac:dyDescent="0.25">
      <c r="J192" s="1">
        <v>31577</v>
      </c>
      <c r="K192" t="s">
        <v>347</v>
      </c>
      <c r="L192" s="1">
        <f t="shared" si="7"/>
        <v>34584</v>
      </c>
      <c r="M192" s="35">
        <v>40909</v>
      </c>
      <c r="N192" s="36">
        <v>3.6499999999999998E-2</v>
      </c>
      <c r="O192" s="36">
        <v>2.5000000000000001E-3</v>
      </c>
      <c r="P192" s="37">
        <f t="shared" si="9"/>
        <v>3.9E-2</v>
      </c>
    </row>
    <row r="193" spans="10:16" x14ac:dyDescent="0.25">
      <c r="J193" s="1">
        <v>31579</v>
      </c>
      <c r="K193" t="s">
        <v>348</v>
      </c>
      <c r="L193" s="1">
        <f t="shared" si="7"/>
        <v>34585</v>
      </c>
      <c r="M193" s="35">
        <v>40909</v>
      </c>
      <c r="N193" s="36">
        <v>3.6499999999999998E-2</v>
      </c>
      <c r="O193" s="36">
        <v>2.5000000000000001E-3</v>
      </c>
      <c r="P193" s="37">
        <f t="shared" si="9"/>
        <v>3.9E-2</v>
      </c>
    </row>
    <row r="194" spans="10:16" x14ac:dyDescent="0.25">
      <c r="J194" s="1">
        <v>121543433</v>
      </c>
      <c r="K194" t="s">
        <v>349</v>
      </c>
      <c r="L194" s="1">
        <f t="shared" ref="L194:L257" si="10">ROUND(LEFT(K194,6)*100,0)</f>
        <v>34586</v>
      </c>
      <c r="M194" s="35">
        <v>42644</v>
      </c>
      <c r="N194" s="36">
        <v>2.7199999999999998E-2</v>
      </c>
      <c r="O194" s="36">
        <v>1.8E-3</v>
      </c>
      <c r="P194" s="37">
        <f t="shared" si="9"/>
        <v>2.8999999999999998E-2</v>
      </c>
    </row>
    <row r="195" spans="10:16" x14ac:dyDescent="0.25">
      <c r="J195" s="1">
        <v>76426467</v>
      </c>
      <c r="K195" t="s">
        <v>350</v>
      </c>
      <c r="L195" s="1">
        <f t="shared" si="10"/>
        <v>34599</v>
      </c>
      <c r="M195" s="35">
        <v>42339</v>
      </c>
      <c r="N195" s="36">
        <v>3.3000000000000002E-2</v>
      </c>
      <c r="O195" s="36">
        <v>0</v>
      </c>
      <c r="P195" s="37">
        <f t="shared" si="9"/>
        <v>3.3000000000000002E-2</v>
      </c>
    </row>
    <row r="196" spans="10:16" x14ac:dyDescent="0.25">
      <c r="J196" s="1">
        <v>2126</v>
      </c>
      <c r="K196" t="s">
        <v>351</v>
      </c>
      <c r="L196" s="1">
        <f t="shared" si="10"/>
        <v>34628</v>
      </c>
      <c r="M196" s="35">
        <v>41365</v>
      </c>
      <c r="N196" s="36">
        <v>4.1599999999999998E-2</v>
      </c>
      <c r="O196" s="36">
        <v>4.0000000000000002E-4</v>
      </c>
      <c r="P196" s="37">
        <f t="shared" si="9"/>
        <v>4.1999999999999996E-2</v>
      </c>
    </row>
    <row r="197" spans="10:16" x14ac:dyDescent="0.25">
      <c r="J197" s="1">
        <v>2125</v>
      </c>
      <c r="K197" t="s">
        <v>352</v>
      </c>
      <c r="L197" s="1">
        <f t="shared" si="10"/>
        <v>34630</v>
      </c>
      <c r="M197" s="35">
        <v>40909</v>
      </c>
      <c r="N197" s="36">
        <v>3.0599999999999999E-2</v>
      </c>
      <c r="O197" s="36">
        <v>1.4E-3</v>
      </c>
      <c r="P197" s="37">
        <f t="shared" si="9"/>
        <v>3.2000000000000001E-2</v>
      </c>
    </row>
    <row r="198" spans="10:16" x14ac:dyDescent="0.25">
      <c r="J198" s="1">
        <v>2123</v>
      </c>
      <c r="K198" t="s">
        <v>353</v>
      </c>
      <c r="L198" s="1">
        <f t="shared" si="10"/>
        <v>34631</v>
      </c>
      <c r="M198" s="35">
        <v>40909</v>
      </c>
      <c r="N198" s="36">
        <v>2.64E-2</v>
      </c>
      <c r="O198" s="36">
        <v>5.9999999999999995E-4</v>
      </c>
      <c r="P198" s="37">
        <f t="shared" si="9"/>
        <v>2.7E-2</v>
      </c>
    </row>
    <row r="199" spans="10:16" x14ac:dyDescent="0.25">
      <c r="J199" s="1">
        <v>2124</v>
      </c>
      <c r="K199" t="s">
        <v>354</v>
      </c>
      <c r="L199" s="1">
        <f t="shared" si="10"/>
        <v>34632</v>
      </c>
      <c r="M199" s="35">
        <v>40909</v>
      </c>
      <c r="N199" s="36">
        <v>2.75E-2</v>
      </c>
      <c r="O199" s="36">
        <v>5.0000000000000001E-4</v>
      </c>
      <c r="P199" s="37">
        <f t="shared" si="9"/>
        <v>2.8000000000000001E-2</v>
      </c>
    </row>
    <row r="200" spans="10:16" x14ac:dyDescent="0.25">
      <c r="J200" s="1">
        <v>24820021</v>
      </c>
      <c r="K200" t="s">
        <v>355</v>
      </c>
      <c r="L200" s="1">
        <f t="shared" si="10"/>
        <v>34633</v>
      </c>
      <c r="M200" s="35">
        <v>40909</v>
      </c>
      <c r="N200" s="36">
        <v>3.6299999999999999E-2</v>
      </c>
      <c r="O200" s="36">
        <v>3.7000000000000002E-3</v>
      </c>
      <c r="P200" s="37">
        <f t="shared" si="9"/>
        <v>0.04</v>
      </c>
    </row>
    <row r="201" spans="10:16" x14ac:dyDescent="0.25">
      <c r="J201" s="1">
        <v>24820022</v>
      </c>
      <c r="K201" t="s">
        <v>356</v>
      </c>
      <c r="L201" s="1">
        <f t="shared" si="10"/>
        <v>34634</v>
      </c>
      <c r="M201" s="35">
        <v>40909</v>
      </c>
      <c r="N201" s="36">
        <v>3.6299999999999999E-2</v>
      </c>
      <c r="O201" s="36">
        <v>3.7000000000000002E-3</v>
      </c>
      <c r="P201" s="37">
        <f t="shared" si="9"/>
        <v>0.04</v>
      </c>
    </row>
    <row r="202" spans="10:16" x14ac:dyDescent="0.25">
      <c r="J202" s="1">
        <v>24820023</v>
      </c>
      <c r="K202" t="s">
        <v>357</v>
      </c>
      <c r="L202" s="1">
        <f t="shared" si="10"/>
        <v>34635</v>
      </c>
      <c r="M202" s="35">
        <v>40909</v>
      </c>
      <c r="N202" s="36">
        <v>3.6299999999999999E-2</v>
      </c>
      <c r="O202" s="36">
        <v>3.7000000000000002E-3</v>
      </c>
      <c r="P202" s="37">
        <f t="shared" si="9"/>
        <v>0.04</v>
      </c>
    </row>
    <row r="203" spans="10:16" x14ac:dyDescent="0.25">
      <c r="J203" s="1">
        <v>24820024</v>
      </c>
      <c r="K203" t="s">
        <v>358</v>
      </c>
      <c r="L203" s="1">
        <f t="shared" si="10"/>
        <v>34636</v>
      </c>
      <c r="M203" s="35">
        <v>40909</v>
      </c>
      <c r="N203" s="36">
        <v>3.6299999999999999E-2</v>
      </c>
      <c r="O203" s="36">
        <v>3.7000000000000002E-3</v>
      </c>
      <c r="P203" s="37">
        <f t="shared" si="9"/>
        <v>0.04</v>
      </c>
    </row>
    <row r="204" spans="10:16" x14ac:dyDescent="0.25">
      <c r="J204" s="1">
        <v>25959253</v>
      </c>
      <c r="K204" t="s">
        <v>359</v>
      </c>
      <c r="L204" s="1">
        <f t="shared" si="10"/>
        <v>34637</v>
      </c>
      <c r="M204" s="35">
        <v>42217</v>
      </c>
      <c r="N204" s="36">
        <v>0</v>
      </c>
      <c r="O204" s="36">
        <v>0</v>
      </c>
      <c r="P204" s="38">
        <f>ROUND(1/7,3)</f>
        <v>0.14299999999999999</v>
      </c>
    </row>
    <row r="205" spans="10:16" x14ac:dyDescent="0.25">
      <c r="J205" s="1">
        <v>2122</v>
      </c>
      <c r="K205" t="s">
        <v>360</v>
      </c>
      <c r="L205" s="1">
        <f t="shared" si="10"/>
        <v>34641</v>
      </c>
      <c r="M205" s="35">
        <v>40909</v>
      </c>
      <c r="N205" s="36">
        <v>0</v>
      </c>
      <c r="O205" s="36">
        <v>0</v>
      </c>
      <c r="P205" s="37">
        <f t="shared" ref="P205:P213" si="11">N205+O205</f>
        <v>0</v>
      </c>
    </row>
    <row r="206" spans="10:16" x14ac:dyDescent="0.25">
      <c r="J206" s="1">
        <v>24820026</v>
      </c>
      <c r="K206" t="s">
        <v>361</v>
      </c>
      <c r="L206" s="1">
        <f t="shared" si="10"/>
        <v>34644</v>
      </c>
      <c r="M206" s="35">
        <v>40909</v>
      </c>
      <c r="N206" s="36">
        <v>3.6299999999999999E-2</v>
      </c>
      <c r="O206" s="36">
        <v>3.7000000000000002E-3</v>
      </c>
      <c r="P206" s="37">
        <f t="shared" si="11"/>
        <v>0.04</v>
      </c>
    </row>
    <row r="207" spans="10:16" x14ac:dyDescent="0.25">
      <c r="J207" s="1">
        <v>2127</v>
      </c>
      <c r="K207" t="s">
        <v>362</v>
      </c>
      <c r="L207" s="1">
        <f t="shared" si="10"/>
        <v>34680</v>
      </c>
      <c r="M207" s="35">
        <v>40909</v>
      </c>
      <c r="N207" s="36">
        <v>2.3E-2</v>
      </c>
      <c r="O207" s="36">
        <v>1E-3</v>
      </c>
      <c r="P207" s="37">
        <f t="shared" si="11"/>
        <v>2.4E-2</v>
      </c>
    </row>
    <row r="208" spans="10:16" x14ac:dyDescent="0.25">
      <c r="J208" s="1">
        <v>2128</v>
      </c>
      <c r="K208" t="s">
        <v>363</v>
      </c>
      <c r="L208" s="1">
        <f t="shared" si="10"/>
        <v>34681</v>
      </c>
      <c r="M208" s="35">
        <v>40909</v>
      </c>
      <c r="N208" s="36">
        <v>3.0099999999999998E-2</v>
      </c>
      <c r="O208" s="36">
        <v>8.9999999999999998E-4</v>
      </c>
      <c r="P208" s="37">
        <f t="shared" si="11"/>
        <v>3.1E-2</v>
      </c>
    </row>
    <row r="209" spans="10:16" x14ac:dyDescent="0.25">
      <c r="J209" s="1">
        <v>2129</v>
      </c>
      <c r="K209" t="s">
        <v>364</v>
      </c>
      <c r="L209" s="1">
        <f t="shared" si="10"/>
        <v>34682</v>
      </c>
      <c r="M209" s="35">
        <v>40909</v>
      </c>
      <c r="N209" s="36">
        <v>3.3399999999999999E-2</v>
      </c>
      <c r="O209" s="36">
        <v>1.6000000000000001E-3</v>
      </c>
      <c r="P209" s="37">
        <f t="shared" si="11"/>
        <v>3.4999999999999996E-2</v>
      </c>
    </row>
    <row r="210" spans="10:16" x14ac:dyDescent="0.25">
      <c r="J210" s="1">
        <v>2130</v>
      </c>
      <c r="K210" t="s">
        <v>365</v>
      </c>
      <c r="L210" s="1">
        <f t="shared" si="10"/>
        <v>34683</v>
      </c>
      <c r="M210" s="35">
        <v>40909</v>
      </c>
      <c r="N210" s="36">
        <v>2.9899999999999999E-2</v>
      </c>
      <c r="O210" s="36">
        <v>1.1000000000000001E-3</v>
      </c>
      <c r="P210" s="37">
        <f t="shared" si="11"/>
        <v>3.1E-2</v>
      </c>
    </row>
    <row r="211" spans="10:16" x14ac:dyDescent="0.25">
      <c r="J211" s="1">
        <v>31581</v>
      </c>
      <c r="K211" t="s">
        <v>366</v>
      </c>
      <c r="L211" s="1">
        <f t="shared" si="10"/>
        <v>34684</v>
      </c>
      <c r="M211" s="35">
        <v>40909</v>
      </c>
      <c r="N211" s="36">
        <v>3.6499999999999998E-2</v>
      </c>
      <c r="O211" s="36">
        <v>2.5000000000000001E-3</v>
      </c>
      <c r="P211" s="37">
        <f t="shared" si="11"/>
        <v>3.9E-2</v>
      </c>
    </row>
    <row r="212" spans="10:16" x14ac:dyDescent="0.25">
      <c r="J212" s="1">
        <v>31583</v>
      </c>
      <c r="K212" t="s">
        <v>367</v>
      </c>
      <c r="L212" s="1">
        <f t="shared" si="10"/>
        <v>34685</v>
      </c>
      <c r="M212" s="35">
        <v>40909</v>
      </c>
      <c r="N212" s="36">
        <v>3.6499999999999998E-2</v>
      </c>
      <c r="O212" s="36">
        <v>2.5000000000000001E-3</v>
      </c>
      <c r="P212" s="37">
        <f t="shared" si="11"/>
        <v>3.9E-2</v>
      </c>
    </row>
    <row r="213" spans="10:16" x14ac:dyDescent="0.25">
      <c r="J213" s="1">
        <v>121543434</v>
      </c>
      <c r="K213" t="s">
        <v>368</v>
      </c>
      <c r="L213" s="1">
        <f t="shared" si="10"/>
        <v>34686</v>
      </c>
      <c r="M213" s="35">
        <v>42644</v>
      </c>
      <c r="N213" s="36">
        <v>2.7199999999999998E-2</v>
      </c>
      <c r="O213" s="36">
        <v>1.8E-3</v>
      </c>
      <c r="P213" s="37">
        <f t="shared" si="11"/>
        <v>2.8999999999999998E-2</v>
      </c>
    </row>
    <row r="214" spans="10:16" x14ac:dyDescent="0.25">
      <c r="J214" s="1">
        <v>2131</v>
      </c>
      <c r="K214" t="s">
        <v>369</v>
      </c>
      <c r="L214" s="1">
        <f t="shared" si="10"/>
        <v>34687</v>
      </c>
      <c r="M214" s="35">
        <v>42217</v>
      </c>
      <c r="N214" s="36">
        <v>0</v>
      </c>
      <c r="O214" s="36">
        <v>0</v>
      </c>
      <c r="P214" s="38">
        <f>ROUND(1/7,3)</f>
        <v>0.14299999999999999</v>
      </c>
    </row>
    <row r="215" spans="10:16" x14ac:dyDescent="0.25">
      <c r="J215" s="1">
        <v>42500219</v>
      </c>
      <c r="K215" t="s">
        <v>370</v>
      </c>
      <c r="L215" s="1">
        <f t="shared" si="10"/>
        <v>34700</v>
      </c>
      <c r="M215" s="35">
        <v>40909</v>
      </c>
      <c r="N215" s="36">
        <v>0</v>
      </c>
      <c r="O215" s="36">
        <v>0</v>
      </c>
      <c r="P215" s="38">
        <v>0.02</v>
      </c>
    </row>
    <row r="216" spans="10:16" x14ac:dyDescent="0.25">
      <c r="J216" s="1">
        <v>327182166</v>
      </c>
      <c r="K216" t="s">
        <v>371</v>
      </c>
      <c r="L216" s="1">
        <f t="shared" si="10"/>
        <v>34899</v>
      </c>
      <c r="M216" s="35">
        <v>43800</v>
      </c>
      <c r="N216" s="36">
        <v>0.1</v>
      </c>
      <c r="O216" s="36">
        <v>0</v>
      </c>
      <c r="P216" s="37">
        <f t="shared" ref="P216:P227" si="12">N216+O216</f>
        <v>0.1</v>
      </c>
    </row>
    <row r="217" spans="10:16" x14ac:dyDescent="0.25">
      <c r="J217" s="1">
        <v>2132</v>
      </c>
      <c r="K217" t="s">
        <v>372</v>
      </c>
      <c r="L217" s="1">
        <f t="shared" si="10"/>
        <v>35000</v>
      </c>
      <c r="M217" s="35">
        <v>42552</v>
      </c>
      <c r="N217" s="36">
        <v>0</v>
      </c>
      <c r="O217" s="36">
        <v>0</v>
      </c>
      <c r="P217" s="37">
        <f t="shared" si="12"/>
        <v>0</v>
      </c>
    </row>
    <row r="218" spans="10:16" x14ac:dyDescent="0.25">
      <c r="J218" s="1">
        <v>2133</v>
      </c>
      <c r="K218" t="s">
        <v>373</v>
      </c>
      <c r="L218" s="1">
        <f t="shared" si="10"/>
        <v>35001</v>
      </c>
      <c r="M218" s="35">
        <v>40909</v>
      </c>
      <c r="N218" s="36">
        <v>1.2999999999999999E-2</v>
      </c>
      <c r="O218" s="36">
        <v>0</v>
      </c>
      <c r="P218" s="37">
        <f t="shared" si="12"/>
        <v>1.2999999999999999E-2</v>
      </c>
    </row>
    <row r="219" spans="10:16" x14ac:dyDescent="0.25">
      <c r="J219" s="1">
        <v>2134</v>
      </c>
      <c r="K219" t="s">
        <v>374</v>
      </c>
      <c r="L219" s="1">
        <f t="shared" si="10"/>
        <v>35200</v>
      </c>
      <c r="M219" s="35">
        <v>40909</v>
      </c>
      <c r="N219" s="36">
        <v>1.6299999999999999E-2</v>
      </c>
      <c r="O219" s="36">
        <v>6.9999999999999999E-4</v>
      </c>
      <c r="P219" s="37">
        <f t="shared" si="12"/>
        <v>1.6999999999999998E-2</v>
      </c>
    </row>
    <row r="220" spans="10:16" x14ac:dyDescent="0.25">
      <c r="J220" s="1">
        <v>2135</v>
      </c>
      <c r="K220" t="s">
        <v>375</v>
      </c>
      <c r="L220" s="1">
        <f t="shared" si="10"/>
        <v>35300</v>
      </c>
      <c r="M220" s="35">
        <v>40909</v>
      </c>
      <c r="N220" s="36">
        <v>2.1299999999999999E-2</v>
      </c>
      <c r="O220" s="36">
        <v>1.6999999999999999E-3</v>
      </c>
      <c r="P220" s="37">
        <f t="shared" si="12"/>
        <v>2.3E-2</v>
      </c>
    </row>
    <row r="221" spans="10:16" x14ac:dyDescent="0.25">
      <c r="J221" s="1">
        <v>2152</v>
      </c>
      <c r="K221" t="s">
        <v>376</v>
      </c>
      <c r="L221" s="1">
        <f t="shared" si="10"/>
        <v>35400</v>
      </c>
      <c r="M221" s="35">
        <v>40909</v>
      </c>
      <c r="N221" s="36">
        <v>2.2599999999999999E-2</v>
      </c>
      <c r="O221" s="36">
        <v>4.0000000000000002E-4</v>
      </c>
      <c r="P221" s="37">
        <f t="shared" si="12"/>
        <v>2.3E-2</v>
      </c>
    </row>
    <row r="222" spans="10:16" x14ac:dyDescent="0.25">
      <c r="J222" s="1">
        <v>2153</v>
      </c>
      <c r="K222" t="s">
        <v>377</v>
      </c>
      <c r="L222" s="1">
        <f t="shared" si="10"/>
        <v>35500</v>
      </c>
      <c r="M222" s="35">
        <v>40909</v>
      </c>
      <c r="N222" s="36">
        <v>2.8400000000000002E-2</v>
      </c>
      <c r="O222" s="36">
        <v>7.6E-3</v>
      </c>
      <c r="P222" s="37">
        <f t="shared" si="12"/>
        <v>3.6000000000000004E-2</v>
      </c>
    </row>
    <row r="223" spans="10:16" x14ac:dyDescent="0.25">
      <c r="J223" s="1">
        <v>2154</v>
      </c>
      <c r="K223" t="s">
        <v>378</v>
      </c>
      <c r="L223" s="1">
        <f t="shared" si="10"/>
        <v>35600</v>
      </c>
      <c r="M223" s="35">
        <v>40909</v>
      </c>
      <c r="N223" s="36">
        <v>2.1700000000000001E-2</v>
      </c>
      <c r="O223" s="36">
        <v>6.3E-3</v>
      </c>
      <c r="P223" s="37">
        <f t="shared" si="12"/>
        <v>2.8000000000000001E-2</v>
      </c>
    </row>
    <row r="224" spans="10:16" x14ac:dyDescent="0.25">
      <c r="J224" s="1">
        <v>2155</v>
      </c>
      <c r="K224" t="s">
        <v>379</v>
      </c>
      <c r="L224" s="1">
        <f t="shared" si="10"/>
        <v>35601</v>
      </c>
      <c r="M224" s="35">
        <v>40909</v>
      </c>
      <c r="N224" s="36">
        <v>0.02</v>
      </c>
      <c r="O224" s="36">
        <v>0</v>
      </c>
      <c r="P224" s="37">
        <f t="shared" si="12"/>
        <v>0.02</v>
      </c>
    </row>
    <row r="225" spans="10:16" x14ac:dyDescent="0.25">
      <c r="J225" s="1">
        <v>2156</v>
      </c>
      <c r="K225" t="s">
        <v>380</v>
      </c>
      <c r="L225" s="1">
        <f t="shared" si="10"/>
        <v>35700</v>
      </c>
      <c r="M225" s="35">
        <v>40909</v>
      </c>
      <c r="N225" s="36">
        <v>1.7999999999999999E-2</v>
      </c>
      <c r="O225" s="36">
        <v>0</v>
      </c>
      <c r="P225" s="37">
        <f t="shared" si="12"/>
        <v>1.7999999999999999E-2</v>
      </c>
    </row>
    <row r="226" spans="10:16" x14ac:dyDescent="0.25">
      <c r="J226" s="1">
        <v>2157</v>
      </c>
      <c r="K226" t="s">
        <v>381</v>
      </c>
      <c r="L226" s="1">
        <f t="shared" si="10"/>
        <v>35800</v>
      </c>
      <c r="M226" s="35">
        <v>40909</v>
      </c>
      <c r="N226" s="36">
        <v>2.3E-2</v>
      </c>
      <c r="O226" s="36">
        <v>0</v>
      </c>
      <c r="P226" s="37">
        <f t="shared" si="12"/>
        <v>2.3E-2</v>
      </c>
    </row>
    <row r="227" spans="10:16" x14ac:dyDescent="0.25">
      <c r="J227" s="1">
        <v>2158</v>
      </c>
      <c r="K227" t="s">
        <v>382</v>
      </c>
      <c r="L227" s="1">
        <f t="shared" si="10"/>
        <v>35900</v>
      </c>
      <c r="M227" s="35">
        <v>40909</v>
      </c>
      <c r="N227" s="36">
        <v>1.4999999999999999E-2</v>
      </c>
      <c r="O227" s="36">
        <v>0</v>
      </c>
      <c r="P227" s="37">
        <f t="shared" si="12"/>
        <v>1.4999999999999999E-2</v>
      </c>
    </row>
    <row r="228" spans="10:16" x14ac:dyDescent="0.25">
      <c r="J228" s="1">
        <v>42500220</v>
      </c>
      <c r="K228" t="s">
        <v>383</v>
      </c>
      <c r="L228" s="1">
        <f t="shared" si="10"/>
        <v>35910</v>
      </c>
      <c r="M228" s="35">
        <v>40909</v>
      </c>
      <c r="N228" s="36">
        <v>0</v>
      </c>
      <c r="O228" s="36">
        <v>0</v>
      </c>
      <c r="P228" s="38">
        <v>0.02</v>
      </c>
    </row>
    <row r="229" spans="10:16" x14ac:dyDescent="0.25">
      <c r="J229" s="1">
        <v>2159</v>
      </c>
      <c r="K229" t="s">
        <v>384</v>
      </c>
      <c r="L229" s="1">
        <f t="shared" si="10"/>
        <v>36000</v>
      </c>
      <c r="M229" s="35">
        <v>42552</v>
      </c>
      <c r="N229" s="36">
        <v>0</v>
      </c>
      <c r="O229" s="36">
        <v>0</v>
      </c>
      <c r="P229" s="37">
        <f t="shared" ref="P229:P241" si="13">N229+O229</f>
        <v>0</v>
      </c>
    </row>
    <row r="230" spans="10:16" x14ac:dyDescent="0.25">
      <c r="J230" s="1">
        <v>2160</v>
      </c>
      <c r="K230" t="s">
        <v>385</v>
      </c>
      <c r="L230" s="1">
        <f t="shared" si="10"/>
        <v>36100</v>
      </c>
      <c r="M230" s="35">
        <v>40909</v>
      </c>
      <c r="N230" s="36">
        <v>1.7299999999999999E-2</v>
      </c>
      <c r="O230" s="36">
        <v>6.9999999999999999E-4</v>
      </c>
      <c r="P230" s="37">
        <f t="shared" si="13"/>
        <v>1.7999999999999999E-2</v>
      </c>
    </row>
    <row r="231" spans="10:16" x14ac:dyDescent="0.25">
      <c r="J231" s="1">
        <v>2161</v>
      </c>
      <c r="K231" t="s">
        <v>386</v>
      </c>
      <c r="L231" s="1">
        <f t="shared" si="10"/>
        <v>36200</v>
      </c>
      <c r="M231" s="35">
        <v>40909</v>
      </c>
      <c r="N231" s="36">
        <v>2.1499999999999998E-2</v>
      </c>
      <c r="O231" s="36">
        <v>2.5000000000000001E-3</v>
      </c>
      <c r="P231" s="37">
        <f t="shared" si="13"/>
        <v>2.3999999999999997E-2</v>
      </c>
    </row>
    <row r="232" spans="10:16" x14ac:dyDescent="0.25">
      <c r="J232" s="1">
        <v>2162</v>
      </c>
      <c r="K232" t="s">
        <v>387</v>
      </c>
      <c r="L232" s="1">
        <f t="shared" si="10"/>
        <v>36400</v>
      </c>
      <c r="M232" s="35">
        <v>40909</v>
      </c>
      <c r="N232" s="36">
        <v>3.7100000000000001E-2</v>
      </c>
      <c r="O232" s="36">
        <v>6.8999999999999999E-3</v>
      </c>
      <c r="P232" s="37">
        <f t="shared" si="13"/>
        <v>4.3999999999999997E-2</v>
      </c>
    </row>
    <row r="233" spans="10:16" x14ac:dyDescent="0.25">
      <c r="J233" s="1">
        <v>2163</v>
      </c>
      <c r="K233" t="s">
        <v>388</v>
      </c>
      <c r="L233" s="1">
        <f t="shared" si="10"/>
        <v>36500</v>
      </c>
      <c r="M233" s="35">
        <v>40909</v>
      </c>
      <c r="N233" s="36">
        <v>2.5000000000000001E-2</v>
      </c>
      <c r="O233" s="36">
        <v>6.0000000000000001E-3</v>
      </c>
      <c r="P233" s="37">
        <f t="shared" si="13"/>
        <v>3.1E-2</v>
      </c>
    </row>
    <row r="234" spans="10:16" x14ac:dyDescent="0.25">
      <c r="J234" s="1">
        <v>2164</v>
      </c>
      <c r="K234" t="s">
        <v>389</v>
      </c>
      <c r="L234" s="1">
        <f t="shared" si="10"/>
        <v>36600</v>
      </c>
      <c r="M234" s="35">
        <v>40909</v>
      </c>
      <c r="N234" s="36">
        <v>1.67E-2</v>
      </c>
      <c r="O234" s="36">
        <v>1.2999999999999999E-3</v>
      </c>
      <c r="P234" s="37">
        <f t="shared" si="13"/>
        <v>1.7999999999999999E-2</v>
      </c>
    </row>
    <row r="235" spans="10:16" x14ac:dyDescent="0.25">
      <c r="J235" s="1">
        <v>2165</v>
      </c>
      <c r="K235" t="s">
        <v>390</v>
      </c>
      <c r="L235" s="1">
        <f t="shared" si="10"/>
        <v>36700</v>
      </c>
      <c r="M235" s="35">
        <v>40909</v>
      </c>
      <c r="N235" s="36">
        <v>2.7900000000000001E-2</v>
      </c>
      <c r="O235" s="36">
        <v>2.0999999999999999E-3</v>
      </c>
      <c r="P235" s="37">
        <f t="shared" si="13"/>
        <v>3.0000000000000002E-2</v>
      </c>
    </row>
    <row r="236" spans="10:16" x14ac:dyDescent="0.25">
      <c r="J236" s="1">
        <v>2167</v>
      </c>
      <c r="K236" t="s">
        <v>391</v>
      </c>
      <c r="L236" s="1">
        <f t="shared" si="10"/>
        <v>36800</v>
      </c>
      <c r="M236" s="35">
        <v>40909</v>
      </c>
      <c r="N236" s="36">
        <v>3.8699999999999998E-2</v>
      </c>
      <c r="O236" s="36">
        <v>5.3E-3</v>
      </c>
      <c r="P236" s="37">
        <f t="shared" si="13"/>
        <v>4.3999999999999997E-2</v>
      </c>
    </row>
    <row r="237" spans="10:16" x14ac:dyDescent="0.25">
      <c r="J237" s="1">
        <v>2169</v>
      </c>
      <c r="K237" t="s">
        <v>392</v>
      </c>
      <c r="L237" s="1">
        <f t="shared" si="10"/>
        <v>36900</v>
      </c>
      <c r="M237" s="35">
        <v>40909</v>
      </c>
      <c r="N237" s="36">
        <v>3.1300000000000001E-2</v>
      </c>
      <c r="O237" s="36">
        <v>2.7000000000000001E-3</v>
      </c>
      <c r="P237" s="37">
        <f t="shared" si="13"/>
        <v>3.4000000000000002E-2</v>
      </c>
    </row>
    <row r="238" spans="10:16" x14ac:dyDescent="0.25">
      <c r="J238" s="1">
        <v>2170</v>
      </c>
      <c r="K238" t="s">
        <v>393</v>
      </c>
      <c r="L238" s="1">
        <f t="shared" si="10"/>
        <v>36902</v>
      </c>
      <c r="M238" s="35">
        <v>40909</v>
      </c>
      <c r="N238" s="36">
        <v>2.47E-2</v>
      </c>
      <c r="O238" s="36">
        <v>3.3E-3</v>
      </c>
      <c r="P238" s="37">
        <f t="shared" si="13"/>
        <v>2.8000000000000001E-2</v>
      </c>
    </row>
    <row r="239" spans="10:16" x14ac:dyDescent="0.25">
      <c r="J239" s="1">
        <v>2171</v>
      </c>
      <c r="K239" t="s">
        <v>394</v>
      </c>
      <c r="L239" s="1">
        <f t="shared" si="10"/>
        <v>37000</v>
      </c>
      <c r="M239" s="35">
        <v>40909</v>
      </c>
      <c r="N239" s="36">
        <v>6.13E-2</v>
      </c>
      <c r="O239" s="36">
        <v>1.0699999999999999E-2</v>
      </c>
      <c r="P239" s="37">
        <f t="shared" si="13"/>
        <v>7.1999999999999995E-2</v>
      </c>
    </row>
    <row r="240" spans="10:16" x14ac:dyDescent="0.25">
      <c r="J240" s="1">
        <v>75975422</v>
      </c>
      <c r="K240" t="s">
        <v>395</v>
      </c>
      <c r="L240" s="1">
        <f t="shared" si="10"/>
        <v>37001</v>
      </c>
      <c r="M240" s="35">
        <v>40909</v>
      </c>
      <c r="N240" s="36">
        <v>6.13E-2</v>
      </c>
      <c r="O240" s="36">
        <v>1.0699999999999999E-2</v>
      </c>
      <c r="P240" s="37">
        <f t="shared" si="13"/>
        <v>7.1999999999999995E-2</v>
      </c>
    </row>
    <row r="241" spans="10:16" x14ac:dyDescent="0.25">
      <c r="J241" s="1">
        <v>2173</v>
      </c>
      <c r="K241" t="s">
        <v>396</v>
      </c>
      <c r="L241" s="1">
        <f t="shared" si="10"/>
        <v>37300</v>
      </c>
      <c r="M241" s="35">
        <v>40909</v>
      </c>
      <c r="N241" s="36">
        <v>4.9700000000000001E-2</v>
      </c>
      <c r="O241" s="36">
        <v>4.3E-3</v>
      </c>
      <c r="P241" s="37">
        <f t="shared" si="13"/>
        <v>5.3999999999999999E-2</v>
      </c>
    </row>
    <row r="242" spans="10:16" x14ac:dyDescent="0.25">
      <c r="J242" s="1">
        <v>42500221</v>
      </c>
      <c r="K242" t="s">
        <v>397</v>
      </c>
      <c r="L242" s="1">
        <f t="shared" si="10"/>
        <v>37400</v>
      </c>
      <c r="M242" s="35">
        <v>40909</v>
      </c>
      <c r="N242" s="36">
        <v>0</v>
      </c>
      <c r="O242" s="36">
        <v>0</v>
      </c>
      <c r="P242" s="38">
        <v>0.02</v>
      </c>
    </row>
    <row r="243" spans="10:16" x14ac:dyDescent="0.25">
      <c r="J243" s="1">
        <v>2174</v>
      </c>
      <c r="K243" t="s">
        <v>398</v>
      </c>
      <c r="L243" s="1">
        <f t="shared" si="10"/>
        <v>38900</v>
      </c>
      <c r="M243" s="35">
        <v>42552</v>
      </c>
      <c r="N243" s="36">
        <v>0</v>
      </c>
      <c r="O243" s="36">
        <v>0</v>
      </c>
      <c r="P243" s="37">
        <f>N243+O243</f>
        <v>0</v>
      </c>
    </row>
    <row r="244" spans="10:16" x14ac:dyDescent="0.25">
      <c r="J244" s="1">
        <v>2175</v>
      </c>
      <c r="K244" t="s">
        <v>399</v>
      </c>
      <c r="L244" s="1">
        <f t="shared" si="10"/>
        <v>39000</v>
      </c>
      <c r="M244" s="35">
        <v>40909</v>
      </c>
      <c r="N244" s="36">
        <v>2.2200000000000001E-2</v>
      </c>
      <c r="O244" s="36">
        <v>8.0000000000000004E-4</v>
      </c>
      <c r="P244" s="37">
        <f>N244+O244</f>
        <v>2.3E-2</v>
      </c>
    </row>
    <row r="245" spans="10:16" x14ac:dyDescent="0.25">
      <c r="J245" s="1">
        <v>2176</v>
      </c>
      <c r="K245" t="s">
        <v>400</v>
      </c>
      <c r="L245" s="1">
        <f t="shared" si="10"/>
        <v>39101</v>
      </c>
      <c r="M245" s="35">
        <v>42217</v>
      </c>
      <c r="N245" s="36">
        <v>0</v>
      </c>
      <c r="O245" s="36">
        <v>0</v>
      </c>
      <c r="P245" s="38">
        <f>ROUND(1/7,3)</f>
        <v>0.14299999999999999</v>
      </c>
    </row>
    <row r="246" spans="10:16" x14ac:dyDescent="0.25">
      <c r="J246" s="1">
        <v>2177</v>
      </c>
      <c r="K246" t="s">
        <v>401</v>
      </c>
      <c r="L246" s="1">
        <f t="shared" si="10"/>
        <v>39102</v>
      </c>
      <c r="M246" s="35">
        <v>42217</v>
      </c>
      <c r="N246" s="36">
        <v>0</v>
      </c>
      <c r="O246" s="36">
        <v>0</v>
      </c>
      <c r="P246" s="38">
        <f>ROUND(1/4,3)</f>
        <v>0.25</v>
      </c>
    </row>
    <row r="247" spans="10:16" x14ac:dyDescent="0.25">
      <c r="J247" s="1">
        <v>2195</v>
      </c>
      <c r="K247" t="s">
        <v>402</v>
      </c>
      <c r="L247" s="1">
        <f t="shared" si="10"/>
        <v>39103</v>
      </c>
      <c r="M247" s="35">
        <v>42217</v>
      </c>
      <c r="N247" s="36">
        <v>0</v>
      </c>
      <c r="O247" s="36">
        <v>0</v>
      </c>
      <c r="P247" s="38">
        <f>ROUND(1/7,3)</f>
        <v>0.14299999999999999</v>
      </c>
    </row>
    <row r="248" spans="10:16" x14ac:dyDescent="0.25">
      <c r="J248" s="1">
        <v>2178</v>
      </c>
      <c r="K248" t="s">
        <v>403</v>
      </c>
      <c r="L248" s="1">
        <f t="shared" si="10"/>
        <v>39104</v>
      </c>
      <c r="M248" s="35">
        <v>42217</v>
      </c>
      <c r="N248" s="36">
        <v>0</v>
      </c>
      <c r="O248" s="36">
        <v>0</v>
      </c>
      <c r="P248" s="38">
        <f>ROUND(1/5,3)</f>
        <v>0.2</v>
      </c>
    </row>
    <row r="249" spans="10:16" x14ac:dyDescent="0.25">
      <c r="J249" s="1">
        <v>2179</v>
      </c>
      <c r="K249" t="s">
        <v>404</v>
      </c>
      <c r="L249" s="1">
        <f t="shared" si="10"/>
        <v>39201</v>
      </c>
      <c r="M249" s="35">
        <v>39814</v>
      </c>
      <c r="N249" s="36">
        <v>0.126</v>
      </c>
      <c r="O249" s="36">
        <v>0</v>
      </c>
      <c r="P249" s="37">
        <f t="shared" ref="P249:P255" si="14">N249+O249</f>
        <v>0.126</v>
      </c>
    </row>
    <row r="250" spans="10:16" x14ac:dyDescent="0.25">
      <c r="J250" s="1">
        <v>2180</v>
      </c>
      <c r="K250" t="s">
        <v>405</v>
      </c>
      <c r="L250" s="1">
        <f t="shared" si="10"/>
        <v>39202</v>
      </c>
      <c r="M250" s="35">
        <v>40909</v>
      </c>
      <c r="N250" s="36">
        <v>5.1999999999999998E-2</v>
      </c>
      <c r="O250" s="36">
        <v>0</v>
      </c>
      <c r="P250" s="37">
        <f t="shared" si="14"/>
        <v>5.1999999999999998E-2</v>
      </c>
    </row>
    <row r="251" spans="10:16" x14ac:dyDescent="0.25">
      <c r="J251" s="1">
        <v>2181</v>
      </c>
      <c r="K251" t="s">
        <v>406</v>
      </c>
      <c r="L251" s="1">
        <f t="shared" si="10"/>
        <v>39203</v>
      </c>
      <c r="M251" s="35">
        <v>40909</v>
      </c>
      <c r="N251" s="36">
        <v>5.0999999999999997E-2</v>
      </c>
      <c r="O251" s="36">
        <v>0</v>
      </c>
      <c r="P251" s="37">
        <f t="shared" si="14"/>
        <v>5.0999999999999997E-2</v>
      </c>
    </row>
    <row r="252" spans="10:16" x14ac:dyDescent="0.25">
      <c r="J252" s="1">
        <v>2182</v>
      </c>
      <c r="K252" t="s">
        <v>407</v>
      </c>
      <c r="L252" s="1">
        <f t="shared" si="10"/>
        <v>39204</v>
      </c>
      <c r="M252" s="35">
        <v>40909</v>
      </c>
      <c r="N252" s="36">
        <v>6.6000000000000003E-2</v>
      </c>
      <c r="O252" s="36">
        <v>0</v>
      </c>
      <c r="P252" s="37">
        <f t="shared" si="14"/>
        <v>6.6000000000000003E-2</v>
      </c>
    </row>
    <row r="253" spans="10:16" x14ac:dyDescent="0.25">
      <c r="J253" s="1">
        <v>2183</v>
      </c>
      <c r="K253" t="s">
        <v>408</v>
      </c>
      <c r="L253" s="1">
        <f t="shared" si="10"/>
        <v>39212</v>
      </c>
      <c r="M253" s="35">
        <v>40909</v>
      </c>
      <c r="N253" s="36">
        <v>6.6000000000000003E-2</v>
      </c>
      <c r="O253" s="36">
        <v>0</v>
      </c>
      <c r="P253" s="37">
        <f t="shared" si="14"/>
        <v>6.6000000000000003E-2</v>
      </c>
    </row>
    <row r="254" spans="10:16" x14ac:dyDescent="0.25">
      <c r="J254" s="1">
        <v>2184</v>
      </c>
      <c r="K254" t="s">
        <v>409</v>
      </c>
      <c r="L254" s="1">
        <f t="shared" si="10"/>
        <v>39213</v>
      </c>
      <c r="M254" s="35">
        <v>40909</v>
      </c>
      <c r="N254" s="36">
        <v>3.6999999999999998E-2</v>
      </c>
      <c r="O254" s="36">
        <v>0</v>
      </c>
      <c r="P254" s="37">
        <f t="shared" si="14"/>
        <v>3.6999999999999998E-2</v>
      </c>
    </row>
    <row r="255" spans="10:16" x14ac:dyDescent="0.25">
      <c r="J255" s="1">
        <v>2185</v>
      </c>
      <c r="K255" t="s">
        <v>410</v>
      </c>
      <c r="L255" s="1">
        <f t="shared" si="10"/>
        <v>39214</v>
      </c>
      <c r="M255" s="35">
        <v>40909</v>
      </c>
      <c r="N255" s="36">
        <v>3.3000000000000002E-2</v>
      </c>
      <c r="O255" s="36">
        <v>0</v>
      </c>
      <c r="P255" s="37">
        <f t="shared" si="14"/>
        <v>3.3000000000000002E-2</v>
      </c>
    </row>
    <row r="256" spans="10:16" x14ac:dyDescent="0.25">
      <c r="J256" s="1">
        <v>2186</v>
      </c>
      <c r="K256" t="s">
        <v>411</v>
      </c>
      <c r="L256" s="1">
        <f t="shared" si="10"/>
        <v>39300</v>
      </c>
      <c r="M256" s="35">
        <v>42217</v>
      </c>
      <c r="N256" s="36">
        <v>0</v>
      </c>
      <c r="O256" s="36">
        <v>0</v>
      </c>
      <c r="P256" s="38">
        <f t="shared" ref="P256:P261" si="15">ROUND(1/7,3)</f>
        <v>0.14299999999999999</v>
      </c>
    </row>
    <row r="257" spans="10:16" x14ac:dyDescent="0.25">
      <c r="J257" s="1">
        <v>2188</v>
      </c>
      <c r="K257" t="s">
        <v>412</v>
      </c>
      <c r="L257" s="1">
        <f t="shared" si="10"/>
        <v>39400</v>
      </c>
      <c r="M257" s="35">
        <v>42217</v>
      </c>
      <c r="N257" s="36">
        <v>0</v>
      </c>
      <c r="O257" s="36">
        <v>0</v>
      </c>
      <c r="P257" s="38">
        <f t="shared" si="15"/>
        <v>0.14299999999999999</v>
      </c>
    </row>
    <row r="258" spans="10:16" x14ac:dyDescent="0.25">
      <c r="J258" s="1">
        <v>2189</v>
      </c>
      <c r="K258" t="s">
        <v>413</v>
      </c>
      <c r="L258" s="1">
        <f t="shared" ref="L258:L268" si="16">ROUND(LEFT(K258,6)*100,0)</f>
        <v>39403</v>
      </c>
      <c r="M258" s="35">
        <v>42217</v>
      </c>
      <c r="N258" s="36">
        <v>0</v>
      </c>
      <c r="O258" s="36">
        <v>0</v>
      </c>
      <c r="P258" s="38">
        <f t="shared" si="15"/>
        <v>0.14299999999999999</v>
      </c>
    </row>
    <row r="259" spans="10:16" x14ac:dyDescent="0.25">
      <c r="J259" s="1">
        <v>2190</v>
      </c>
      <c r="K259" t="s">
        <v>414</v>
      </c>
      <c r="L259" s="1">
        <f t="shared" si="16"/>
        <v>39500</v>
      </c>
      <c r="M259" s="35">
        <v>42217</v>
      </c>
      <c r="N259" s="36">
        <v>0</v>
      </c>
      <c r="O259" s="36">
        <v>0</v>
      </c>
      <c r="P259" s="38">
        <f t="shared" si="15"/>
        <v>0.14299999999999999</v>
      </c>
    </row>
    <row r="260" spans="10:16" x14ac:dyDescent="0.25">
      <c r="J260" s="1">
        <v>2191</v>
      </c>
      <c r="K260" t="s">
        <v>415</v>
      </c>
      <c r="L260" s="1">
        <f t="shared" si="16"/>
        <v>39600</v>
      </c>
      <c r="M260" s="35">
        <v>42217</v>
      </c>
      <c r="N260" s="36">
        <v>0</v>
      </c>
      <c r="O260" s="36">
        <v>0</v>
      </c>
      <c r="P260" s="38">
        <f t="shared" si="15"/>
        <v>0.14299999999999999</v>
      </c>
    </row>
    <row r="261" spans="10:16" x14ac:dyDescent="0.25">
      <c r="J261" s="1">
        <v>2192</v>
      </c>
      <c r="K261" t="s">
        <v>416</v>
      </c>
      <c r="L261" s="1">
        <f t="shared" si="16"/>
        <v>39700</v>
      </c>
      <c r="M261" s="35">
        <v>42217</v>
      </c>
      <c r="N261" s="36">
        <v>0</v>
      </c>
      <c r="O261" s="36">
        <v>0</v>
      </c>
      <c r="P261" s="38">
        <f t="shared" si="15"/>
        <v>0.14299999999999999</v>
      </c>
    </row>
    <row r="262" spans="10:16" x14ac:dyDescent="0.25">
      <c r="J262" s="1">
        <v>2193</v>
      </c>
      <c r="K262" t="s">
        <v>417</v>
      </c>
      <c r="L262" s="1">
        <f t="shared" si="16"/>
        <v>39725</v>
      </c>
      <c r="M262" s="35">
        <v>40909</v>
      </c>
      <c r="N262" s="36">
        <v>5.1900000000000002E-2</v>
      </c>
      <c r="O262" s="36">
        <v>1.1000000000000001E-3</v>
      </c>
      <c r="P262" s="37">
        <f>N262+O262</f>
        <v>5.2999999999999999E-2</v>
      </c>
    </row>
    <row r="263" spans="10:16" x14ac:dyDescent="0.25">
      <c r="J263" s="1">
        <v>2194</v>
      </c>
      <c r="K263" t="s">
        <v>418</v>
      </c>
      <c r="L263" s="1">
        <f t="shared" si="16"/>
        <v>39800</v>
      </c>
      <c r="M263" s="35">
        <v>42217</v>
      </c>
      <c r="N263" s="36">
        <v>0</v>
      </c>
      <c r="O263" s="36">
        <v>0</v>
      </c>
      <c r="P263" s="38">
        <f>ROUND(1/7,3)</f>
        <v>0.14299999999999999</v>
      </c>
    </row>
    <row r="264" spans="10:16" x14ac:dyDescent="0.25">
      <c r="J264" s="1">
        <v>42500222</v>
      </c>
      <c r="K264" t="s">
        <v>419</v>
      </c>
      <c r="L264" s="1">
        <f t="shared" si="16"/>
        <v>39910</v>
      </c>
      <c r="M264" s="35">
        <v>40909</v>
      </c>
      <c r="N264" s="36">
        <v>0</v>
      </c>
      <c r="O264" s="36">
        <v>0</v>
      </c>
      <c r="P264" s="38">
        <v>0.02</v>
      </c>
    </row>
    <row r="265" spans="10:16" x14ac:dyDescent="0.25">
      <c r="J265" s="1">
        <v>2000</v>
      </c>
      <c r="K265" t="s">
        <v>420</v>
      </c>
      <c r="L265" s="1" t="e">
        <f t="shared" si="16"/>
        <v>#VALUE!</v>
      </c>
      <c r="M265" s="35">
        <v>42552</v>
      </c>
      <c r="N265" s="36">
        <v>0</v>
      </c>
      <c r="O265" s="36">
        <v>0</v>
      </c>
      <c r="P265" s="37">
        <f>N265+O265</f>
        <v>0</v>
      </c>
    </row>
    <row r="266" spans="10:16" x14ac:dyDescent="0.25">
      <c r="J266" s="1">
        <v>1999</v>
      </c>
      <c r="K266" t="s">
        <v>421</v>
      </c>
      <c r="L266" s="1" t="e">
        <f t="shared" si="16"/>
        <v>#VALUE!</v>
      </c>
      <c r="M266" s="35">
        <v>42552</v>
      </c>
      <c r="N266" s="36">
        <v>0</v>
      </c>
      <c r="O266" s="36">
        <v>0</v>
      </c>
      <c r="P266" s="37">
        <f>N266+O266</f>
        <v>0</v>
      </c>
    </row>
    <row r="267" spans="10:16" x14ac:dyDescent="0.25">
      <c r="J267" s="1">
        <v>24882880</v>
      </c>
      <c r="K267" t="s">
        <v>422</v>
      </c>
      <c r="L267" s="1" t="e">
        <f t="shared" si="16"/>
        <v>#VALUE!</v>
      </c>
      <c r="M267" s="35">
        <v>42552</v>
      </c>
      <c r="N267" s="36">
        <v>0</v>
      </c>
      <c r="O267" s="36">
        <v>0</v>
      </c>
      <c r="P267" s="37">
        <f>N267+O267</f>
        <v>0</v>
      </c>
    </row>
    <row r="268" spans="10:16" x14ac:dyDescent="0.25">
      <c r="J268" s="1">
        <v>2200</v>
      </c>
      <c r="K268" t="s">
        <v>423</v>
      </c>
      <c r="L268" s="1" t="e">
        <f t="shared" si="16"/>
        <v>#VALUE!</v>
      </c>
      <c r="M268" s="35">
        <v>42552</v>
      </c>
      <c r="N268" s="36">
        <v>0</v>
      </c>
      <c r="O268" s="36">
        <v>0</v>
      </c>
      <c r="P268" s="37">
        <f>N268+O268</f>
        <v>0</v>
      </c>
    </row>
  </sheetData>
  <sortState xmlns:xlrd2="http://schemas.microsoft.com/office/spreadsheetml/2017/richdata2" ref="D2:G179">
    <sortCondition ref="D1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66"/>
  <sheetViews>
    <sheetView workbookViewId="0">
      <pane ySplit="1" topLeftCell="A2" activePane="bottomLeft" state="frozen"/>
      <selection pane="bottomLeft" activeCell="L18" sqref="L18"/>
    </sheetView>
  </sheetViews>
  <sheetFormatPr defaultRowHeight="15" x14ac:dyDescent="0.25"/>
  <cols>
    <col min="1" max="1" width="9.140625" style="1"/>
    <col min="2" max="2" width="12.7109375" style="1" bestFit="1" customWidth="1"/>
    <col min="3" max="4" width="9.140625" style="1"/>
    <col min="5" max="5" width="18" style="1" bestFit="1" customWidth="1"/>
    <col min="6" max="6" width="13.5703125" style="7" bestFit="1" customWidth="1"/>
    <col min="7" max="7" width="12.28515625" style="7" bestFit="1" customWidth="1"/>
    <col min="8" max="8" width="10.5703125" style="7" bestFit="1" customWidth="1"/>
  </cols>
  <sheetData>
    <row r="1" spans="1:8" x14ac:dyDescent="0.25">
      <c r="A1" s="3" t="s">
        <v>0</v>
      </c>
      <c r="B1" s="3" t="s">
        <v>1</v>
      </c>
      <c r="C1" s="3" t="s">
        <v>5</v>
      </c>
      <c r="D1" s="3" t="s">
        <v>6</v>
      </c>
      <c r="E1" s="3" t="s">
        <v>7</v>
      </c>
      <c r="F1" s="5" t="s">
        <v>2</v>
      </c>
      <c r="G1" s="6" t="s">
        <v>3</v>
      </c>
      <c r="H1" s="6" t="s">
        <v>4</v>
      </c>
    </row>
    <row r="2" spans="1:8" x14ac:dyDescent="0.25">
      <c r="A2" s="1">
        <v>2011</v>
      </c>
      <c r="B2" s="1">
        <v>30300</v>
      </c>
      <c r="C2" s="1" t="str">
        <f t="shared" ref="C2:C65" si="0">LEFT(B2,3)</f>
        <v>303</v>
      </c>
      <c r="D2" s="1" t="str">
        <f t="shared" ref="D2:D65" si="1">RIGHT(B2,2)</f>
        <v>00</v>
      </c>
      <c r="E2" s="1" t="s">
        <v>8</v>
      </c>
      <c r="F2" s="7">
        <v>1360984.31</v>
      </c>
      <c r="G2" s="7">
        <v>0</v>
      </c>
      <c r="H2" s="7">
        <v>0</v>
      </c>
    </row>
    <row r="3" spans="1:8" x14ac:dyDescent="0.25">
      <c r="A3" s="1">
        <v>2011</v>
      </c>
      <c r="B3" s="1">
        <v>30301</v>
      </c>
      <c r="C3" s="1" t="str">
        <f t="shared" si="0"/>
        <v>303</v>
      </c>
      <c r="D3" s="1" t="str">
        <f t="shared" si="1"/>
        <v>01</v>
      </c>
      <c r="E3" s="1" t="s">
        <v>8</v>
      </c>
      <c r="F3" s="7">
        <v>0</v>
      </c>
      <c r="G3" s="7">
        <v>0</v>
      </c>
      <c r="H3" s="7">
        <v>0</v>
      </c>
    </row>
    <row r="4" spans="1:8" x14ac:dyDescent="0.25">
      <c r="A4" s="1">
        <v>2011</v>
      </c>
      <c r="B4" s="1">
        <v>30302</v>
      </c>
      <c r="C4" s="1" t="str">
        <f t="shared" si="0"/>
        <v>303</v>
      </c>
      <c r="D4" s="1" t="str">
        <f t="shared" si="1"/>
        <v>02</v>
      </c>
      <c r="E4" s="1" t="s">
        <v>8</v>
      </c>
      <c r="F4" s="7">
        <v>0</v>
      </c>
      <c r="G4" s="7">
        <v>0</v>
      </c>
      <c r="H4" s="7">
        <v>0</v>
      </c>
    </row>
    <row r="5" spans="1:8" x14ac:dyDescent="0.25">
      <c r="A5" s="1">
        <v>2011</v>
      </c>
      <c r="B5" s="1">
        <v>31100</v>
      </c>
      <c r="C5" s="1" t="str">
        <f t="shared" si="0"/>
        <v>311</v>
      </c>
      <c r="D5" s="1" t="str">
        <f t="shared" si="1"/>
        <v>00</v>
      </c>
      <c r="E5" s="1" t="s">
        <v>9</v>
      </c>
      <c r="F5" s="7">
        <v>0</v>
      </c>
      <c r="G5" s="7">
        <v>0</v>
      </c>
      <c r="H5" s="7">
        <v>0</v>
      </c>
    </row>
    <row r="6" spans="1:8" x14ac:dyDescent="0.25">
      <c r="A6" s="1">
        <v>2011</v>
      </c>
      <c r="B6" s="1">
        <v>31101</v>
      </c>
      <c r="C6" s="1" t="str">
        <f t="shared" si="0"/>
        <v>311</v>
      </c>
      <c r="D6" s="1" t="str">
        <f t="shared" si="1"/>
        <v>01</v>
      </c>
      <c r="E6" s="1" t="s">
        <v>9</v>
      </c>
      <c r="F6" s="7">
        <v>0</v>
      </c>
      <c r="G6" s="7">
        <v>0</v>
      </c>
      <c r="H6" s="7">
        <v>0</v>
      </c>
    </row>
    <row r="7" spans="1:8" x14ac:dyDescent="0.25">
      <c r="A7" s="1">
        <v>2011</v>
      </c>
      <c r="B7" s="1">
        <v>31130</v>
      </c>
      <c r="C7" s="1" t="str">
        <f t="shared" si="0"/>
        <v>311</v>
      </c>
      <c r="D7" s="1" t="str">
        <f t="shared" si="1"/>
        <v>30</v>
      </c>
      <c r="E7" s="1" t="s">
        <v>9</v>
      </c>
      <c r="F7" s="7">
        <v>0</v>
      </c>
      <c r="G7" s="7">
        <v>0</v>
      </c>
      <c r="H7" s="7">
        <v>0</v>
      </c>
    </row>
    <row r="8" spans="1:8" x14ac:dyDescent="0.25">
      <c r="A8" s="1">
        <v>2011</v>
      </c>
      <c r="B8" s="1">
        <v>31140</v>
      </c>
      <c r="C8" s="1" t="str">
        <f t="shared" si="0"/>
        <v>311</v>
      </c>
      <c r="D8" s="1" t="str">
        <f t="shared" si="1"/>
        <v>40</v>
      </c>
      <c r="E8" s="1" t="s">
        <v>9</v>
      </c>
      <c r="F8" s="7">
        <v>1095906.31</v>
      </c>
      <c r="G8" s="7">
        <v>-143344.31</v>
      </c>
      <c r="H8" s="7">
        <v>0</v>
      </c>
    </row>
    <row r="9" spans="1:8" x14ac:dyDescent="0.25">
      <c r="A9" s="1">
        <v>2011</v>
      </c>
      <c r="B9" s="1">
        <v>31141</v>
      </c>
      <c r="C9" s="1" t="str">
        <f t="shared" si="0"/>
        <v>311</v>
      </c>
      <c r="D9" s="1" t="str">
        <f t="shared" si="1"/>
        <v>41</v>
      </c>
      <c r="E9" s="1" t="s">
        <v>9</v>
      </c>
      <c r="F9" s="7">
        <v>22528.85</v>
      </c>
      <c r="G9" s="7">
        <v>-186198.06</v>
      </c>
      <c r="H9" s="7">
        <v>0</v>
      </c>
    </row>
    <row r="10" spans="1:8" x14ac:dyDescent="0.25">
      <c r="A10" s="1">
        <v>2011</v>
      </c>
      <c r="B10" s="1">
        <v>31142</v>
      </c>
      <c r="C10" s="1" t="str">
        <f t="shared" si="0"/>
        <v>311</v>
      </c>
      <c r="D10" s="1" t="str">
        <f t="shared" si="1"/>
        <v>42</v>
      </c>
      <c r="E10" s="1" t="s">
        <v>9</v>
      </c>
      <c r="F10" s="7">
        <v>170702.65</v>
      </c>
      <c r="G10" s="7">
        <v>-13157.24</v>
      </c>
      <c r="H10" s="7">
        <v>19698.009999999998</v>
      </c>
    </row>
    <row r="11" spans="1:8" x14ac:dyDescent="0.25">
      <c r="A11" s="1">
        <v>2011</v>
      </c>
      <c r="B11" s="1">
        <v>31143</v>
      </c>
      <c r="C11" s="1" t="str">
        <f t="shared" si="0"/>
        <v>311</v>
      </c>
      <c r="D11" s="1" t="str">
        <f t="shared" si="1"/>
        <v>43</v>
      </c>
      <c r="E11" s="1" t="s">
        <v>9</v>
      </c>
      <c r="F11" s="7">
        <v>0</v>
      </c>
      <c r="G11" s="7">
        <v>0</v>
      </c>
      <c r="H11" s="7">
        <v>0</v>
      </c>
    </row>
    <row r="12" spans="1:8" x14ac:dyDescent="0.25">
      <c r="A12" s="1">
        <v>2011</v>
      </c>
      <c r="B12" s="1">
        <v>31144</v>
      </c>
      <c r="C12" s="1" t="str">
        <f t="shared" si="0"/>
        <v>311</v>
      </c>
      <c r="D12" s="1" t="str">
        <f t="shared" si="1"/>
        <v>44</v>
      </c>
      <c r="E12" s="1" t="s">
        <v>9</v>
      </c>
      <c r="F12" s="7">
        <v>335222.48</v>
      </c>
      <c r="G12" s="7">
        <v>-120034.61</v>
      </c>
      <c r="H12" s="7">
        <v>1981.1</v>
      </c>
    </row>
    <row r="13" spans="1:8" x14ac:dyDescent="0.25">
      <c r="A13" s="1">
        <v>2011</v>
      </c>
      <c r="B13" s="1">
        <v>31145</v>
      </c>
      <c r="C13" s="1" t="str">
        <f t="shared" si="0"/>
        <v>311</v>
      </c>
      <c r="D13" s="1" t="str">
        <f t="shared" si="1"/>
        <v>45</v>
      </c>
      <c r="E13" s="1" t="s">
        <v>9</v>
      </c>
      <c r="F13" s="7">
        <v>148498.37</v>
      </c>
      <c r="G13" s="7">
        <v>-23732.03</v>
      </c>
      <c r="H13" s="7">
        <v>0</v>
      </c>
    </row>
    <row r="14" spans="1:8" x14ac:dyDescent="0.25">
      <c r="A14" s="1">
        <v>2011</v>
      </c>
      <c r="B14" s="1">
        <v>31146</v>
      </c>
      <c r="C14" s="1" t="str">
        <f t="shared" si="0"/>
        <v>311</v>
      </c>
      <c r="D14" s="1" t="str">
        <f t="shared" si="1"/>
        <v>46</v>
      </c>
      <c r="E14" s="1" t="s">
        <v>9</v>
      </c>
      <c r="F14" s="7">
        <v>233584.25</v>
      </c>
      <c r="G14" s="7">
        <v>-9755.89</v>
      </c>
      <c r="H14" s="7">
        <v>0</v>
      </c>
    </row>
    <row r="15" spans="1:8" x14ac:dyDescent="0.25">
      <c r="A15" s="1">
        <v>2011</v>
      </c>
      <c r="B15" s="1">
        <v>31240</v>
      </c>
      <c r="C15" s="1" t="str">
        <f t="shared" si="0"/>
        <v>312</v>
      </c>
      <c r="D15" s="1" t="str">
        <f t="shared" si="1"/>
        <v>40</v>
      </c>
      <c r="E15" s="1" t="s">
        <v>9</v>
      </c>
      <c r="F15" s="7">
        <v>771875.37999999989</v>
      </c>
      <c r="G15" s="7">
        <v>-1710436.1100000003</v>
      </c>
      <c r="H15" s="7">
        <v>31444.140000000003</v>
      </c>
    </row>
    <row r="16" spans="1:8" x14ac:dyDescent="0.25">
      <c r="A16" s="1">
        <v>2011</v>
      </c>
      <c r="B16" s="1">
        <v>31241</v>
      </c>
      <c r="C16" s="1" t="str">
        <f t="shared" si="0"/>
        <v>312</v>
      </c>
      <c r="D16" s="1" t="str">
        <f t="shared" si="1"/>
        <v>41</v>
      </c>
      <c r="E16" s="1" t="s">
        <v>9</v>
      </c>
      <c r="F16" s="7">
        <v>10912994.369999999</v>
      </c>
      <c r="G16" s="7">
        <v>-752110.75999999978</v>
      </c>
      <c r="H16" s="7">
        <v>15445.5</v>
      </c>
    </row>
    <row r="17" spans="1:8" x14ac:dyDescent="0.25">
      <c r="A17" s="1">
        <v>2011</v>
      </c>
      <c r="B17" s="1">
        <v>31242</v>
      </c>
      <c r="C17" s="1" t="str">
        <f t="shared" si="0"/>
        <v>312</v>
      </c>
      <c r="D17" s="1" t="str">
        <f t="shared" si="1"/>
        <v>42</v>
      </c>
      <c r="E17" s="1" t="s">
        <v>9</v>
      </c>
      <c r="F17" s="7">
        <v>1228914.9799999997</v>
      </c>
      <c r="G17" s="7">
        <v>-3998914.92</v>
      </c>
      <c r="H17" s="7">
        <v>95587.209999999992</v>
      </c>
    </row>
    <row r="18" spans="1:8" x14ac:dyDescent="0.25">
      <c r="A18" s="1">
        <v>2011</v>
      </c>
      <c r="B18" s="1">
        <v>31243</v>
      </c>
      <c r="C18" s="1" t="str">
        <f t="shared" si="0"/>
        <v>312</v>
      </c>
      <c r="D18" s="1" t="str">
        <f t="shared" si="1"/>
        <v>43</v>
      </c>
      <c r="E18" s="1" t="s">
        <v>9</v>
      </c>
      <c r="F18" s="7">
        <v>366251.73000000004</v>
      </c>
      <c r="G18" s="7">
        <v>-632587.67000000004</v>
      </c>
      <c r="H18" s="7">
        <v>28192.87</v>
      </c>
    </row>
    <row r="19" spans="1:8" x14ac:dyDescent="0.25">
      <c r="A19" s="1">
        <v>2011</v>
      </c>
      <c r="B19" s="1">
        <v>31244</v>
      </c>
      <c r="C19" s="1" t="str">
        <f t="shared" si="0"/>
        <v>312</v>
      </c>
      <c r="D19" s="1" t="str">
        <f t="shared" si="1"/>
        <v>44</v>
      </c>
      <c r="E19" s="1" t="s">
        <v>9</v>
      </c>
      <c r="F19" s="7">
        <v>6730261.7600000007</v>
      </c>
      <c r="G19" s="7">
        <v>-755730.9600000002</v>
      </c>
      <c r="H19" s="7">
        <v>-274502.90000000002</v>
      </c>
    </row>
    <row r="20" spans="1:8" x14ac:dyDescent="0.25">
      <c r="A20" s="1">
        <v>2011</v>
      </c>
      <c r="B20" s="1">
        <v>31245</v>
      </c>
      <c r="C20" s="1" t="str">
        <f t="shared" si="0"/>
        <v>312</v>
      </c>
      <c r="D20" s="1" t="str">
        <f t="shared" si="1"/>
        <v>45</v>
      </c>
      <c r="E20" s="1" t="s">
        <v>9</v>
      </c>
      <c r="F20" s="7">
        <v>559189.8899999999</v>
      </c>
      <c r="G20" s="7">
        <v>-537387.23</v>
      </c>
      <c r="H20" s="7">
        <v>5927.06</v>
      </c>
    </row>
    <row r="21" spans="1:8" x14ac:dyDescent="0.25">
      <c r="A21" s="1">
        <v>2011</v>
      </c>
      <c r="B21" s="1">
        <v>31246</v>
      </c>
      <c r="C21" s="1" t="str">
        <f t="shared" si="0"/>
        <v>312</v>
      </c>
      <c r="D21" s="1" t="str">
        <f t="shared" si="1"/>
        <v>46</v>
      </c>
      <c r="E21" s="1" t="s">
        <v>9</v>
      </c>
      <c r="F21" s="7">
        <v>2120457.65</v>
      </c>
      <c r="G21" s="7">
        <v>-441539</v>
      </c>
      <c r="H21" s="7">
        <v>2367.27</v>
      </c>
    </row>
    <row r="22" spans="1:8" x14ac:dyDescent="0.25">
      <c r="A22" s="1">
        <v>2011</v>
      </c>
      <c r="B22" s="1">
        <v>31440</v>
      </c>
      <c r="C22" s="1" t="str">
        <f t="shared" si="0"/>
        <v>314</v>
      </c>
      <c r="D22" s="1" t="str">
        <f t="shared" si="1"/>
        <v>40</v>
      </c>
      <c r="E22" s="1" t="s">
        <v>9</v>
      </c>
      <c r="F22" s="7">
        <v>0</v>
      </c>
      <c r="G22" s="7">
        <v>-116868.24</v>
      </c>
      <c r="H22" s="7">
        <v>2580.7399999999998</v>
      </c>
    </row>
    <row r="23" spans="1:8" x14ac:dyDescent="0.25">
      <c r="A23" s="1">
        <v>2011</v>
      </c>
      <c r="B23" s="1">
        <v>31441</v>
      </c>
      <c r="C23" s="1" t="str">
        <f t="shared" si="0"/>
        <v>314</v>
      </c>
      <c r="D23" s="1" t="str">
        <f t="shared" si="1"/>
        <v>41</v>
      </c>
      <c r="E23" s="1" t="s">
        <v>9</v>
      </c>
      <c r="F23" s="7">
        <v>990953.32000000007</v>
      </c>
      <c r="G23" s="7">
        <v>442283.29000000015</v>
      </c>
      <c r="H23" s="7">
        <v>-8652.07</v>
      </c>
    </row>
    <row r="24" spans="1:8" x14ac:dyDescent="0.25">
      <c r="A24" s="1">
        <v>2011</v>
      </c>
      <c r="B24" s="1">
        <v>31442</v>
      </c>
      <c r="C24" s="1" t="str">
        <f t="shared" si="0"/>
        <v>314</v>
      </c>
      <c r="D24" s="1" t="str">
        <f t="shared" si="1"/>
        <v>42</v>
      </c>
      <c r="E24" s="1" t="s">
        <v>9</v>
      </c>
      <c r="F24" s="7">
        <v>1270922.19</v>
      </c>
      <c r="G24" s="7">
        <v>-1490687.33</v>
      </c>
      <c r="H24" s="7">
        <v>23221.4</v>
      </c>
    </row>
    <row r="25" spans="1:8" x14ac:dyDescent="0.25">
      <c r="A25" s="1">
        <v>2011</v>
      </c>
      <c r="B25" s="1">
        <v>31443</v>
      </c>
      <c r="C25" s="1" t="str">
        <f t="shared" si="0"/>
        <v>314</v>
      </c>
      <c r="D25" s="1" t="str">
        <f t="shared" si="1"/>
        <v>43</v>
      </c>
      <c r="E25" s="1" t="s">
        <v>9</v>
      </c>
      <c r="F25" s="7">
        <v>6520.8200000000006</v>
      </c>
      <c r="G25" s="7">
        <v>-124182.90000000001</v>
      </c>
      <c r="H25" s="7">
        <v>6510.2800000000007</v>
      </c>
    </row>
    <row r="26" spans="1:8" x14ac:dyDescent="0.25">
      <c r="A26" s="1">
        <v>2011</v>
      </c>
      <c r="B26" s="1">
        <v>31444</v>
      </c>
      <c r="C26" s="1" t="str">
        <f t="shared" si="0"/>
        <v>314</v>
      </c>
      <c r="D26" s="1" t="str">
        <f t="shared" si="1"/>
        <v>44</v>
      </c>
      <c r="E26" s="1" t="s">
        <v>9</v>
      </c>
      <c r="F26" s="7">
        <v>2823111.22</v>
      </c>
      <c r="G26" s="7">
        <v>-599776.62</v>
      </c>
      <c r="H26" s="7">
        <v>288026.18</v>
      </c>
    </row>
    <row r="27" spans="1:8" x14ac:dyDescent="0.25">
      <c r="A27" s="1">
        <v>2011</v>
      </c>
      <c r="B27" s="1">
        <v>31445</v>
      </c>
      <c r="C27" s="1" t="str">
        <f t="shared" si="0"/>
        <v>314</v>
      </c>
      <c r="D27" s="1" t="str">
        <f t="shared" si="1"/>
        <v>45</v>
      </c>
      <c r="E27" s="1" t="s">
        <v>9</v>
      </c>
      <c r="F27" s="7">
        <v>0</v>
      </c>
      <c r="G27" s="7">
        <v>0</v>
      </c>
      <c r="H27" s="7">
        <v>0</v>
      </c>
    </row>
    <row r="28" spans="1:8" x14ac:dyDescent="0.25">
      <c r="A28" s="1">
        <v>2011</v>
      </c>
      <c r="B28" s="1">
        <v>31445</v>
      </c>
      <c r="C28" s="1" t="str">
        <f t="shared" si="0"/>
        <v>314</v>
      </c>
      <c r="D28" s="1" t="str">
        <f t="shared" si="1"/>
        <v>45</v>
      </c>
      <c r="E28" s="1" t="s">
        <v>9</v>
      </c>
      <c r="F28" s="7">
        <v>0</v>
      </c>
      <c r="G28" s="7">
        <v>0</v>
      </c>
      <c r="H28" s="7">
        <v>0</v>
      </c>
    </row>
    <row r="29" spans="1:8" x14ac:dyDescent="0.25">
      <c r="A29" s="1">
        <v>2011</v>
      </c>
      <c r="B29" s="1">
        <v>31540</v>
      </c>
      <c r="C29" s="1" t="str">
        <f t="shared" si="0"/>
        <v>315</v>
      </c>
      <c r="D29" s="1" t="str">
        <f t="shared" si="1"/>
        <v>40</v>
      </c>
      <c r="E29" s="1" t="s">
        <v>9</v>
      </c>
      <c r="F29" s="7">
        <v>243633.03999999998</v>
      </c>
      <c r="G29" s="7">
        <v>-39769.810000000005</v>
      </c>
      <c r="H29" s="7">
        <v>0</v>
      </c>
    </row>
    <row r="30" spans="1:8" x14ac:dyDescent="0.25">
      <c r="A30" s="1">
        <v>2011</v>
      </c>
      <c r="B30" s="1">
        <v>31541</v>
      </c>
      <c r="C30" s="1" t="str">
        <f t="shared" si="0"/>
        <v>315</v>
      </c>
      <c r="D30" s="1" t="str">
        <f t="shared" si="1"/>
        <v>41</v>
      </c>
      <c r="E30" s="1" t="s">
        <v>9</v>
      </c>
      <c r="F30" s="7">
        <v>1170996.98</v>
      </c>
      <c r="G30" s="7">
        <v>-29391.22</v>
      </c>
      <c r="H30" s="7">
        <v>0</v>
      </c>
    </row>
    <row r="31" spans="1:8" x14ac:dyDescent="0.25">
      <c r="A31" s="1">
        <v>2011</v>
      </c>
      <c r="B31" s="1">
        <v>31542</v>
      </c>
      <c r="C31" s="1" t="str">
        <f t="shared" si="0"/>
        <v>315</v>
      </c>
      <c r="D31" s="1" t="str">
        <f t="shared" si="1"/>
        <v>42</v>
      </c>
      <c r="E31" s="1" t="s">
        <v>9</v>
      </c>
      <c r="F31" s="7">
        <v>597612.81000000006</v>
      </c>
      <c r="G31" s="7">
        <v>-21659.989999999998</v>
      </c>
      <c r="H31" s="7">
        <v>0</v>
      </c>
    </row>
    <row r="32" spans="1:8" x14ac:dyDescent="0.25">
      <c r="A32" s="1">
        <v>2011</v>
      </c>
      <c r="B32" s="1">
        <v>31543</v>
      </c>
      <c r="C32" s="1" t="str">
        <f t="shared" si="0"/>
        <v>315</v>
      </c>
      <c r="D32" s="1" t="str">
        <f t="shared" si="1"/>
        <v>43</v>
      </c>
      <c r="E32" s="1" t="s">
        <v>9</v>
      </c>
      <c r="F32" s="7">
        <v>381882.2</v>
      </c>
      <c r="G32" s="7">
        <v>0</v>
      </c>
      <c r="H32" s="7">
        <v>0</v>
      </c>
    </row>
    <row r="33" spans="1:8" x14ac:dyDescent="0.25">
      <c r="A33" s="1">
        <v>2011</v>
      </c>
      <c r="B33" s="1">
        <v>31544</v>
      </c>
      <c r="C33" s="1" t="str">
        <f t="shared" si="0"/>
        <v>315</v>
      </c>
      <c r="D33" s="1" t="str">
        <f t="shared" si="1"/>
        <v>44</v>
      </c>
      <c r="E33" s="1" t="s">
        <v>9</v>
      </c>
      <c r="F33" s="7">
        <v>144967.21</v>
      </c>
      <c r="G33" s="7">
        <v>-8450.3799999999992</v>
      </c>
      <c r="H33" s="7">
        <v>0</v>
      </c>
    </row>
    <row r="34" spans="1:8" x14ac:dyDescent="0.25">
      <c r="A34" s="1">
        <v>2011</v>
      </c>
      <c r="B34" s="1">
        <v>31545</v>
      </c>
      <c r="C34" s="1" t="str">
        <f t="shared" si="0"/>
        <v>315</v>
      </c>
      <c r="D34" s="1" t="str">
        <f t="shared" si="1"/>
        <v>45</v>
      </c>
      <c r="E34" s="1" t="s">
        <v>9</v>
      </c>
      <c r="F34" s="7">
        <v>5391.11</v>
      </c>
      <c r="G34" s="7">
        <v>0</v>
      </c>
      <c r="H34" s="7">
        <v>0</v>
      </c>
    </row>
    <row r="35" spans="1:8" x14ac:dyDescent="0.25">
      <c r="A35" s="1">
        <v>2011</v>
      </c>
      <c r="B35" s="1">
        <v>31546</v>
      </c>
      <c r="C35" s="1" t="str">
        <f t="shared" si="0"/>
        <v>315</v>
      </c>
      <c r="D35" s="1" t="str">
        <f t="shared" si="1"/>
        <v>46</v>
      </c>
      <c r="E35" s="1" t="s">
        <v>9</v>
      </c>
      <c r="F35" s="7">
        <v>0</v>
      </c>
      <c r="G35" s="7">
        <v>0</v>
      </c>
      <c r="H35" s="7">
        <v>0</v>
      </c>
    </row>
    <row r="36" spans="1:8" x14ac:dyDescent="0.25">
      <c r="A36" s="1">
        <v>2011</v>
      </c>
      <c r="B36" s="1">
        <v>31601</v>
      </c>
      <c r="C36" s="1" t="str">
        <f t="shared" si="0"/>
        <v>316</v>
      </c>
      <c r="D36" s="1" t="str">
        <f t="shared" si="1"/>
        <v>01</v>
      </c>
      <c r="E36" s="1" t="s">
        <v>9</v>
      </c>
      <c r="F36" s="7">
        <v>0</v>
      </c>
      <c r="G36" s="7">
        <v>0</v>
      </c>
      <c r="H36" s="7">
        <v>0</v>
      </c>
    </row>
    <row r="37" spans="1:8" x14ac:dyDescent="0.25">
      <c r="A37" s="1">
        <v>2011</v>
      </c>
      <c r="B37" s="1">
        <v>31617</v>
      </c>
      <c r="C37" s="1" t="str">
        <f t="shared" si="0"/>
        <v>316</v>
      </c>
      <c r="D37" s="1" t="str">
        <f t="shared" si="1"/>
        <v>17</v>
      </c>
      <c r="E37" s="1" t="s">
        <v>9</v>
      </c>
      <c r="F37" s="7">
        <v>0</v>
      </c>
      <c r="G37" s="7">
        <v>0</v>
      </c>
      <c r="H37" s="7">
        <v>0</v>
      </c>
    </row>
    <row r="38" spans="1:8" x14ac:dyDescent="0.25">
      <c r="A38" s="1">
        <v>2011</v>
      </c>
      <c r="B38" s="1">
        <v>31630</v>
      </c>
      <c r="C38" s="1" t="str">
        <f t="shared" si="0"/>
        <v>316</v>
      </c>
      <c r="D38" s="1" t="str">
        <f t="shared" si="1"/>
        <v>30</v>
      </c>
      <c r="E38" s="1" t="s">
        <v>9</v>
      </c>
      <c r="F38" s="7">
        <v>0</v>
      </c>
      <c r="G38" s="7">
        <v>0</v>
      </c>
      <c r="H38" s="7">
        <v>0</v>
      </c>
    </row>
    <row r="39" spans="1:8" x14ac:dyDescent="0.25">
      <c r="A39" s="1">
        <v>2011</v>
      </c>
      <c r="B39" s="1">
        <v>31640</v>
      </c>
      <c r="C39" s="1" t="str">
        <f t="shared" si="0"/>
        <v>316</v>
      </c>
      <c r="D39" s="1" t="str">
        <f t="shared" si="1"/>
        <v>40</v>
      </c>
      <c r="E39" s="1" t="s">
        <v>9</v>
      </c>
      <c r="F39" s="7">
        <v>273618.84999999998</v>
      </c>
      <c r="G39" s="7">
        <v>-3614.8599999999997</v>
      </c>
      <c r="H39" s="7">
        <v>0</v>
      </c>
    </row>
    <row r="40" spans="1:8" x14ac:dyDescent="0.25">
      <c r="A40" s="1">
        <v>2011</v>
      </c>
      <c r="B40" s="1">
        <v>31641</v>
      </c>
      <c r="C40" s="1" t="str">
        <f t="shared" si="0"/>
        <v>316</v>
      </c>
      <c r="D40" s="1" t="str">
        <f t="shared" si="1"/>
        <v>41</v>
      </c>
      <c r="E40" s="1" t="s">
        <v>9</v>
      </c>
      <c r="F40" s="7">
        <v>115794.51</v>
      </c>
      <c r="G40" s="7">
        <v>-25512.75</v>
      </c>
      <c r="H40" s="7">
        <v>0</v>
      </c>
    </row>
    <row r="41" spans="1:8" x14ac:dyDescent="0.25">
      <c r="A41" s="1">
        <v>2011</v>
      </c>
      <c r="B41" s="1">
        <v>31642</v>
      </c>
      <c r="C41" s="1" t="str">
        <f t="shared" si="0"/>
        <v>316</v>
      </c>
      <c r="D41" s="1" t="str">
        <f t="shared" si="1"/>
        <v>42</v>
      </c>
      <c r="E41" s="1" t="s">
        <v>9</v>
      </c>
      <c r="F41" s="7">
        <v>0</v>
      </c>
      <c r="G41" s="7">
        <v>0</v>
      </c>
      <c r="H41" s="7">
        <v>0</v>
      </c>
    </row>
    <row r="42" spans="1:8" x14ac:dyDescent="0.25">
      <c r="A42" s="1">
        <v>2011</v>
      </c>
      <c r="B42" s="1">
        <v>31643</v>
      </c>
      <c r="C42" s="1" t="str">
        <f t="shared" si="0"/>
        <v>316</v>
      </c>
      <c r="D42" s="1" t="str">
        <f t="shared" si="1"/>
        <v>43</v>
      </c>
      <c r="E42" s="1" t="s">
        <v>9</v>
      </c>
      <c r="F42" s="7">
        <v>45044.57</v>
      </c>
      <c r="G42" s="7">
        <v>0</v>
      </c>
      <c r="H42" s="7">
        <v>0</v>
      </c>
    </row>
    <row r="43" spans="1:8" x14ac:dyDescent="0.25">
      <c r="A43" s="1">
        <v>2011</v>
      </c>
      <c r="B43" s="1">
        <v>31644</v>
      </c>
      <c r="C43" s="1" t="str">
        <f t="shared" si="0"/>
        <v>316</v>
      </c>
      <c r="D43" s="1" t="str">
        <f t="shared" si="1"/>
        <v>44</v>
      </c>
      <c r="E43" s="1" t="s">
        <v>9</v>
      </c>
      <c r="F43" s="7">
        <v>39563.81</v>
      </c>
      <c r="G43" s="7">
        <v>0</v>
      </c>
      <c r="H43" s="7">
        <v>0</v>
      </c>
    </row>
    <row r="44" spans="1:8" x14ac:dyDescent="0.25">
      <c r="A44" s="1">
        <v>2011</v>
      </c>
      <c r="B44" s="1">
        <v>31645</v>
      </c>
      <c r="C44" s="1" t="str">
        <f t="shared" si="0"/>
        <v>316</v>
      </c>
      <c r="D44" s="1" t="str">
        <f t="shared" si="1"/>
        <v>45</v>
      </c>
      <c r="E44" s="1" t="s">
        <v>9</v>
      </c>
      <c r="F44" s="7">
        <v>0</v>
      </c>
      <c r="G44" s="7">
        <v>0</v>
      </c>
      <c r="H44" s="7">
        <v>0</v>
      </c>
    </row>
    <row r="45" spans="1:8" x14ac:dyDescent="0.25">
      <c r="A45" s="1">
        <v>2011</v>
      </c>
      <c r="B45" s="1">
        <v>31646</v>
      </c>
      <c r="C45" s="1" t="str">
        <f t="shared" si="0"/>
        <v>316</v>
      </c>
      <c r="D45" s="1" t="str">
        <f t="shared" si="1"/>
        <v>46</v>
      </c>
      <c r="E45" s="1" t="s">
        <v>9</v>
      </c>
      <c r="F45" s="7">
        <v>6583.95</v>
      </c>
      <c r="G45" s="7">
        <v>-3665.14</v>
      </c>
      <c r="H45" s="7">
        <v>0</v>
      </c>
    </row>
    <row r="46" spans="1:8" x14ac:dyDescent="0.25">
      <c r="A46" s="1">
        <v>2011</v>
      </c>
      <c r="B46" s="1">
        <v>31647</v>
      </c>
      <c r="C46" s="1" t="str">
        <f t="shared" si="0"/>
        <v>316</v>
      </c>
      <c r="D46" s="1" t="str">
        <f t="shared" si="1"/>
        <v>47</v>
      </c>
      <c r="E46" s="1" t="s">
        <v>9</v>
      </c>
      <c r="F46" s="7">
        <v>124358.97999999998</v>
      </c>
      <c r="G46" s="7">
        <v>0</v>
      </c>
      <c r="H46" s="7">
        <v>0</v>
      </c>
    </row>
    <row r="47" spans="1:8" x14ac:dyDescent="0.25">
      <c r="A47" s="1">
        <v>2011</v>
      </c>
      <c r="B47" s="1">
        <v>34128</v>
      </c>
      <c r="C47" s="1" t="str">
        <f t="shared" si="0"/>
        <v>341</v>
      </c>
      <c r="D47" s="1" t="str">
        <f t="shared" si="1"/>
        <v>28</v>
      </c>
      <c r="E47" s="2" t="s">
        <v>11</v>
      </c>
      <c r="F47" s="7">
        <v>0</v>
      </c>
      <c r="G47" s="7">
        <v>0</v>
      </c>
      <c r="H47" s="7">
        <v>0</v>
      </c>
    </row>
    <row r="48" spans="1:8" x14ac:dyDescent="0.25">
      <c r="A48" s="1">
        <v>2011</v>
      </c>
      <c r="B48" s="1">
        <v>34130</v>
      </c>
      <c r="C48" s="1" t="str">
        <f t="shared" si="0"/>
        <v>341</v>
      </c>
      <c r="D48" s="1" t="str">
        <f t="shared" si="1"/>
        <v>30</v>
      </c>
      <c r="E48" s="2" t="s">
        <v>11</v>
      </c>
      <c r="F48" s="7">
        <v>233906.96000000002</v>
      </c>
      <c r="G48" s="7">
        <v>-995948.55999999994</v>
      </c>
      <c r="H48" s="7">
        <v>0</v>
      </c>
    </row>
    <row r="49" spans="1:8" x14ac:dyDescent="0.25">
      <c r="A49" s="1">
        <v>2011</v>
      </c>
      <c r="B49" s="1">
        <v>34131</v>
      </c>
      <c r="C49" s="1" t="str">
        <f t="shared" si="0"/>
        <v>341</v>
      </c>
      <c r="D49" s="1" t="str">
        <f t="shared" si="1"/>
        <v>31</v>
      </c>
      <c r="E49" s="2" t="s">
        <v>11</v>
      </c>
      <c r="F49" s="7">
        <v>3978.04</v>
      </c>
      <c r="G49" s="7">
        <v>0</v>
      </c>
      <c r="H49" s="7">
        <v>0</v>
      </c>
    </row>
    <row r="50" spans="1:8" x14ac:dyDescent="0.25">
      <c r="A50" s="1">
        <v>2011</v>
      </c>
      <c r="B50" s="1">
        <v>34132</v>
      </c>
      <c r="C50" s="1" t="str">
        <f t="shared" si="0"/>
        <v>341</v>
      </c>
      <c r="D50" s="1" t="str">
        <f t="shared" si="1"/>
        <v>32</v>
      </c>
      <c r="E50" s="2" t="s">
        <v>11</v>
      </c>
      <c r="F50" s="7">
        <v>0</v>
      </c>
      <c r="G50" s="7">
        <v>0</v>
      </c>
      <c r="H50" s="7">
        <v>0</v>
      </c>
    </row>
    <row r="51" spans="1:8" x14ac:dyDescent="0.25">
      <c r="A51" s="1">
        <v>2011</v>
      </c>
      <c r="B51" s="1">
        <v>34133</v>
      </c>
      <c r="C51" s="1" t="str">
        <f t="shared" si="0"/>
        <v>341</v>
      </c>
      <c r="D51" s="1" t="str">
        <f t="shared" si="1"/>
        <v>33</v>
      </c>
      <c r="E51" s="2" t="s">
        <v>11</v>
      </c>
      <c r="F51" s="7">
        <v>0</v>
      </c>
      <c r="G51" s="7">
        <v>0</v>
      </c>
      <c r="H51" s="7">
        <v>0</v>
      </c>
    </row>
    <row r="52" spans="1:8" x14ac:dyDescent="0.25">
      <c r="A52" s="1">
        <v>2011</v>
      </c>
      <c r="B52" s="1">
        <v>34134</v>
      </c>
      <c r="C52" s="1" t="str">
        <f t="shared" si="0"/>
        <v>341</v>
      </c>
      <c r="D52" s="1" t="str">
        <f t="shared" si="1"/>
        <v>34</v>
      </c>
      <c r="E52" s="2" t="s">
        <v>11</v>
      </c>
      <c r="F52" s="7">
        <v>0</v>
      </c>
      <c r="G52" s="7">
        <v>0</v>
      </c>
      <c r="H52" s="7">
        <v>0</v>
      </c>
    </row>
    <row r="53" spans="1:8" x14ac:dyDescent="0.25">
      <c r="A53" s="1">
        <v>2011</v>
      </c>
      <c r="B53" s="1">
        <v>34135</v>
      </c>
      <c r="C53" s="1" t="str">
        <f t="shared" si="0"/>
        <v>341</v>
      </c>
      <c r="D53" s="1" t="str">
        <f t="shared" si="1"/>
        <v>35</v>
      </c>
      <c r="E53" s="2" t="s">
        <v>11</v>
      </c>
      <c r="F53" s="7">
        <v>0</v>
      </c>
      <c r="G53" s="7">
        <v>0</v>
      </c>
      <c r="H53" s="7">
        <v>0</v>
      </c>
    </row>
    <row r="54" spans="1:8" x14ac:dyDescent="0.25">
      <c r="A54" s="1">
        <v>2011</v>
      </c>
      <c r="B54" s="1">
        <v>34136</v>
      </c>
      <c r="C54" s="1" t="str">
        <f t="shared" si="0"/>
        <v>341</v>
      </c>
      <c r="D54" s="1" t="str">
        <f t="shared" si="1"/>
        <v>36</v>
      </c>
      <c r="E54" s="2" t="s">
        <v>11</v>
      </c>
      <c r="F54" s="7">
        <v>0</v>
      </c>
      <c r="G54" s="7">
        <v>0</v>
      </c>
      <c r="H54" s="7">
        <v>0</v>
      </c>
    </row>
    <row r="55" spans="1:8" x14ac:dyDescent="0.25">
      <c r="A55" s="1">
        <v>2011</v>
      </c>
      <c r="B55" s="1">
        <v>34141</v>
      </c>
      <c r="C55" s="1" t="str">
        <f t="shared" si="0"/>
        <v>341</v>
      </c>
      <c r="D55" s="1" t="str">
        <f t="shared" si="1"/>
        <v>41</v>
      </c>
      <c r="E55" s="2" t="s">
        <v>11</v>
      </c>
      <c r="F55" s="7">
        <v>0</v>
      </c>
      <c r="G55" s="7">
        <v>0</v>
      </c>
      <c r="H55" s="7">
        <v>0</v>
      </c>
    </row>
    <row r="56" spans="1:8" x14ac:dyDescent="0.25">
      <c r="A56" s="1">
        <v>2011</v>
      </c>
      <c r="B56" s="1">
        <v>34142</v>
      </c>
      <c r="C56" s="1" t="str">
        <f t="shared" si="0"/>
        <v>341</v>
      </c>
      <c r="D56" s="1" t="str">
        <f t="shared" si="1"/>
        <v>42</v>
      </c>
      <c r="E56" s="2" t="s">
        <v>11</v>
      </c>
      <c r="F56" s="7">
        <v>0</v>
      </c>
      <c r="G56" s="7">
        <v>0</v>
      </c>
      <c r="H56" s="7">
        <v>0</v>
      </c>
    </row>
    <row r="57" spans="1:8" x14ac:dyDescent="0.25">
      <c r="A57" s="1">
        <v>2011</v>
      </c>
      <c r="B57" s="1">
        <v>34144</v>
      </c>
      <c r="C57" s="1" t="str">
        <f t="shared" si="0"/>
        <v>341</v>
      </c>
      <c r="D57" s="1" t="str">
        <f t="shared" si="1"/>
        <v>44</v>
      </c>
      <c r="E57" s="2" t="s">
        <v>11</v>
      </c>
      <c r="F57" s="7">
        <v>0</v>
      </c>
      <c r="G57" s="7">
        <v>0</v>
      </c>
      <c r="H57" s="7">
        <v>0</v>
      </c>
    </row>
    <row r="58" spans="1:8" x14ac:dyDescent="0.25">
      <c r="A58" s="1">
        <v>2011</v>
      </c>
      <c r="B58" s="1">
        <v>34180</v>
      </c>
      <c r="C58" s="1" t="str">
        <f t="shared" si="0"/>
        <v>341</v>
      </c>
      <c r="D58" s="1" t="str">
        <f t="shared" si="1"/>
        <v>80</v>
      </c>
      <c r="E58" s="2" t="s">
        <v>11</v>
      </c>
      <c r="F58" s="7">
        <v>113313.89</v>
      </c>
      <c r="G58" s="7">
        <v>-55454.84</v>
      </c>
      <c r="H58" s="7">
        <v>0</v>
      </c>
    </row>
    <row r="59" spans="1:8" x14ac:dyDescent="0.25">
      <c r="A59" s="1">
        <v>2011</v>
      </c>
      <c r="B59" s="1">
        <v>34181</v>
      </c>
      <c r="C59" s="1" t="str">
        <f t="shared" si="0"/>
        <v>341</v>
      </c>
      <c r="D59" s="1" t="str">
        <f t="shared" si="1"/>
        <v>81</v>
      </c>
      <c r="E59" s="2" t="s">
        <v>11</v>
      </c>
      <c r="F59" s="7">
        <v>18283.32</v>
      </c>
      <c r="G59" s="7">
        <v>0</v>
      </c>
      <c r="H59" s="7">
        <v>0</v>
      </c>
    </row>
    <row r="60" spans="1:8" x14ac:dyDescent="0.25">
      <c r="A60" s="1">
        <v>2011</v>
      </c>
      <c r="B60" s="1">
        <v>34182</v>
      </c>
      <c r="C60" s="1" t="str">
        <f t="shared" si="0"/>
        <v>341</v>
      </c>
      <c r="D60" s="1" t="str">
        <f t="shared" si="1"/>
        <v>82</v>
      </c>
      <c r="E60" s="2" t="s">
        <v>11</v>
      </c>
      <c r="F60" s="7">
        <v>0</v>
      </c>
      <c r="G60" s="7">
        <v>0</v>
      </c>
      <c r="H60" s="7">
        <v>0</v>
      </c>
    </row>
    <row r="61" spans="1:8" x14ac:dyDescent="0.25">
      <c r="A61" s="1">
        <v>2011</v>
      </c>
      <c r="B61" s="1">
        <v>34183</v>
      </c>
      <c r="C61" s="1" t="str">
        <f t="shared" si="0"/>
        <v>341</v>
      </c>
      <c r="D61" s="1" t="str">
        <f t="shared" si="1"/>
        <v>83</v>
      </c>
      <c r="E61" s="2" t="s">
        <v>11</v>
      </c>
      <c r="F61" s="7">
        <v>0</v>
      </c>
      <c r="G61" s="7">
        <v>0</v>
      </c>
      <c r="H61" s="7">
        <v>0</v>
      </c>
    </row>
    <row r="62" spans="1:8" x14ac:dyDescent="0.25">
      <c r="A62" s="1">
        <v>2011</v>
      </c>
      <c r="B62" s="1">
        <v>34184</v>
      </c>
      <c r="C62" s="1" t="str">
        <f t="shared" si="0"/>
        <v>341</v>
      </c>
      <c r="D62" s="1" t="str">
        <f t="shared" si="1"/>
        <v>84</v>
      </c>
      <c r="E62" s="2" t="s">
        <v>11</v>
      </c>
      <c r="F62" s="7">
        <v>0</v>
      </c>
      <c r="G62" s="7">
        <v>0</v>
      </c>
      <c r="H62" s="7">
        <v>0</v>
      </c>
    </row>
    <row r="63" spans="1:8" x14ac:dyDescent="0.25">
      <c r="A63" s="1">
        <v>2011</v>
      </c>
      <c r="B63" s="1">
        <v>34185</v>
      </c>
      <c r="C63" s="1" t="str">
        <f t="shared" si="0"/>
        <v>341</v>
      </c>
      <c r="D63" s="1" t="str">
        <f t="shared" si="1"/>
        <v>85</v>
      </c>
      <c r="E63" s="2" t="s">
        <v>11</v>
      </c>
      <c r="F63" s="7">
        <v>0</v>
      </c>
      <c r="G63" s="7">
        <v>0</v>
      </c>
      <c r="H63" s="7">
        <v>0</v>
      </c>
    </row>
    <row r="64" spans="1:8" x14ac:dyDescent="0.25">
      <c r="A64" s="1">
        <v>2011</v>
      </c>
      <c r="B64" s="1">
        <v>34228</v>
      </c>
      <c r="C64" s="1" t="str">
        <f t="shared" si="0"/>
        <v>342</v>
      </c>
      <c r="D64" s="1" t="str">
        <f t="shared" si="1"/>
        <v>28</v>
      </c>
      <c r="E64" s="2" t="s">
        <v>11</v>
      </c>
      <c r="F64" s="7">
        <v>0</v>
      </c>
      <c r="G64" s="7">
        <v>0</v>
      </c>
      <c r="H64" s="7">
        <v>0</v>
      </c>
    </row>
    <row r="65" spans="1:8" x14ac:dyDescent="0.25">
      <c r="A65" s="1">
        <v>2011</v>
      </c>
      <c r="B65" s="1">
        <v>34230</v>
      </c>
      <c r="C65" s="1" t="str">
        <f t="shared" si="0"/>
        <v>342</v>
      </c>
      <c r="D65" s="1" t="str">
        <f t="shared" si="1"/>
        <v>30</v>
      </c>
      <c r="E65" s="2" t="s">
        <v>11</v>
      </c>
      <c r="F65" s="7">
        <v>0</v>
      </c>
      <c r="G65" s="7">
        <v>316960.58999999997</v>
      </c>
      <c r="H65" s="7">
        <v>896.3900000000001</v>
      </c>
    </row>
    <row r="66" spans="1:8" x14ac:dyDescent="0.25">
      <c r="A66" s="1">
        <v>2011</v>
      </c>
      <c r="B66" s="1">
        <v>34231</v>
      </c>
      <c r="C66" s="1" t="str">
        <f t="shared" ref="C66:C129" si="2">LEFT(B66,3)</f>
        <v>342</v>
      </c>
      <c r="D66" s="1" t="str">
        <f t="shared" ref="D66:D129" si="3">RIGHT(B66,2)</f>
        <v>31</v>
      </c>
      <c r="E66" s="2" t="s">
        <v>11</v>
      </c>
      <c r="F66" s="7">
        <v>244436.97999999998</v>
      </c>
      <c r="G66" s="7">
        <v>-285488.24</v>
      </c>
      <c r="H66" s="7">
        <v>3563.04</v>
      </c>
    </row>
    <row r="67" spans="1:8" x14ac:dyDescent="0.25">
      <c r="A67" s="1">
        <v>2011</v>
      </c>
      <c r="B67" s="1">
        <v>34232</v>
      </c>
      <c r="C67" s="1" t="str">
        <f t="shared" si="2"/>
        <v>342</v>
      </c>
      <c r="D67" s="1" t="str">
        <f t="shared" si="3"/>
        <v>32</v>
      </c>
      <c r="E67" s="2" t="s">
        <v>11</v>
      </c>
      <c r="F67" s="7">
        <v>142739.91</v>
      </c>
      <c r="G67" s="7">
        <v>-20565.079999999998</v>
      </c>
      <c r="H67" s="7">
        <v>4838.6899999999996</v>
      </c>
    </row>
    <row r="68" spans="1:8" x14ac:dyDescent="0.25">
      <c r="A68" s="1">
        <v>2011</v>
      </c>
      <c r="B68" s="1">
        <v>34233</v>
      </c>
      <c r="C68" s="1" t="str">
        <f t="shared" si="2"/>
        <v>342</v>
      </c>
      <c r="D68" s="1" t="str">
        <f t="shared" si="3"/>
        <v>33</v>
      </c>
      <c r="E68" s="2" t="s">
        <v>11</v>
      </c>
      <c r="F68" s="7">
        <v>38235.29</v>
      </c>
      <c r="G68" s="7">
        <v>-572.27</v>
      </c>
      <c r="H68" s="7">
        <v>-12.35</v>
      </c>
    </row>
    <row r="69" spans="1:8" x14ac:dyDescent="0.25">
      <c r="A69" s="1">
        <v>2011</v>
      </c>
      <c r="B69" s="1">
        <v>34234</v>
      </c>
      <c r="C69" s="1" t="str">
        <f t="shared" si="2"/>
        <v>342</v>
      </c>
      <c r="D69" s="1" t="str">
        <f t="shared" si="3"/>
        <v>34</v>
      </c>
      <c r="E69" s="2" t="s">
        <v>11</v>
      </c>
      <c r="F69" s="7">
        <v>0</v>
      </c>
      <c r="G69" s="7">
        <v>-559.52</v>
      </c>
      <c r="H69" s="7">
        <v>-14.56</v>
      </c>
    </row>
    <row r="70" spans="1:8" x14ac:dyDescent="0.25">
      <c r="A70" s="1">
        <v>2011</v>
      </c>
      <c r="B70" s="1">
        <v>34235</v>
      </c>
      <c r="C70" s="1" t="str">
        <f t="shared" si="2"/>
        <v>342</v>
      </c>
      <c r="D70" s="1" t="str">
        <f t="shared" si="3"/>
        <v>35</v>
      </c>
      <c r="E70" s="2" t="s">
        <v>11</v>
      </c>
      <c r="F70" s="7">
        <v>3659.8</v>
      </c>
      <c r="G70" s="7">
        <v>-346.92</v>
      </c>
      <c r="H70" s="7">
        <v>-9.0399999999999991</v>
      </c>
    </row>
    <row r="71" spans="1:8" x14ac:dyDescent="0.25">
      <c r="A71" s="1">
        <v>2011</v>
      </c>
      <c r="B71" s="1">
        <v>34236</v>
      </c>
      <c r="C71" s="1" t="str">
        <f t="shared" si="2"/>
        <v>342</v>
      </c>
      <c r="D71" s="1" t="str">
        <f t="shared" si="3"/>
        <v>36</v>
      </c>
      <c r="E71" s="2" t="s">
        <v>11</v>
      </c>
      <c r="F71" s="7">
        <v>0</v>
      </c>
      <c r="G71" s="7">
        <v>-255.16</v>
      </c>
      <c r="H71" s="7">
        <v>-6.64</v>
      </c>
    </row>
    <row r="72" spans="1:8" x14ac:dyDescent="0.25">
      <c r="A72" s="1">
        <v>2011</v>
      </c>
      <c r="B72" s="1">
        <v>34241</v>
      </c>
      <c r="C72" s="1" t="str">
        <f t="shared" si="2"/>
        <v>342</v>
      </c>
      <c r="D72" s="1" t="str">
        <f t="shared" si="3"/>
        <v>41</v>
      </c>
      <c r="E72" s="2" t="s">
        <v>11</v>
      </c>
      <c r="F72" s="7">
        <v>0</v>
      </c>
      <c r="G72" s="7">
        <v>0</v>
      </c>
      <c r="H72" s="7">
        <v>0</v>
      </c>
    </row>
    <row r="73" spans="1:8" x14ac:dyDescent="0.25">
      <c r="A73" s="1">
        <v>2011</v>
      </c>
      <c r="B73" s="1">
        <v>34242</v>
      </c>
      <c r="C73" s="1" t="str">
        <f t="shared" si="2"/>
        <v>342</v>
      </c>
      <c r="D73" s="1" t="str">
        <f t="shared" si="3"/>
        <v>42</v>
      </c>
      <c r="E73" s="2" t="s">
        <v>11</v>
      </c>
      <c r="F73" s="7">
        <v>0</v>
      </c>
      <c r="G73" s="7">
        <v>0</v>
      </c>
      <c r="H73" s="7">
        <v>0</v>
      </c>
    </row>
    <row r="74" spans="1:8" x14ac:dyDescent="0.25">
      <c r="A74" s="1">
        <v>2011</v>
      </c>
      <c r="B74" s="1">
        <v>34244</v>
      </c>
      <c r="C74" s="1" t="str">
        <f t="shared" si="2"/>
        <v>342</v>
      </c>
      <c r="D74" s="1" t="str">
        <f t="shared" si="3"/>
        <v>44</v>
      </c>
      <c r="E74" s="2" t="s">
        <v>11</v>
      </c>
      <c r="F74" s="7">
        <v>0</v>
      </c>
      <c r="G74" s="7">
        <v>-402.48</v>
      </c>
      <c r="H74" s="7">
        <v>-10.47</v>
      </c>
    </row>
    <row r="75" spans="1:8" x14ac:dyDescent="0.25">
      <c r="A75" s="1">
        <v>2011</v>
      </c>
      <c r="B75" s="1">
        <v>34280</v>
      </c>
      <c r="C75" s="1" t="str">
        <f t="shared" si="2"/>
        <v>342</v>
      </c>
      <c r="D75" s="1" t="str">
        <f t="shared" si="3"/>
        <v>80</v>
      </c>
      <c r="E75" s="2" t="s">
        <v>11</v>
      </c>
      <c r="F75" s="7">
        <v>0</v>
      </c>
      <c r="G75" s="7">
        <v>-27535.919999999998</v>
      </c>
      <c r="H75" s="7">
        <v>14913.85</v>
      </c>
    </row>
    <row r="76" spans="1:8" x14ac:dyDescent="0.25">
      <c r="A76" s="1">
        <v>2011</v>
      </c>
      <c r="B76" s="1">
        <v>34281</v>
      </c>
      <c r="C76" s="1" t="str">
        <f t="shared" si="2"/>
        <v>342</v>
      </c>
      <c r="D76" s="1" t="str">
        <f t="shared" si="3"/>
        <v>81</v>
      </c>
      <c r="E76" s="2" t="s">
        <v>11</v>
      </c>
      <c r="F76" s="7">
        <v>1345781.3900000001</v>
      </c>
      <c r="G76" s="7">
        <v>-158798.15999999997</v>
      </c>
      <c r="H76" s="7">
        <v>46077.45</v>
      </c>
    </row>
    <row r="77" spans="1:8" x14ac:dyDescent="0.25">
      <c r="A77" s="1">
        <v>2011</v>
      </c>
      <c r="B77" s="1">
        <v>34282</v>
      </c>
      <c r="C77" s="1" t="str">
        <f t="shared" si="2"/>
        <v>342</v>
      </c>
      <c r="D77" s="1" t="str">
        <f t="shared" si="3"/>
        <v>82</v>
      </c>
      <c r="E77" s="2" t="s">
        <v>11</v>
      </c>
      <c r="F77" s="7">
        <v>0</v>
      </c>
      <c r="G77" s="7">
        <v>2748.06</v>
      </c>
      <c r="H77" s="7">
        <v>62.480000000000004</v>
      </c>
    </row>
    <row r="78" spans="1:8" x14ac:dyDescent="0.25">
      <c r="A78" s="1">
        <v>2011</v>
      </c>
      <c r="B78" s="1">
        <v>34283</v>
      </c>
      <c r="C78" s="1" t="str">
        <f t="shared" si="2"/>
        <v>342</v>
      </c>
      <c r="D78" s="1" t="str">
        <f t="shared" si="3"/>
        <v>83</v>
      </c>
      <c r="E78" s="2" t="s">
        <v>11</v>
      </c>
      <c r="F78" s="7">
        <v>0</v>
      </c>
      <c r="G78" s="7">
        <v>-150.37</v>
      </c>
      <c r="H78" s="7">
        <v>58.870000000000005</v>
      </c>
    </row>
    <row r="79" spans="1:8" x14ac:dyDescent="0.25">
      <c r="A79" s="1">
        <v>2011</v>
      </c>
      <c r="B79" s="1">
        <v>34284</v>
      </c>
      <c r="C79" s="1" t="str">
        <f t="shared" si="2"/>
        <v>342</v>
      </c>
      <c r="D79" s="1" t="str">
        <f t="shared" si="3"/>
        <v>84</v>
      </c>
      <c r="E79" s="2" t="s">
        <v>11</v>
      </c>
      <c r="F79" s="7">
        <v>0</v>
      </c>
      <c r="G79" s="7">
        <v>-565.20000000000005</v>
      </c>
      <c r="H79" s="7">
        <v>107.97999999999999</v>
      </c>
    </row>
    <row r="80" spans="1:8" x14ac:dyDescent="0.25">
      <c r="A80" s="1">
        <v>2011</v>
      </c>
      <c r="B80" s="1">
        <v>34285</v>
      </c>
      <c r="C80" s="1" t="str">
        <f t="shared" si="2"/>
        <v>342</v>
      </c>
      <c r="D80" s="1" t="str">
        <f t="shared" si="3"/>
        <v>85</v>
      </c>
      <c r="E80" s="2" t="s">
        <v>11</v>
      </c>
      <c r="F80" s="7">
        <v>22612.41</v>
      </c>
      <c r="G80" s="7">
        <v>-25068.82</v>
      </c>
      <c r="H80" s="7">
        <v>102.44000000000001</v>
      </c>
    </row>
    <row r="81" spans="1:8" x14ac:dyDescent="0.25">
      <c r="A81" s="1">
        <v>2011</v>
      </c>
      <c r="B81" s="1">
        <v>34328</v>
      </c>
      <c r="C81" s="1" t="str">
        <f t="shared" si="2"/>
        <v>343</v>
      </c>
      <c r="D81" s="1" t="str">
        <f t="shared" si="3"/>
        <v>28</v>
      </c>
      <c r="E81" s="2" t="s">
        <v>11</v>
      </c>
      <c r="F81" s="7">
        <v>0</v>
      </c>
      <c r="G81" s="7">
        <v>0</v>
      </c>
      <c r="H81" s="7">
        <v>0</v>
      </c>
    </row>
    <row r="82" spans="1:8" x14ac:dyDescent="0.25">
      <c r="A82" s="1">
        <v>2011</v>
      </c>
      <c r="B82" s="1">
        <v>34330</v>
      </c>
      <c r="C82" s="1" t="str">
        <f t="shared" si="2"/>
        <v>343</v>
      </c>
      <c r="D82" s="1" t="str">
        <f t="shared" si="3"/>
        <v>30</v>
      </c>
      <c r="E82" s="2" t="s">
        <v>11</v>
      </c>
      <c r="F82" s="7">
        <v>40554.68</v>
      </c>
      <c r="G82" s="7">
        <v>604572.73</v>
      </c>
      <c r="H82" s="7">
        <v>1712.06</v>
      </c>
    </row>
    <row r="83" spans="1:8" x14ac:dyDescent="0.25">
      <c r="A83" s="1">
        <v>2011</v>
      </c>
      <c r="B83" s="1">
        <v>34331</v>
      </c>
      <c r="C83" s="1" t="str">
        <f t="shared" si="2"/>
        <v>343</v>
      </c>
      <c r="D83" s="1" t="str">
        <f t="shared" si="3"/>
        <v>31</v>
      </c>
      <c r="E83" s="2" t="s">
        <v>11</v>
      </c>
      <c r="F83" s="7">
        <v>313533.71999999997</v>
      </c>
      <c r="G83" s="7">
        <v>-743719.21000000008</v>
      </c>
      <c r="H83" s="7">
        <v>8975.4500000000007</v>
      </c>
    </row>
    <row r="84" spans="1:8" x14ac:dyDescent="0.25">
      <c r="A84" s="1">
        <v>2011</v>
      </c>
      <c r="B84" s="1">
        <v>34332</v>
      </c>
      <c r="C84" s="1" t="str">
        <f t="shared" si="2"/>
        <v>343</v>
      </c>
      <c r="D84" s="1" t="str">
        <f t="shared" si="3"/>
        <v>32</v>
      </c>
      <c r="E84" s="2" t="s">
        <v>11</v>
      </c>
      <c r="F84" s="7">
        <v>218967.38</v>
      </c>
      <c r="G84" s="7">
        <v>-62243.689999999995</v>
      </c>
      <c r="H84" s="7">
        <v>12887.52</v>
      </c>
    </row>
    <row r="85" spans="1:8" x14ac:dyDescent="0.25">
      <c r="A85" s="1">
        <v>2011</v>
      </c>
      <c r="B85" s="1">
        <v>34333</v>
      </c>
      <c r="C85" s="1" t="str">
        <f t="shared" si="2"/>
        <v>343</v>
      </c>
      <c r="D85" s="1" t="str">
        <f t="shared" si="3"/>
        <v>33</v>
      </c>
      <c r="E85" s="2" t="s">
        <v>11</v>
      </c>
      <c r="F85" s="7">
        <v>0</v>
      </c>
      <c r="G85" s="7">
        <v>-1448.0199999999998</v>
      </c>
      <c r="H85" s="7">
        <v>1402.27</v>
      </c>
    </row>
    <row r="86" spans="1:8" x14ac:dyDescent="0.25">
      <c r="A86" s="1">
        <v>2011</v>
      </c>
      <c r="B86" s="1">
        <v>34334</v>
      </c>
      <c r="C86" s="1" t="str">
        <f t="shared" si="2"/>
        <v>343</v>
      </c>
      <c r="D86" s="1" t="str">
        <f t="shared" si="3"/>
        <v>34</v>
      </c>
      <c r="E86" s="2" t="s">
        <v>11</v>
      </c>
      <c r="F86" s="7">
        <v>0</v>
      </c>
      <c r="G86" s="7">
        <v>-1438.2199999999998</v>
      </c>
      <c r="H86" s="7">
        <v>1402.53</v>
      </c>
    </row>
    <row r="87" spans="1:8" x14ac:dyDescent="0.25">
      <c r="A87" s="1">
        <v>2011</v>
      </c>
      <c r="B87" s="1">
        <v>34335</v>
      </c>
      <c r="C87" s="1" t="str">
        <f t="shared" si="2"/>
        <v>343</v>
      </c>
      <c r="D87" s="1" t="str">
        <f t="shared" si="3"/>
        <v>35</v>
      </c>
      <c r="E87" s="2" t="s">
        <v>11</v>
      </c>
      <c r="F87" s="7">
        <v>0</v>
      </c>
      <c r="G87" s="7">
        <v>-1341.6599999999999</v>
      </c>
      <c r="H87" s="7">
        <v>2126.83</v>
      </c>
    </row>
    <row r="88" spans="1:8" x14ac:dyDescent="0.25">
      <c r="A88" s="1">
        <v>2011</v>
      </c>
      <c r="B88" s="1">
        <v>34336</v>
      </c>
      <c r="C88" s="1" t="str">
        <f t="shared" si="2"/>
        <v>343</v>
      </c>
      <c r="D88" s="1" t="str">
        <f t="shared" si="3"/>
        <v>36</v>
      </c>
      <c r="E88" s="2" t="s">
        <v>11</v>
      </c>
      <c r="F88" s="7">
        <v>0</v>
      </c>
      <c r="G88" s="7">
        <v>-1219.56</v>
      </c>
      <c r="H88" s="7">
        <v>2130.0099999999998</v>
      </c>
    </row>
    <row r="89" spans="1:8" x14ac:dyDescent="0.25">
      <c r="A89" s="1">
        <v>2011</v>
      </c>
      <c r="B89" s="1">
        <v>34341</v>
      </c>
      <c r="C89" s="1" t="str">
        <f t="shared" si="2"/>
        <v>343</v>
      </c>
      <c r="D89" s="1" t="str">
        <f t="shared" si="3"/>
        <v>41</v>
      </c>
      <c r="E89" s="2" t="s">
        <v>11</v>
      </c>
      <c r="F89" s="7">
        <v>0</v>
      </c>
      <c r="G89" s="7">
        <v>0</v>
      </c>
      <c r="H89" s="7">
        <v>0</v>
      </c>
    </row>
    <row r="90" spans="1:8" x14ac:dyDescent="0.25">
      <c r="A90" s="1">
        <v>2011</v>
      </c>
      <c r="B90" s="1">
        <v>34342</v>
      </c>
      <c r="C90" s="1" t="str">
        <f t="shared" si="2"/>
        <v>343</v>
      </c>
      <c r="D90" s="1" t="str">
        <f t="shared" si="3"/>
        <v>42</v>
      </c>
      <c r="E90" s="2" t="s">
        <v>11</v>
      </c>
      <c r="F90" s="7">
        <v>0</v>
      </c>
      <c r="G90" s="7">
        <v>0</v>
      </c>
      <c r="H90" s="7">
        <v>0</v>
      </c>
    </row>
    <row r="91" spans="1:8" x14ac:dyDescent="0.25">
      <c r="A91" s="1">
        <v>2011</v>
      </c>
      <c r="B91" s="1">
        <v>34344</v>
      </c>
      <c r="C91" s="1" t="str">
        <f t="shared" si="2"/>
        <v>343</v>
      </c>
      <c r="D91" s="1" t="str">
        <f t="shared" si="3"/>
        <v>44</v>
      </c>
      <c r="E91" s="2" t="s">
        <v>11</v>
      </c>
      <c r="F91" s="7">
        <v>0</v>
      </c>
      <c r="G91" s="7">
        <v>-1469.1299999999999</v>
      </c>
      <c r="H91" s="7">
        <v>2198.0099999999998</v>
      </c>
    </row>
    <row r="92" spans="1:8" x14ac:dyDescent="0.25">
      <c r="A92" s="1">
        <v>2011</v>
      </c>
      <c r="B92" s="1">
        <v>34380</v>
      </c>
      <c r="C92" s="1" t="str">
        <f t="shared" si="2"/>
        <v>343</v>
      </c>
      <c r="D92" s="1" t="str">
        <f t="shared" si="3"/>
        <v>80</v>
      </c>
      <c r="E92" s="2" t="s">
        <v>11</v>
      </c>
      <c r="F92" s="7">
        <v>0</v>
      </c>
      <c r="G92" s="7">
        <v>1864.380000000001</v>
      </c>
      <c r="H92" s="7">
        <v>5578.1</v>
      </c>
    </row>
    <row r="93" spans="1:8" x14ac:dyDescent="0.25">
      <c r="A93" s="1">
        <v>2011</v>
      </c>
      <c r="B93" s="1">
        <v>34381</v>
      </c>
      <c r="C93" s="1" t="str">
        <f t="shared" si="2"/>
        <v>343</v>
      </c>
      <c r="D93" s="1" t="str">
        <f t="shared" si="3"/>
        <v>81</v>
      </c>
      <c r="E93" s="2" t="s">
        <v>11</v>
      </c>
      <c r="F93" s="7">
        <v>108934.9</v>
      </c>
      <c r="G93" s="7">
        <v>-32467.840000000004</v>
      </c>
      <c r="H93" s="7">
        <v>6787.8399999999992</v>
      </c>
    </row>
    <row r="94" spans="1:8" x14ac:dyDescent="0.25">
      <c r="A94" s="1">
        <v>2011</v>
      </c>
      <c r="B94" s="1">
        <v>34382</v>
      </c>
      <c r="C94" s="1" t="str">
        <f t="shared" si="2"/>
        <v>343</v>
      </c>
      <c r="D94" s="1" t="str">
        <f t="shared" si="3"/>
        <v>82</v>
      </c>
      <c r="E94" s="2" t="s">
        <v>11</v>
      </c>
      <c r="F94" s="7">
        <v>70109.649999999994</v>
      </c>
      <c r="G94" s="7">
        <v>61616.280000000006</v>
      </c>
      <c r="H94" s="7">
        <v>1400.8400000000001</v>
      </c>
    </row>
    <row r="95" spans="1:8" x14ac:dyDescent="0.25">
      <c r="A95" s="1">
        <v>2011</v>
      </c>
      <c r="B95" s="1">
        <v>34383</v>
      </c>
      <c r="C95" s="1" t="str">
        <f t="shared" si="2"/>
        <v>343</v>
      </c>
      <c r="D95" s="1" t="str">
        <f t="shared" si="3"/>
        <v>83</v>
      </c>
      <c r="E95" s="2" t="s">
        <v>11</v>
      </c>
      <c r="F95" s="7">
        <v>0</v>
      </c>
      <c r="G95" s="7">
        <v>-6065.42</v>
      </c>
      <c r="H95" s="7">
        <v>1480.74</v>
      </c>
    </row>
    <row r="96" spans="1:8" x14ac:dyDescent="0.25">
      <c r="A96" s="1">
        <v>2011</v>
      </c>
      <c r="B96" s="1">
        <v>34384</v>
      </c>
      <c r="C96" s="1" t="str">
        <f t="shared" si="2"/>
        <v>343</v>
      </c>
      <c r="D96" s="1" t="str">
        <f t="shared" si="3"/>
        <v>84</v>
      </c>
      <c r="E96" s="2" t="s">
        <v>11</v>
      </c>
      <c r="F96" s="7">
        <v>3825.92</v>
      </c>
      <c r="G96" s="7">
        <v>-5434.83</v>
      </c>
      <c r="H96" s="7">
        <v>1130.5</v>
      </c>
    </row>
    <row r="97" spans="1:8" x14ac:dyDescent="0.25">
      <c r="A97" s="1">
        <v>2011</v>
      </c>
      <c r="B97" s="1">
        <v>34385</v>
      </c>
      <c r="C97" s="1" t="str">
        <f t="shared" si="2"/>
        <v>343</v>
      </c>
      <c r="D97" s="1" t="str">
        <f t="shared" si="3"/>
        <v>85</v>
      </c>
      <c r="E97" s="2" t="s">
        <v>11</v>
      </c>
      <c r="F97" s="7">
        <v>0</v>
      </c>
      <c r="G97" s="7">
        <v>-4321.670000000001</v>
      </c>
      <c r="H97" s="7">
        <v>1049.1699999999998</v>
      </c>
    </row>
    <row r="98" spans="1:8" x14ac:dyDescent="0.25">
      <c r="A98" s="1">
        <v>2011</v>
      </c>
      <c r="B98" s="1">
        <v>34390</v>
      </c>
      <c r="C98" s="1" t="str">
        <f t="shared" si="2"/>
        <v>343</v>
      </c>
      <c r="D98" s="1" t="str">
        <f t="shared" si="3"/>
        <v>90</v>
      </c>
      <c r="E98" s="2" t="s">
        <v>11</v>
      </c>
      <c r="F98" s="7">
        <v>0</v>
      </c>
      <c r="G98" s="7">
        <v>0</v>
      </c>
      <c r="H98" s="7">
        <v>0</v>
      </c>
    </row>
    <row r="99" spans="1:8" x14ac:dyDescent="0.25">
      <c r="A99" s="1">
        <v>2011</v>
      </c>
      <c r="B99" s="1">
        <v>34528</v>
      </c>
      <c r="C99" s="1" t="str">
        <f t="shared" si="2"/>
        <v>345</v>
      </c>
      <c r="D99" s="1" t="str">
        <f t="shared" si="3"/>
        <v>28</v>
      </c>
      <c r="E99" s="2" t="s">
        <v>11</v>
      </c>
      <c r="F99" s="7">
        <v>0</v>
      </c>
      <c r="G99" s="7">
        <v>0</v>
      </c>
      <c r="H99" s="7">
        <v>0</v>
      </c>
    </row>
    <row r="100" spans="1:8" x14ac:dyDescent="0.25">
      <c r="A100" s="1">
        <v>2011</v>
      </c>
      <c r="B100" s="1">
        <v>34530</v>
      </c>
      <c r="C100" s="1" t="str">
        <f t="shared" si="2"/>
        <v>345</v>
      </c>
      <c r="D100" s="1" t="str">
        <f t="shared" si="3"/>
        <v>30</v>
      </c>
      <c r="E100" s="2" t="s">
        <v>11</v>
      </c>
      <c r="F100" s="7">
        <v>166643.88</v>
      </c>
      <c r="G100" s="7">
        <v>0</v>
      </c>
      <c r="H100" s="7">
        <v>0</v>
      </c>
    </row>
    <row r="101" spans="1:8" x14ac:dyDescent="0.25">
      <c r="A101" s="1">
        <v>2011</v>
      </c>
      <c r="B101" s="1">
        <v>34531</v>
      </c>
      <c r="C101" s="1" t="str">
        <f t="shared" si="2"/>
        <v>345</v>
      </c>
      <c r="D101" s="1" t="str">
        <f t="shared" si="3"/>
        <v>31</v>
      </c>
      <c r="E101" s="2" t="s">
        <v>11</v>
      </c>
      <c r="F101" s="7">
        <v>0</v>
      </c>
      <c r="G101" s="7">
        <v>0</v>
      </c>
      <c r="H101" s="7">
        <v>0</v>
      </c>
    </row>
    <row r="102" spans="1:8" x14ac:dyDescent="0.25">
      <c r="A102" s="1">
        <v>2011</v>
      </c>
      <c r="B102" s="1">
        <v>34532</v>
      </c>
      <c r="C102" s="1" t="str">
        <f t="shared" si="2"/>
        <v>345</v>
      </c>
      <c r="D102" s="1" t="str">
        <f t="shared" si="3"/>
        <v>32</v>
      </c>
      <c r="E102" s="2" t="s">
        <v>11</v>
      </c>
      <c r="F102" s="7">
        <v>8575.66</v>
      </c>
      <c r="G102" s="7">
        <v>0</v>
      </c>
      <c r="H102" s="7">
        <v>0</v>
      </c>
    </row>
    <row r="103" spans="1:8" x14ac:dyDescent="0.25">
      <c r="A103" s="1">
        <v>2011</v>
      </c>
      <c r="B103" s="1">
        <v>34533</v>
      </c>
      <c r="C103" s="1" t="str">
        <f t="shared" si="2"/>
        <v>345</v>
      </c>
      <c r="D103" s="1" t="str">
        <f t="shared" si="3"/>
        <v>33</v>
      </c>
      <c r="E103" s="2" t="s">
        <v>11</v>
      </c>
      <c r="F103" s="7">
        <v>0</v>
      </c>
      <c r="G103" s="7">
        <v>0</v>
      </c>
      <c r="H103" s="7">
        <v>0</v>
      </c>
    </row>
    <row r="104" spans="1:8" x14ac:dyDescent="0.25">
      <c r="A104" s="1">
        <v>2011</v>
      </c>
      <c r="B104" s="1">
        <v>34534</v>
      </c>
      <c r="C104" s="1" t="str">
        <f t="shared" si="2"/>
        <v>345</v>
      </c>
      <c r="D104" s="1" t="str">
        <f t="shared" si="3"/>
        <v>34</v>
      </c>
      <c r="E104" s="2" t="s">
        <v>11</v>
      </c>
      <c r="F104" s="7">
        <v>0</v>
      </c>
      <c r="G104" s="7">
        <v>0</v>
      </c>
      <c r="H104" s="7">
        <v>0</v>
      </c>
    </row>
    <row r="105" spans="1:8" x14ac:dyDescent="0.25">
      <c r="A105" s="1">
        <v>2011</v>
      </c>
      <c r="B105" s="1">
        <v>34535</v>
      </c>
      <c r="C105" s="1" t="str">
        <f t="shared" si="2"/>
        <v>345</v>
      </c>
      <c r="D105" s="1" t="str">
        <f t="shared" si="3"/>
        <v>35</v>
      </c>
      <c r="E105" s="2" t="s">
        <v>11</v>
      </c>
      <c r="F105" s="7">
        <v>0</v>
      </c>
      <c r="G105" s="7">
        <v>0</v>
      </c>
      <c r="H105" s="7">
        <v>0</v>
      </c>
    </row>
    <row r="106" spans="1:8" x14ac:dyDescent="0.25">
      <c r="A106" s="1">
        <v>2011</v>
      </c>
      <c r="B106" s="1">
        <v>34536</v>
      </c>
      <c r="C106" s="1" t="str">
        <f t="shared" si="2"/>
        <v>345</v>
      </c>
      <c r="D106" s="1" t="str">
        <f t="shared" si="3"/>
        <v>36</v>
      </c>
      <c r="E106" s="2" t="s">
        <v>11</v>
      </c>
      <c r="F106" s="7">
        <v>0</v>
      </c>
      <c r="G106" s="7">
        <v>0</v>
      </c>
      <c r="H106" s="7">
        <v>0</v>
      </c>
    </row>
    <row r="107" spans="1:8" x14ac:dyDescent="0.25">
      <c r="A107" s="1">
        <v>2011</v>
      </c>
      <c r="B107" s="1">
        <v>34541</v>
      </c>
      <c r="C107" s="1" t="str">
        <f t="shared" si="2"/>
        <v>345</v>
      </c>
      <c r="D107" s="1" t="str">
        <f t="shared" si="3"/>
        <v>41</v>
      </c>
      <c r="E107" s="2" t="s">
        <v>11</v>
      </c>
      <c r="F107" s="7">
        <v>0</v>
      </c>
      <c r="G107" s="7">
        <v>0</v>
      </c>
      <c r="H107" s="7">
        <v>0</v>
      </c>
    </row>
    <row r="108" spans="1:8" x14ac:dyDescent="0.25">
      <c r="A108" s="1">
        <v>2011</v>
      </c>
      <c r="B108" s="1">
        <v>34542</v>
      </c>
      <c r="C108" s="1" t="str">
        <f t="shared" si="2"/>
        <v>345</v>
      </c>
      <c r="D108" s="1" t="str">
        <f t="shared" si="3"/>
        <v>42</v>
      </c>
      <c r="E108" s="2" t="s">
        <v>11</v>
      </c>
      <c r="F108" s="7">
        <v>0</v>
      </c>
      <c r="G108" s="7">
        <v>0</v>
      </c>
      <c r="H108" s="7">
        <v>0</v>
      </c>
    </row>
    <row r="109" spans="1:8" x14ac:dyDescent="0.25">
      <c r="A109" s="1">
        <v>2011</v>
      </c>
      <c r="B109" s="1">
        <v>34544</v>
      </c>
      <c r="C109" s="1" t="str">
        <f t="shared" si="2"/>
        <v>345</v>
      </c>
      <c r="D109" s="1" t="str">
        <f t="shared" si="3"/>
        <v>44</v>
      </c>
      <c r="E109" s="2" t="s">
        <v>11</v>
      </c>
      <c r="F109" s="7">
        <v>0</v>
      </c>
      <c r="G109" s="7">
        <v>0</v>
      </c>
      <c r="H109" s="7">
        <v>0</v>
      </c>
    </row>
    <row r="110" spans="1:8" x14ac:dyDescent="0.25">
      <c r="A110" s="1">
        <v>2011</v>
      </c>
      <c r="B110" s="1">
        <v>34580</v>
      </c>
      <c r="C110" s="1" t="str">
        <f t="shared" si="2"/>
        <v>345</v>
      </c>
      <c r="D110" s="1" t="str">
        <f t="shared" si="3"/>
        <v>80</v>
      </c>
      <c r="E110" s="2" t="s">
        <v>11</v>
      </c>
      <c r="F110" s="7">
        <v>0</v>
      </c>
      <c r="G110" s="7">
        <v>0</v>
      </c>
      <c r="H110" s="7">
        <v>0</v>
      </c>
    </row>
    <row r="111" spans="1:8" x14ac:dyDescent="0.25">
      <c r="A111" s="1">
        <v>2011</v>
      </c>
      <c r="B111" s="1">
        <v>34581</v>
      </c>
      <c r="C111" s="1" t="str">
        <f t="shared" si="2"/>
        <v>345</v>
      </c>
      <c r="D111" s="1" t="str">
        <f t="shared" si="3"/>
        <v>81</v>
      </c>
      <c r="E111" s="2" t="s">
        <v>11</v>
      </c>
      <c r="F111" s="7">
        <v>38531.46</v>
      </c>
      <c r="G111" s="7">
        <v>0</v>
      </c>
      <c r="H111" s="7">
        <v>0</v>
      </c>
    </row>
    <row r="112" spans="1:8" x14ac:dyDescent="0.25">
      <c r="A112" s="1">
        <v>2011</v>
      </c>
      <c r="B112" s="1">
        <v>34582</v>
      </c>
      <c r="C112" s="1" t="str">
        <f t="shared" si="2"/>
        <v>345</v>
      </c>
      <c r="D112" s="1" t="str">
        <f t="shared" si="3"/>
        <v>82</v>
      </c>
      <c r="E112" s="2" t="s">
        <v>11</v>
      </c>
      <c r="F112" s="7">
        <v>0</v>
      </c>
      <c r="G112" s="7">
        <v>-68111.61</v>
      </c>
      <c r="H112" s="7">
        <v>0</v>
      </c>
    </row>
    <row r="113" spans="1:8" x14ac:dyDescent="0.25">
      <c r="A113" s="1">
        <v>2011</v>
      </c>
      <c r="B113" s="1">
        <v>34583</v>
      </c>
      <c r="C113" s="1" t="str">
        <f t="shared" si="2"/>
        <v>345</v>
      </c>
      <c r="D113" s="1" t="str">
        <f t="shared" si="3"/>
        <v>83</v>
      </c>
      <c r="E113" s="2" t="s">
        <v>11</v>
      </c>
      <c r="F113" s="7">
        <v>26065.63</v>
      </c>
      <c r="G113" s="7">
        <v>0</v>
      </c>
      <c r="H113" s="7">
        <v>0</v>
      </c>
    </row>
    <row r="114" spans="1:8" x14ac:dyDescent="0.25">
      <c r="A114" s="1">
        <v>2011</v>
      </c>
      <c r="B114" s="1">
        <v>34584</v>
      </c>
      <c r="C114" s="1" t="str">
        <f t="shared" si="2"/>
        <v>345</v>
      </c>
      <c r="D114" s="1" t="str">
        <f t="shared" si="3"/>
        <v>84</v>
      </c>
      <c r="E114" s="2" t="s">
        <v>11</v>
      </c>
      <c r="F114" s="7">
        <v>0</v>
      </c>
      <c r="G114" s="7">
        <v>0</v>
      </c>
      <c r="H114" s="7">
        <v>0</v>
      </c>
    </row>
    <row r="115" spans="1:8" x14ac:dyDescent="0.25">
      <c r="A115" s="1">
        <v>2011</v>
      </c>
      <c r="B115" s="1">
        <v>34585</v>
      </c>
      <c r="C115" s="1" t="str">
        <f t="shared" si="2"/>
        <v>345</v>
      </c>
      <c r="D115" s="1" t="str">
        <f t="shared" si="3"/>
        <v>85</v>
      </c>
      <c r="E115" s="2" t="s">
        <v>11</v>
      </c>
      <c r="F115" s="7">
        <v>0</v>
      </c>
      <c r="G115" s="7">
        <v>0</v>
      </c>
      <c r="H115" s="7">
        <v>0</v>
      </c>
    </row>
    <row r="116" spans="1:8" x14ac:dyDescent="0.25">
      <c r="A116" s="1">
        <v>2011</v>
      </c>
      <c r="B116" s="1">
        <v>34628</v>
      </c>
      <c r="C116" s="1" t="str">
        <f t="shared" si="2"/>
        <v>346</v>
      </c>
      <c r="D116" s="1" t="str">
        <f t="shared" si="3"/>
        <v>28</v>
      </c>
      <c r="E116" s="2" t="s">
        <v>11</v>
      </c>
      <c r="F116" s="7">
        <v>0</v>
      </c>
      <c r="G116" s="7">
        <v>0</v>
      </c>
      <c r="H116" s="7">
        <v>0</v>
      </c>
    </row>
    <row r="117" spans="1:8" x14ac:dyDescent="0.25">
      <c r="A117" s="1">
        <v>2011</v>
      </c>
      <c r="B117" s="1">
        <v>34630</v>
      </c>
      <c r="C117" s="1" t="str">
        <f t="shared" si="2"/>
        <v>346</v>
      </c>
      <c r="D117" s="1" t="str">
        <f t="shared" si="3"/>
        <v>30</v>
      </c>
      <c r="E117" s="2" t="s">
        <v>11</v>
      </c>
      <c r="F117" s="7">
        <v>43179.649999999994</v>
      </c>
      <c r="G117" s="7">
        <v>0</v>
      </c>
      <c r="H117" s="7">
        <v>0</v>
      </c>
    </row>
    <row r="118" spans="1:8" x14ac:dyDescent="0.25">
      <c r="A118" s="1">
        <v>2011</v>
      </c>
      <c r="B118" s="1">
        <v>34631</v>
      </c>
      <c r="C118" s="1" t="str">
        <f t="shared" si="2"/>
        <v>346</v>
      </c>
      <c r="D118" s="1" t="str">
        <f t="shared" si="3"/>
        <v>31</v>
      </c>
      <c r="E118" s="2" t="s">
        <v>11</v>
      </c>
      <c r="F118" s="7">
        <v>0</v>
      </c>
      <c r="G118" s="7">
        <v>0</v>
      </c>
      <c r="H118" s="7">
        <v>0</v>
      </c>
    </row>
    <row r="119" spans="1:8" x14ac:dyDescent="0.25">
      <c r="A119" s="1">
        <v>2011</v>
      </c>
      <c r="B119" s="1">
        <v>34632</v>
      </c>
      <c r="C119" s="1" t="str">
        <f t="shared" si="2"/>
        <v>346</v>
      </c>
      <c r="D119" s="1" t="str">
        <f t="shared" si="3"/>
        <v>32</v>
      </c>
      <c r="E119" s="2" t="s">
        <v>11</v>
      </c>
      <c r="F119" s="7">
        <v>5119.3999999999996</v>
      </c>
      <c r="G119" s="7">
        <v>0</v>
      </c>
      <c r="H119" s="7">
        <v>0</v>
      </c>
    </row>
    <row r="120" spans="1:8" x14ac:dyDescent="0.25">
      <c r="A120" s="1">
        <v>2011</v>
      </c>
      <c r="B120" s="1">
        <v>34633</v>
      </c>
      <c r="C120" s="1" t="str">
        <f t="shared" si="2"/>
        <v>346</v>
      </c>
      <c r="D120" s="1" t="str">
        <f t="shared" si="3"/>
        <v>33</v>
      </c>
      <c r="E120" s="2" t="s">
        <v>11</v>
      </c>
      <c r="F120" s="7">
        <v>0</v>
      </c>
      <c r="G120" s="7">
        <v>0</v>
      </c>
      <c r="H120" s="7">
        <v>0</v>
      </c>
    </row>
    <row r="121" spans="1:8" x14ac:dyDescent="0.25">
      <c r="A121" s="1">
        <v>2011</v>
      </c>
      <c r="B121" s="1">
        <v>34634</v>
      </c>
      <c r="C121" s="1" t="str">
        <f t="shared" si="2"/>
        <v>346</v>
      </c>
      <c r="D121" s="1" t="str">
        <f t="shared" si="3"/>
        <v>34</v>
      </c>
      <c r="E121" s="2" t="s">
        <v>11</v>
      </c>
      <c r="F121" s="7">
        <v>0</v>
      </c>
      <c r="G121" s="7">
        <v>0</v>
      </c>
      <c r="H121" s="7">
        <v>0</v>
      </c>
    </row>
    <row r="122" spans="1:8" x14ac:dyDescent="0.25">
      <c r="A122" s="1">
        <v>2011</v>
      </c>
      <c r="B122" s="1">
        <v>34635</v>
      </c>
      <c r="C122" s="1" t="str">
        <f t="shared" si="2"/>
        <v>346</v>
      </c>
      <c r="D122" s="1" t="str">
        <f t="shared" si="3"/>
        <v>35</v>
      </c>
      <c r="E122" s="2" t="s">
        <v>11</v>
      </c>
      <c r="F122" s="7">
        <v>0</v>
      </c>
      <c r="G122" s="7">
        <v>0</v>
      </c>
      <c r="H122" s="7">
        <v>0</v>
      </c>
    </row>
    <row r="123" spans="1:8" x14ac:dyDescent="0.25">
      <c r="A123" s="1">
        <v>2011</v>
      </c>
      <c r="B123" s="1">
        <v>34636</v>
      </c>
      <c r="C123" s="1" t="str">
        <f t="shared" si="2"/>
        <v>346</v>
      </c>
      <c r="D123" s="1" t="str">
        <f t="shared" si="3"/>
        <v>36</v>
      </c>
      <c r="E123" s="2" t="s">
        <v>11</v>
      </c>
      <c r="F123" s="7">
        <v>0</v>
      </c>
      <c r="G123" s="7">
        <v>0</v>
      </c>
      <c r="H123" s="7">
        <v>0</v>
      </c>
    </row>
    <row r="124" spans="1:8" x14ac:dyDescent="0.25">
      <c r="A124" s="1">
        <v>2011</v>
      </c>
      <c r="B124" s="1">
        <v>34641</v>
      </c>
      <c r="C124" s="1" t="str">
        <f t="shared" si="2"/>
        <v>346</v>
      </c>
      <c r="D124" s="1" t="str">
        <f t="shared" si="3"/>
        <v>41</v>
      </c>
      <c r="E124" s="2" t="s">
        <v>11</v>
      </c>
      <c r="F124" s="7">
        <v>0</v>
      </c>
      <c r="G124" s="7">
        <v>0</v>
      </c>
      <c r="H124" s="7">
        <v>0</v>
      </c>
    </row>
    <row r="125" spans="1:8" x14ac:dyDescent="0.25">
      <c r="A125" s="1">
        <v>2011</v>
      </c>
      <c r="B125" s="1">
        <v>34642</v>
      </c>
      <c r="C125" s="1" t="str">
        <f t="shared" si="2"/>
        <v>346</v>
      </c>
      <c r="D125" s="1" t="str">
        <f t="shared" si="3"/>
        <v>42</v>
      </c>
      <c r="E125" s="2" t="s">
        <v>11</v>
      </c>
      <c r="F125" s="7">
        <v>0</v>
      </c>
      <c r="G125" s="7">
        <v>0</v>
      </c>
      <c r="H125" s="7">
        <v>0</v>
      </c>
    </row>
    <row r="126" spans="1:8" x14ac:dyDescent="0.25">
      <c r="A126" s="1">
        <v>2011</v>
      </c>
      <c r="B126" s="1">
        <v>34644</v>
      </c>
      <c r="C126" s="1" t="str">
        <f t="shared" si="2"/>
        <v>346</v>
      </c>
      <c r="D126" s="1" t="str">
        <f t="shared" si="3"/>
        <v>44</v>
      </c>
      <c r="E126" s="2" t="s">
        <v>11</v>
      </c>
      <c r="F126" s="7">
        <v>0</v>
      </c>
      <c r="G126" s="7">
        <v>0</v>
      </c>
      <c r="H126" s="7">
        <v>0</v>
      </c>
    </row>
    <row r="127" spans="1:8" x14ac:dyDescent="0.25">
      <c r="A127" s="1">
        <v>2011</v>
      </c>
      <c r="B127" s="1">
        <v>34680</v>
      </c>
      <c r="C127" s="1" t="str">
        <f t="shared" si="2"/>
        <v>346</v>
      </c>
      <c r="D127" s="1" t="str">
        <f t="shared" si="3"/>
        <v>80</v>
      </c>
      <c r="E127" s="2" t="s">
        <v>11</v>
      </c>
      <c r="F127" s="7">
        <v>13537.26</v>
      </c>
      <c r="G127" s="7">
        <v>0</v>
      </c>
      <c r="H127" s="7">
        <v>0</v>
      </c>
    </row>
    <row r="128" spans="1:8" x14ac:dyDescent="0.25">
      <c r="A128" s="1">
        <v>2011</v>
      </c>
      <c r="B128" s="1">
        <v>34681</v>
      </c>
      <c r="C128" s="1" t="str">
        <f t="shared" si="2"/>
        <v>346</v>
      </c>
      <c r="D128" s="1" t="str">
        <f t="shared" si="3"/>
        <v>81</v>
      </c>
      <c r="E128" s="2" t="s">
        <v>11</v>
      </c>
      <c r="F128" s="7">
        <v>58179.520000000004</v>
      </c>
      <c r="G128" s="7">
        <v>0</v>
      </c>
      <c r="H128" s="7">
        <v>0</v>
      </c>
    </row>
    <row r="129" spans="1:8" x14ac:dyDescent="0.25">
      <c r="A129" s="1">
        <v>2011</v>
      </c>
      <c r="B129" s="1">
        <v>34682</v>
      </c>
      <c r="C129" s="1" t="str">
        <f t="shared" si="2"/>
        <v>346</v>
      </c>
      <c r="D129" s="1" t="str">
        <f t="shared" si="3"/>
        <v>82</v>
      </c>
      <c r="E129" s="2" t="s">
        <v>11</v>
      </c>
      <c r="F129" s="7">
        <v>0</v>
      </c>
      <c r="G129" s="7">
        <v>0</v>
      </c>
      <c r="H129" s="7">
        <v>0</v>
      </c>
    </row>
    <row r="130" spans="1:8" x14ac:dyDescent="0.25">
      <c r="A130" s="1">
        <v>2011</v>
      </c>
      <c r="B130" s="1">
        <v>34683</v>
      </c>
      <c r="C130" s="1" t="str">
        <f t="shared" ref="C130:C193" si="4">LEFT(B130,3)</f>
        <v>346</v>
      </c>
      <c r="D130" s="1" t="str">
        <f t="shared" ref="D130:D193" si="5">RIGHT(B130,2)</f>
        <v>83</v>
      </c>
      <c r="E130" s="2" t="s">
        <v>11</v>
      </c>
      <c r="F130" s="7">
        <v>0</v>
      </c>
      <c r="G130" s="7">
        <v>0</v>
      </c>
      <c r="H130" s="7">
        <v>0</v>
      </c>
    </row>
    <row r="131" spans="1:8" x14ac:dyDescent="0.25">
      <c r="A131" s="1">
        <v>2011</v>
      </c>
      <c r="B131" s="1">
        <v>34684</v>
      </c>
      <c r="C131" s="1" t="str">
        <f t="shared" si="4"/>
        <v>346</v>
      </c>
      <c r="D131" s="1" t="str">
        <f t="shared" si="5"/>
        <v>84</v>
      </c>
      <c r="E131" s="2" t="s">
        <v>11</v>
      </c>
      <c r="F131" s="7">
        <v>0</v>
      </c>
      <c r="G131" s="7">
        <v>0</v>
      </c>
      <c r="H131" s="7">
        <v>0</v>
      </c>
    </row>
    <row r="132" spans="1:8" x14ac:dyDescent="0.25">
      <c r="A132" s="1">
        <v>2011</v>
      </c>
      <c r="B132" s="1">
        <v>34685</v>
      </c>
      <c r="C132" s="1" t="str">
        <f t="shared" si="4"/>
        <v>346</v>
      </c>
      <c r="D132" s="1" t="str">
        <f t="shared" si="5"/>
        <v>85</v>
      </c>
      <c r="E132" s="2" t="s">
        <v>11</v>
      </c>
      <c r="F132" s="7">
        <v>0</v>
      </c>
      <c r="G132" s="7">
        <v>0</v>
      </c>
      <c r="H132" s="7">
        <v>0</v>
      </c>
    </row>
    <row r="133" spans="1:8" x14ac:dyDescent="0.25">
      <c r="A133" s="1">
        <v>2011</v>
      </c>
      <c r="B133" s="1">
        <v>34687</v>
      </c>
      <c r="C133" s="1" t="str">
        <f t="shared" si="4"/>
        <v>346</v>
      </c>
      <c r="D133" s="1" t="str">
        <f t="shared" si="5"/>
        <v>87</v>
      </c>
      <c r="E133" s="2" t="s">
        <v>11</v>
      </c>
      <c r="F133" s="7">
        <v>40703.65</v>
      </c>
      <c r="G133" s="7">
        <v>0</v>
      </c>
      <c r="H133" s="7">
        <v>649.41999999999996</v>
      </c>
    </row>
    <row r="134" spans="1:8" x14ac:dyDescent="0.25">
      <c r="A134" s="1">
        <v>2011</v>
      </c>
      <c r="B134" s="1">
        <v>35000</v>
      </c>
      <c r="C134" s="1" t="str">
        <f t="shared" si="4"/>
        <v>350</v>
      </c>
      <c r="D134" s="1" t="str">
        <f t="shared" si="5"/>
        <v>00</v>
      </c>
      <c r="E134" s="1" t="s">
        <v>15</v>
      </c>
      <c r="F134" s="7">
        <v>0</v>
      </c>
      <c r="G134" s="7">
        <v>0</v>
      </c>
      <c r="H134" s="7">
        <v>0</v>
      </c>
    </row>
    <row r="135" spans="1:8" x14ac:dyDescent="0.25">
      <c r="A135" s="1">
        <v>2011</v>
      </c>
      <c r="B135" s="1">
        <v>35001</v>
      </c>
      <c r="C135" s="1" t="str">
        <f t="shared" si="4"/>
        <v>350</v>
      </c>
      <c r="D135" s="1" t="str">
        <f t="shared" si="5"/>
        <v>01</v>
      </c>
      <c r="E135" s="1" t="s">
        <v>12</v>
      </c>
      <c r="F135" s="7">
        <v>0</v>
      </c>
      <c r="G135" s="7">
        <v>-2213.16</v>
      </c>
      <c r="H135" s="7">
        <v>0</v>
      </c>
    </row>
    <row r="136" spans="1:8" x14ac:dyDescent="0.25">
      <c r="A136" s="1">
        <v>2011</v>
      </c>
      <c r="B136" s="1">
        <v>35200</v>
      </c>
      <c r="C136" s="1" t="str">
        <f t="shared" si="4"/>
        <v>352</v>
      </c>
      <c r="D136" s="1" t="str">
        <f t="shared" si="5"/>
        <v>00</v>
      </c>
      <c r="E136" s="1" t="s">
        <v>12</v>
      </c>
      <c r="F136" s="7">
        <v>11327</v>
      </c>
      <c r="G136" s="7">
        <v>-4406.34</v>
      </c>
      <c r="H136" s="7">
        <v>0</v>
      </c>
    </row>
    <row r="137" spans="1:8" x14ac:dyDescent="0.25">
      <c r="A137" s="1">
        <v>2011</v>
      </c>
      <c r="B137" s="1">
        <v>35300</v>
      </c>
      <c r="C137" s="1" t="str">
        <f t="shared" si="4"/>
        <v>353</v>
      </c>
      <c r="D137" s="1" t="str">
        <f t="shared" si="5"/>
        <v>00</v>
      </c>
      <c r="E137" s="1" t="s">
        <v>12</v>
      </c>
      <c r="F137" s="7">
        <v>2379335.09</v>
      </c>
      <c r="G137" s="7">
        <v>6933.1900000000605</v>
      </c>
      <c r="H137" s="7">
        <v>38126.959999999999</v>
      </c>
    </row>
    <row r="138" spans="1:8" x14ac:dyDescent="0.25">
      <c r="A138" s="1">
        <v>2011</v>
      </c>
      <c r="B138" s="1">
        <v>35400</v>
      </c>
      <c r="C138" s="1" t="str">
        <f t="shared" si="4"/>
        <v>354</v>
      </c>
      <c r="D138" s="1" t="str">
        <f t="shared" si="5"/>
        <v>00</v>
      </c>
      <c r="E138" s="1" t="s">
        <v>12</v>
      </c>
      <c r="F138" s="7">
        <v>108789.06</v>
      </c>
      <c r="G138" s="7">
        <v>21303.85</v>
      </c>
      <c r="H138" s="7">
        <v>-222.96</v>
      </c>
    </row>
    <row r="139" spans="1:8" x14ac:dyDescent="0.25">
      <c r="A139" s="1">
        <v>2011</v>
      </c>
      <c r="B139" s="1">
        <v>35500</v>
      </c>
      <c r="C139" s="1" t="str">
        <f t="shared" si="4"/>
        <v>355</v>
      </c>
      <c r="D139" s="1" t="str">
        <f t="shared" si="5"/>
        <v>00</v>
      </c>
      <c r="E139" s="1" t="s">
        <v>12</v>
      </c>
      <c r="F139" s="7">
        <v>4227100.0500000007</v>
      </c>
      <c r="G139" s="7">
        <v>-2378260.6599999997</v>
      </c>
      <c r="H139" s="7">
        <v>260651.08</v>
      </c>
    </row>
    <row r="140" spans="1:8" x14ac:dyDescent="0.25">
      <c r="A140" s="1">
        <v>2011</v>
      </c>
      <c r="B140" s="1">
        <v>35600</v>
      </c>
      <c r="C140" s="1" t="str">
        <f t="shared" si="4"/>
        <v>356</v>
      </c>
      <c r="D140" s="1" t="str">
        <f t="shared" si="5"/>
        <v>00</v>
      </c>
      <c r="E140" s="1" t="s">
        <v>12</v>
      </c>
      <c r="F140" s="7">
        <v>4068715.51</v>
      </c>
      <c r="G140" s="7">
        <v>-2079915.4</v>
      </c>
      <c r="H140" s="7">
        <v>31985.29</v>
      </c>
    </row>
    <row r="141" spans="1:8" x14ac:dyDescent="0.25">
      <c r="A141" s="1">
        <v>2011</v>
      </c>
      <c r="B141" s="1">
        <v>35601</v>
      </c>
      <c r="C141" s="1" t="str">
        <f t="shared" si="4"/>
        <v>356</v>
      </c>
      <c r="D141" s="1" t="str">
        <f t="shared" si="5"/>
        <v>01</v>
      </c>
      <c r="E141" s="1" t="s">
        <v>12</v>
      </c>
      <c r="F141" s="7">
        <v>0</v>
      </c>
      <c r="G141" s="7">
        <v>0</v>
      </c>
      <c r="H141" s="7">
        <v>0</v>
      </c>
    </row>
    <row r="142" spans="1:8" x14ac:dyDescent="0.25">
      <c r="A142" s="1">
        <v>2011</v>
      </c>
      <c r="B142" s="1">
        <v>35700</v>
      </c>
      <c r="C142" s="1" t="str">
        <f t="shared" si="4"/>
        <v>357</v>
      </c>
      <c r="D142" s="1" t="str">
        <f t="shared" si="5"/>
        <v>00</v>
      </c>
      <c r="E142" s="1" t="s">
        <v>12</v>
      </c>
      <c r="F142" s="7">
        <v>588.14</v>
      </c>
      <c r="G142" s="7">
        <v>9007.9100000000017</v>
      </c>
      <c r="H142" s="7">
        <v>534.6099999999999</v>
      </c>
    </row>
    <row r="143" spans="1:8" x14ac:dyDescent="0.25">
      <c r="A143" s="1">
        <v>2011</v>
      </c>
      <c r="B143" s="1">
        <v>35800</v>
      </c>
      <c r="C143" s="1" t="str">
        <f t="shared" si="4"/>
        <v>358</v>
      </c>
      <c r="D143" s="1" t="str">
        <f t="shared" si="5"/>
        <v>00</v>
      </c>
      <c r="E143" s="1" t="s">
        <v>12</v>
      </c>
      <c r="F143" s="7">
        <v>0</v>
      </c>
      <c r="G143" s="7">
        <v>18120.72</v>
      </c>
      <c r="H143" s="7">
        <v>1060.77</v>
      </c>
    </row>
    <row r="144" spans="1:8" x14ac:dyDescent="0.25">
      <c r="A144" s="1">
        <v>2011</v>
      </c>
      <c r="B144" s="1">
        <v>35900</v>
      </c>
      <c r="C144" s="1" t="str">
        <f t="shared" si="4"/>
        <v>359</v>
      </c>
      <c r="D144" s="1" t="str">
        <f t="shared" si="5"/>
        <v>00</v>
      </c>
      <c r="E144" s="1" t="s">
        <v>12</v>
      </c>
      <c r="F144" s="7">
        <v>105670.34000000001</v>
      </c>
      <c r="G144" s="7">
        <v>-5600</v>
      </c>
      <c r="H144" s="7">
        <v>0</v>
      </c>
    </row>
    <row r="145" spans="1:8" x14ac:dyDescent="0.25">
      <c r="A145" s="1">
        <v>2011</v>
      </c>
      <c r="B145" s="1">
        <v>36000</v>
      </c>
      <c r="C145" s="1" t="str">
        <f t="shared" si="4"/>
        <v>360</v>
      </c>
      <c r="D145" s="1" t="str">
        <f t="shared" si="5"/>
        <v>00</v>
      </c>
      <c r="E145" s="1" t="s">
        <v>15</v>
      </c>
      <c r="F145" s="7">
        <v>0</v>
      </c>
      <c r="G145" s="7">
        <v>0</v>
      </c>
      <c r="H145" s="7">
        <v>0</v>
      </c>
    </row>
    <row r="146" spans="1:8" x14ac:dyDescent="0.25">
      <c r="A146" s="1">
        <v>2011</v>
      </c>
      <c r="B146" s="1">
        <v>36001</v>
      </c>
      <c r="C146" s="1" t="str">
        <f t="shared" si="4"/>
        <v>360</v>
      </c>
      <c r="D146" s="1" t="str">
        <f t="shared" si="5"/>
        <v>01</v>
      </c>
      <c r="E146" s="2" t="s">
        <v>13</v>
      </c>
      <c r="F146" s="7">
        <v>0</v>
      </c>
      <c r="G146" s="7">
        <v>0</v>
      </c>
      <c r="H146" s="7">
        <v>0</v>
      </c>
    </row>
    <row r="147" spans="1:8" x14ac:dyDescent="0.25">
      <c r="A147" s="1">
        <v>2011</v>
      </c>
      <c r="B147" s="1">
        <v>36100</v>
      </c>
      <c r="C147" s="1" t="str">
        <f t="shared" si="4"/>
        <v>361</v>
      </c>
      <c r="D147" s="1" t="str">
        <f t="shared" si="5"/>
        <v>00</v>
      </c>
      <c r="E147" s="2" t="s">
        <v>13</v>
      </c>
      <c r="F147" s="7">
        <v>2000</v>
      </c>
      <c r="G147" s="7">
        <v>-385.6</v>
      </c>
      <c r="H147" s="7">
        <v>0</v>
      </c>
    </row>
    <row r="148" spans="1:8" x14ac:dyDescent="0.25">
      <c r="A148" s="1">
        <v>2011</v>
      </c>
      <c r="B148" s="1">
        <v>36200</v>
      </c>
      <c r="C148" s="1" t="str">
        <f t="shared" si="4"/>
        <v>362</v>
      </c>
      <c r="D148" s="1" t="str">
        <f t="shared" si="5"/>
        <v>00</v>
      </c>
      <c r="E148" s="2" t="s">
        <v>13</v>
      </c>
      <c r="F148" s="7">
        <v>3967174.3899999997</v>
      </c>
      <c r="G148" s="7">
        <v>-583857.51</v>
      </c>
      <c r="H148" s="7">
        <v>20410.869999999995</v>
      </c>
    </row>
    <row r="149" spans="1:8" x14ac:dyDescent="0.25">
      <c r="A149" s="1">
        <v>2011</v>
      </c>
      <c r="B149" s="1">
        <v>36400</v>
      </c>
      <c r="C149" s="1" t="str">
        <f t="shared" si="4"/>
        <v>364</v>
      </c>
      <c r="D149" s="1" t="str">
        <f t="shared" si="5"/>
        <v>00</v>
      </c>
      <c r="E149" s="2" t="s">
        <v>13</v>
      </c>
      <c r="F149" s="7">
        <v>4570042.37</v>
      </c>
      <c r="G149" s="7">
        <v>-1753470.1500000001</v>
      </c>
      <c r="H149" s="7">
        <v>245342.5</v>
      </c>
    </row>
    <row r="150" spans="1:8" x14ac:dyDescent="0.25">
      <c r="A150" s="1">
        <v>2011</v>
      </c>
      <c r="B150" s="1">
        <v>36500</v>
      </c>
      <c r="C150" s="1" t="str">
        <f t="shared" si="4"/>
        <v>365</v>
      </c>
      <c r="D150" s="1" t="str">
        <f t="shared" si="5"/>
        <v>00</v>
      </c>
      <c r="E150" s="2" t="s">
        <v>13</v>
      </c>
      <c r="F150" s="7">
        <v>844513.67</v>
      </c>
      <c r="G150" s="7">
        <v>-677991.35</v>
      </c>
      <c r="H150" s="7">
        <v>151671.64000000001</v>
      </c>
    </row>
    <row r="151" spans="1:8" x14ac:dyDescent="0.25">
      <c r="A151" s="1">
        <v>2011</v>
      </c>
      <c r="B151" s="1">
        <v>36600</v>
      </c>
      <c r="C151" s="1" t="str">
        <f t="shared" si="4"/>
        <v>366</v>
      </c>
      <c r="D151" s="1" t="str">
        <f t="shared" si="5"/>
        <v>00</v>
      </c>
      <c r="E151" s="2" t="s">
        <v>13</v>
      </c>
      <c r="F151" s="7">
        <v>66078.77</v>
      </c>
      <c r="G151" s="7">
        <v>-147653.78000000003</v>
      </c>
      <c r="H151" s="7">
        <v>36114.740000000005</v>
      </c>
    </row>
    <row r="152" spans="1:8" x14ac:dyDescent="0.25">
      <c r="A152" s="1">
        <v>2011</v>
      </c>
      <c r="B152" s="1">
        <v>36700</v>
      </c>
      <c r="C152" s="1" t="str">
        <f t="shared" si="4"/>
        <v>367</v>
      </c>
      <c r="D152" s="1" t="str">
        <f t="shared" si="5"/>
        <v>00</v>
      </c>
      <c r="E152" s="2" t="s">
        <v>13</v>
      </c>
      <c r="F152" s="7">
        <v>4012650.6500000004</v>
      </c>
      <c r="G152" s="7">
        <v>-1143556.67</v>
      </c>
      <c r="H152" s="7">
        <v>570462.6</v>
      </c>
    </row>
    <row r="153" spans="1:8" x14ac:dyDescent="0.25">
      <c r="A153" s="1">
        <v>2011</v>
      </c>
      <c r="B153" s="1">
        <v>36800</v>
      </c>
      <c r="C153" s="1" t="str">
        <f t="shared" si="4"/>
        <v>368</v>
      </c>
      <c r="D153" s="1" t="str">
        <f t="shared" si="5"/>
        <v>00</v>
      </c>
      <c r="E153" s="2" t="s">
        <v>13</v>
      </c>
      <c r="F153" s="7">
        <v>11600350.449999999</v>
      </c>
      <c r="G153" s="7">
        <v>-6075826.9399999995</v>
      </c>
      <c r="H153" s="7">
        <v>2765860.44</v>
      </c>
    </row>
    <row r="154" spans="1:8" x14ac:dyDescent="0.25">
      <c r="A154" s="1">
        <v>2011</v>
      </c>
      <c r="B154" s="1">
        <v>36900</v>
      </c>
      <c r="C154" s="1" t="str">
        <f t="shared" si="4"/>
        <v>369</v>
      </c>
      <c r="D154" s="1" t="str">
        <f t="shared" si="5"/>
        <v>00</v>
      </c>
      <c r="E154" s="2" t="s">
        <v>13</v>
      </c>
      <c r="F154" s="7">
        <v>235891.02000000002</v>
      </c>
      <c r="G154" s="7">
        <v>-253430.72999999998</v>
      </c>
      <c r="H154" s="7">
        <v>26141.279999999999</v>
      </c>
    </row>
    <row r="155" spans="1:8" x14ac:dyDescent="0.25">
      <c r="A155" s="1">
        <v>2011</v>
      </c>
      <c r="B155" s="1">
        <v>36902</v>
      </c>
      <c r="C155" s="1" t="str">
        <f t="shared" si="4"/>
        <v>369</v>
      </c>
      <c r="D155" s="1" t="str">
        <f t="shared" si="5"/>
        <v>02</v>
      </c>
      <c r="E155" s="2" t="s">
        <v>13</v>
      </c>
      <c r="F155" s="7">
        <v>70968.860000000015</v>
      </c>
      <c r="G155" s="7">
        <v>-166166.35999999999</v>
      </c>
      <c r="H155" s="7">
        <v>36079.47</v>
      </c>
    </row>
    <row r="156" spans="1:8" x14ac:dyDescent="0.25">
      <c r="A156" s="1">
        <v>2011</v>
      </c>
      <c r="B156" s="1">
        <v>37000</v>
      </c>
      <c r="C156" s="1" t="str">
        <f t="shared" si="4"/>
        <v>370</v>
      </c>
      <c r="D156" s="1" t="str">
        <f t="shared" si="5"/>
        <v>00</v>
      </c>
      <c r="E156" s="2" t="s">
        <v>13</v>
      </c>
      <c r="F156" s="7">
        <v>10675826.84</v>
      </c>
      <c r="G156" s="7">
        <v>-1683140.69</v>
      </c>
      <c r="H156" s="7">
        <v>159966.62000000002</v>
      </c>
    </row>
    <row r="157" spans="1:8" x14ac:dyDescent="0.25">
      <c r="A157" s="1">
        <v>2011</v>
      </c>
      <c r="B157" s="1">
        <v>37300</v>
      </c>
      <c r="C157" s="1" t="str">
        <f t="shared" si="4"/>
        <v>373</v>
      </c>
      <c r="D157" s="1" t="str">
        <f t="shared" si="5"/>
        <v>00</v>
      </c>
      <c r="E157" s="2" t="s">
        <v>13</v>
      </c>
      <c r="F157" s="7">
        <v>2312493.9</v>
      </c>
      <c r="G157" s="7">
        <v>-535102.5</v>
      </c>
      <c r="H157" s="7">
        <v>64024.92</v>
      </c>
    </row>
    <row r="158" spans="1:8" x14ac:dyDescent="0.25">
      <c r="A158" s="1">
        <v>2011</v>
      </c>
      <c r="B158" s="1">
        <v>38900</v>
      </c>
      <c r="C158" s="1" t="str">
        <f t="shared" si="4"/>
        <v>389</v>
      </c>
      <c r="D158" s="1" t="str">
        <f t="shared" si="5"/>
        <v>00</v>
      </c>
      <c r="E158" s="1" t="s">
        <v>15</v>
      </c>
      <c r="F158" s="7">
        <v>0</v>
      </c>
      <c r="G158" s="7">
        <v>0</v>
      </c>
      <c r="H158" s="7">
        <v>0</v>
      </c>
    </row>
    <row r="159" spans="1:8" x14ac:dyDescent="0.25">
      <c r="A159" s="1">
        <v>2011</v>
      </c>
      <c r="B159" s="1">
        <v>39000</v>
      </c>
      <c r="C159" s="1" t="str">
        <f t="shared" si="4"/>
        <v>390</v>
      </c>
      <c r="D159" s="1" t="str">
        <f t="shared" si="5"/>
        <v>00</v>
      </c>
      <c r="E159" s="1" t="s">
        <v>14</v>
      </c>
      <c r="F159" s="7">
        <v>306618.28000000003</v>
      </c>
      <c r="G159" s="7">
        <v>-67873.329999999987</v>
      </c>
      <c r="H159" s="7">
        <v>0</v>
      </c>
    </row>
    <row r="160" spans="1:8" x14ac:dyDescent="0.25">
      <c r="A160" s="1">
        <v>2011</v>
      </c>
      <c r="B160" s="1">
        <v>39101</v>
      </c>
      <c r="C160" s="1" t="str">
        <f t="shared" si="4"/>
        <v>391</v>
      </c>
      <c r="D160" s="1" t="str">
        <f t="shared" si="5"/>
        <v>01</v>
      </c>
      <c r="E160" s="1" t="s">
        <v>16</v>
      </c>
      <c r="F160" s="7">
        <v>93860.390000000014</v>
      </c>
      <c r="G160" s="7">
        <v>0</v>
      </c>
      <c r="H160" s="7">
        <v>0</v>
      </c>
    </row>
    <row r="161" spans="1:8" x14ac:dyDescent="0.25">
      <c r="A161" s="1">
        <v>2011</v>
      </c>
      <c r="B161" s="1">
        <v>39102</v>
      </c>
      <c r="C161" s="1" t="str">
        <f t="shared" si="4"/>
        <v>391</v>
      </c>
      <c r="D161" s="1" t="str">
        <f t="shared" si="5"/>
        <v>02</v>
      </c>
      <c r="E161" s="1" t="s">
        <v>16</v>
      </c>
      <c r="F161" s="7">
        <v>1159041.1300000001</v>
      </c>
      <c r="G161" s="7">
        <v>0</v>
      </c>
      <c r="H161" s="7">
        <v>0</v>
      </c>
    </row>
    <row r="162" spans="1:8" x14ac:dyDescent="0.25">
      <c r="A162" s="1">
        <v>2011</v>
      </c>
      <c r="B162" s="1">
        <v>39103</v>
      </c>
      <c r="C162" s="1" t="str">
        <f t="shared" si="4"/>
        <v>391</v>
      </c>
      <c r="D162" s="1" t="str">
        <f t="shared" si="5"/>
        <v>03</v>
      </c>
      <c r="E162" s="1" t="s">
        <v>16</v>
      </c>
      <c r="F162" s="7">
        <v>121735.08000000002</v>
      </c>
      <c r="G162" s="7">
        <v>0</v>
      </c>
      <c r="H162" s="7">
        <v>0</v>
      </c>
    </row>
    <row r="163" spans="1:8" x14ac:dyDescent="0.25">
      <c r="A163" s="1">
        <v>2011</v>
      </c>
      <c r="B163" s="1">
        <v>39104</v>
      </c>
      <c r="C163" s="1" t="str">
        <f t="shared" si="4"/>
        <v>391</v>
      </c>
      <c r="D163" s="1" t="str">
        <f t="shared" si="5"/>
        <v>04</v>
      </c>
      <c r="E163" s="1" t="s">
        <v>16</v>
      </c>
      <c r="F163" s="7">
        <v>0</v>
      </c>
      <c r="G163" s="7">
        <v>0</v>
      </c>
      <c r="H163" s="7">
        <v>0</v>
      </c>
    </row>
    <row r="164" spans="1:8" x14ac:dyDescent="0.25">
      <c r="A164" s="1">
        <v>2011</v>
      </c>
      <c r="B164" s="1">
        <v>39202</v>
      </c>
      <c r="C164" s="1" t="str">
        <f t="shared" si="4"/>
        <v>392</v>
      </c>
      <c r="D164" s="1" t="str">
        <f t="shared" si="5"/>
        <v>02</v>
      </c>
      <c r="E164" s="1" t="s">
        <v>17</v>
      </c>
      <c r="F164" s="7">
        <v>597140.75</v>
      </c>
      <c r="G164" s="7">
        <v>-8352.07</v>
      </c>
      <c r="H164" s="7">
        <v>-396655.14</v>
      </c>
    </row>
    <row r="165" spans="1:8" x14ac:dyDescent="0.25">
      <c r="A165" s="1">
        <v>2011</v>
      </c>
      <c r="B165" s="1">
        <v>39203</v>
      </c>
      <c r="C165" s="1" t="str">
        <f t="shared" si="4"/>
        <v>392</v>
      </c>
      <c r="D165" s="1" t="str">
        <f t="shared" si="5"/>
        <v>03</v>
      </c>
      <c r="E165" s="1" t="s">
        <v>17</v>
      </c>
      <c r="F165" s="7">
        <v>2193649.6800000002</v>
      </c>
      <c r="G165" s="7">
        <v>-24659.32</v>
      </c>
      <c r="H165" s="7">
        <v>933003.8899999999</v>
      </c>
    </row>
    <row r="166" spans="1:8" x14ac:dyDescent="0.25">
      <c r="A166" s="1">
        <v>2011</v>
      </c>
      <c r="B166" s="1">
        <v>39204</v>
      </c>
      <c r="C166" s="1" t="str">
        <f t="shared" si="4"/>
        <v>392</v>
      </c>
      <c r="D166" s="1" t="str">
        <f t="shared" si="5"/>
        <v>04</v>
      </c>
      <c r="E166" s="1" t="s">
        <v>17</v>
      </c>
      <c r="F166" s="7">
        <v>0</v>
      </c>
      <c r="G166" s="7">
        <v>220.64000000000001</v>
      </c>
      <c r="H166" s="7">
        <v>-83080.66</v>
      </c>
    </row>
    <row r="167" spans="1:8" x14ac:dyDescent="0.25">
      <c r="A167" s="1">
        <v>2011</v>
      </c>
      <c r="B167" s="1">
        <v>39212</v>
      </c>
      <c r="C167" s="1" t="str">
        <f t="shared" si="4"/>
        <v>392</v>
      </c>
      <c r="D167" s="1" t="str">
        <f t="shared" si="5"/>
        <v>12</v>
      </c>
      <c r="E167" s="1" t="s">
        <v>17</v>
      </c>
      <c r="F167" s="7">
        <v>219709.77000000002</v>
      </c>
      <c r="G167" s="7">
        <v>-2105.12</v>
      </c>
      <c r="H167" s="7">
        <v>-121775.96</v>
      </c>
    </row>
    <row r="168" spans="1:8" x14ac:dyDescent="0.25">
      <c r="A168" s="1">
        <v>2011</v>
      </c>
      <c r="B168" s="1">
        <v>39213</v>
      </c>
      <c r="C168" s="1" t="str">
        <f t="shared" si="4"/>
        <v>392</v>
      </c>
      <c r="D168" s="1" t="str">
        <f t="shared" si="5"/>
        <v>13</v>
      </c>
      <c r="E168" s="1" t="s">
        <v>17</v>
      </c>
      <c r="F168" s="7">
        <v>0</v>
      </c>
      <c r="G168" s="7">
        <v>-941.81999999999994</v>
      </c>
      <c r="H168" s="7">
        <v>-41343.279999999999</v>
      </c>
    </row>
    <row r="169" spans="1:8" x14ac:dyDescent="0.25">
      <c r="A169" s="1">
        <v>2011</v>
      </c>
      <c r="B169" s="1">
        <v>39214</v>
      </c>
      <c r="C169" s="1" t="str">
        <f t="shared" si="4"/>
        <v>392</v>
      </c>
      <c r="D169" s="1" t="str">
        <f t="shared" si="5"/>
        <v>14</v>
      </c>
      <c r="E169" s="1" t="s">
        <v>17</v>
      </c>
      <c r="F169" s="7">
        <v>56453.05</v>
      </c>
      <c r="G169" s="7">
        <v>-20.079999999999998</v>
      </c>
      <c r="H169" s="7">
        <v>-15875.349999999999</v>
      </c>
    </row>
    <row r="170" spans="1:8" x14ac:dyDescent="0.25">
      <c r="A170" s="1">
        <v>2011</v>
      </c>
      <c r="B170" s="1">
        <v>39300</v>
      </c>
      <c r="C170" s="1" t="str">
        <f t="shared" si="4"/>
        <v>393</v>
      </c>
      <c r="D170" s="1" t="str">
        <f t="shared" si="5"/>
        <v>00</v>
      </c>
      <c r="E170" s="1" t="s">
        <v>16</v>
      </c>
      <c r="F170" s="7">
        <v>0</v>
      </c>
      <c r="G170" s="7">
        <v>0</v>
      </c>
      <c r="H170" s="7">
        <v>0</v>
      </c>
    </row>
    <row r="171" spans="1:8" x14ac:dyDescent="0.25">
      <c r="A171" s="1">
        <v>2011</v>
      </c>
      <c r="B171" s="1">
        <v>39400</v>
      </c>
      <c r="C171" s="1" t="str">
        <f t="shared" si="4"/>
        <v>394</v>
      </c>
      <c r="D171" s="1" t="str">
        <f t="shared" si="5"/>
        <v>00</v>
      </c>
      <c r="E171" s="1" t="s">
        <v>16</v>
      </c>
      <c r="F171" s="7">
        <v>737430.3</v>
      </c>
      <c r="G171" s="7">
        <v>0</v>
      </c>
      <c r="H171" s="7">
        <v>0</v>
      </c>
    </row>
    <row r="172" spans="1:8" x14ac:dyDescent="0.25">
      <c r="A172" s="1">
        <v>2011</v>
      </c>
      <c r="B172" s="1">
        <v>39500</v>
      </c>
      <c r="C172" s="1" t="str">
        <f t="shared" si="4"/>
        <v>395</v>
      </c>
      <c r="D172" s="1" t="str">
        <f t="shared" si="5"/>
        <v>00</v>
      </c>
      <c r="E172" s="1" t="s">
        <v>16</v>
      </c>
      <c r="F172" s="7">
        <v>0</v>
      </c>
      <c r="G172" s="7">
        <v>0</v>
      </c>
      <c r="H172" s="7">
        <v>0</v>
      </c>
    </row>
    <row r="173" spans="1:8" x14ac:dyDescent="0.25">
      <c r="A173" s="1">
        <v>2011</v>
      </c>
      <c r="B173" s="1">
        <v>39600</v>
      </c>
      <c r="C173" s="1" t="str">
        <f t="shared" si="4"/>
        <v>396</v>
      </c>
      <c r="D173" s="1" t="str">
        <f t="shared" si="5"/>
        <v>00</v>
      </c>
      <c r="E173" s="1" t="s">
        <v>16</v>
      </c>
      <c r="F173" s="7">
        <v>0</v>
      </c>
      <c r="G173" s="7">
        <v>0</v>
      </c>
      <c r="H173" s="7">
        <v>0</v>
      </c>
    </row>
    <row r="174" spans="1:8" x14ac:dyDescent="0.25">
      <c r="A174" s="1">
        <v>2011</v>
      </c>
      <c r="B174" s="1">
        <v>39700</v>
      </c>
      <c r="C174" s="1" t="str">
        <f t="shared" si="4"/>
        <v>397</v>
      </c>
      <c r="D174" s="1" t="str">
        <f t="shared" si="5"/>
        <v>00</v>
      </c>
      <c r="E174" s="1" t="s">
        <v>16</v>
      </c>
      <c r="F174" s="7">
        <v>2231635.2000000002</v>
      </c>
      <c r="G174" s="7">
        <v>-2000</v>
      </c>
      <c r="H174" s="7">
        <v>0</v>
      </c>
    </row>
    <row r="175" spans="1:8" x14ac:dyDescent="0.25">
      <c r="A175" s="1">
        <v>2011</v>
      </c>
      <c r="B175" s="1">
        <v>39725</v>
      </c>
      <c r="C175" s="1" t="str">
        <f t="shared" si="4"/>
        <v>397</v>
      </c>
      <c r="D175" s="1" t="str">
        <f t="shared" si="5"/>
        <v>25</v>
      </c>
      <c r="E175" s="2" t="s">
        <v>14</v>
      </c>
      <c r="F175" s="7">
        <v>13730.47</v>
      </c>
      <c r="G175" s="7">
        <v>-2120.65</v>
      </c>
      <c r="H175" s="7">
        <v>17.84</v>
      </c>
    </row>
    <row r="176" spans="1:8" x14ac:dyDescent="0.25">
      <c r="A176" s="1">
        <v>2011</v>
      </c>
      <c r="B176" s="1">
        <v>39800</v>
      </c>
      <c r="C176" s="1" t="str">
        <f t="shared" si="4"/>
        <v>398</v>
      </c>
      <c r="D176" s="1" t="str">
        <f t="shared" si="5"/>
        <v>00</v>
      </c>
      <c r="E176" s="1" t="s">
        <v>16</v>
      </c>
      <c r="F176" s="7">
        <v>7992.67</v>
      </c>
      <c r="G176" s="7">
        <v>0</v>
      </c>
      <c r="H176" s="7">
        <v>0</v>
      </c>
    </row>
    <row r="177" spans="1:8" x14ac:dyDescent="0.25">
      <c r="A177" s="1">
        <v>2012</v>
      </c>
      <c r="B177" s="1">
        <v>30300</v>
      </c>
      <c r="C177" s="1" t="str">
        <f t="shared" si="4"/>
        <v>303</v>
      </c>
      <c r="D177" s="1" t="str">
        <f t="shared" si="5"/>
        <v>00</v>
      </c>
      <c r="E177" s="1" t="s">
        <v>8</v>
      </c>
      <c r="F177" s="7">
        <v>354110.08</v>
      </c>
      <c r="G177" s="7">
        <v>0</v>
      </c>
      <c r="H177" s="7">
        <v>0</v>
      </c>
    </row>
    <row r="178" spans="1:8" x14ac:dyDescent="0.25">
      <c r="A178" s="1">
        <v>2012</v>
      </c>
      <c r="B178" s="1">
        <v>30301</v>
      </c>
      <c r="C178" s="1" t="str">
        <f t="shared" si="4"/>
        <v>303</v>
      </c>
      <c r="D178" s="1" t="str">
        <f t="shared" si="5"/>
        <v>01</v>
      </c>
      <c r="E178" s="1" t="s">
        <v>8</v>
      </c>
      <c r="F178" s="7">
        <v>0</v>
      </c>
      <c r="G178" s="7">
        <v>0</v>
      </c>
      <c r="H178" s="7">
        <v>0</v>
      </c>
    </row>
    <row r="179" spans="1:8" x14ac:dyDescent="0.25">
      <c r="A179" s="1">
        <v>2012</v>
      </c>
      <c r="B179" s="1">
        <v>30302</v>
      </c>
      <c r="C179" s="1" t="str">
        <f t="shared" si="4"/>
        <v>303</v>
      </c>
      <c r="D179" s="1" t="str">
        <f t="shared" si="5"/>
        <v>02</v>
      </c>
      <c r="E179" s="1" t="s">
        <v>8</v>
      </c>
      <c r="F179" s="7">
        <v>321749.90000000002</v>
      </c>
      <c r="G179" s="7">
        <v>0</v>
      </c>
      <c r="H179" s="7">
        <v>0</v>
      </c>
    </row>
    <row r="180" spans="1:8" x14ac:dyDescent="0.25">
      <c r="A180" s="1">
        <v>2012</v>
      </c>
      <c r="B180" s="1">
        <v>31100</v>
      </c>
      <c r="C180" s="1" t="str">
        <f t="shared" si="4"/>
        <v>311</v>
      </c>
      <c r="D180" s="1" t="str">
        <f t="shared" si="5"/>
        <v>00</v>
      </c>
      <c r="E180" s="1" t="s">
        <v>9</v>
      </c>
      <c r="F180" s="7">
        <v>0</v>
      </c>
      <c r="G180" s="7">
        <v>0</v>
      </c>
      <c r="H180" s="7">
        <v>0</v>
      </c>
    </row>
    <row r="181" spans="1:8" x14ac:dyDescent="0.25">
      <c r="A181" s="1">
        <v>2012</v>
      </c>
      <c r="B181" s="1">
        <v>31101</v>
      </c>
      <c r="C181" s="1" t="str">
        <f t="shared" si="4"/>
        <v>311</v>
      </c>
      <c r="D181" s="1" t="str">
        <f t="shared" si="5"/>
        <v>01</v>
      </c>
      <c r="E181" s="1" t="s">
        <v>9</v>
      </c>
      <c r="F181" s="7">
        <v>0</v>
      </c>
      <c r="G181" s="7">
        <v>0</v>
      </c>
      <c r="H181" s="7">
        <v>0</v>
      </c>
    </row>
    <row r="182" spans="1:8" x14ac:dyDescent="0.25">
      <c r="A182" s="1">
        <v>2012</v>
      </c>
      <c r="B182" s="1">
        <v>31130</v>
      </c>
      <c r="C182" s="1" t="str">
        <f t="shared" si="4"/>
        <v>311</v>
      </c>
      <c r="D182" s="1" t="str">
        <f t="shared" si="5"/>
        <v>30</v>
      </c>
      <c r="E182" s="1" t="s">
        <v>9</v>
      </c>
      <c r="F182" s="7">
        <v>0</v>
      </c>
      <c r="G182" s="7">
        <v>0</v>
      </c>
      <c r="H182" s="7">
        <v>0</v>
      </c>
    </row>
    <row r="183" spans="1:8" x14ac:dyDescent="0.25">
      <c r="A183" s="1">
        <v>2012</v>
      </c>
      <c r="B183" s="1">
        <v>31140</v>
      </c>
      <c r="C183" s="1" t="str">
        <f t="shared" si="4"/>
        <v>311</v>
      </c>
      <c r="D183" s="1" t="str">
        <f t="shared" si="5"/>
        <v>40</v>
      </c>
      <c r="E183" s="1" t="s">
        <v>9</v>
      </c>
      <c r="F183" s="7">
        <v>1461046.5099999998</v>
      </c>
      <c r="G183" s="7">
        <v>-117019.21999999999</v>
      </c>
      <c r="H183" s="7">
        <v>4725.47</v>
      </c>
    </row>
    <row r="184" spans="1:8" x14ac:dyDescent="0.25">
      <c r="A184" s="1">
        <v>2012</v>
      </c>
      <c r="B184" s="1">
        <v>31141</v>
      </c>
      <c r="C184" s="1" t="str">
        <f t="shared" si="4"/>
        <v>311</v>
      </c>
      <c r="D184" s="1" t="str">
        <f t="shared" si="5"/>
        <v>41</v>
      </c>
      <c r="E184" s="1" t="s">
        <v>9</v>
      </c>
      <c r="F184" s="7">
        <v>0</v>
      </c>
      <c r="G184" s="7">
        <v>-34666.32</v>
      </c>
      <c r="H184" s="7">
        <v>0</v>
      </c>
    </row>
    <row r="185" spans="1:8" x14ac:dyDescent="0.25">
      <c r="A185" s="1">
        <v>2012</v>
      </c>
      <c r="B185" s="1">
        <v>31142</v>
      </c>
      <c r="C185" s="1" t="str">
        <f t="shared" si="4"/>
        <v>311</v>
      </c>
      <c r="D185" s="1" t="str">
        <f t="shared" si="5"/>
        <v>42</v>
      </c>
      <c r="E185" s="1" t="s">
        <v>9</v>
      </c>
      <c r="F185" s="7">
        <v>1309.0899999999999</v>
      </c>
      <c r="G185" s="7">
        <v>0</v>
      </c>
      <c r="H185" s="7">
        <v>0</v>
      </c>
    </row>
    <row r="186" spans="1:8" x14ac:dyDescent="0.25">
      <c r="A186" s="1">
        <v>2012</v>
      </c>
      <c r="B186" s="1">
        <v>31143</v>
      </c>
      <c r="C186" s="1" t="str">
        <f t="shared" si="4"/>
        <v>311</v>
      </c>
      <c r="D186" s="1" t="str">
        <f t="shared" si="5"/>
        <v>43</v>
      </c>
      <c r="E186" s="1" t="s">
        <v>9</v>
      </c>
      <c r="F186" s="7">
        <v>0</v>
      </c>
      <c r="G186" s="7">
        <v>0</v>
      </c>
      <c r="H186" s="7">
        <v>0</v>
      </c>
    </row>
    <row r="187" spans="1:8" x14ac:dyDescent="0.25">
      <c r="A187" s="1">
        <v>2012</v>
      </c>
      <c r="B187" s="1">
        <v>31144</v>
      </c>
      <c r="C187" s="1" t="str">
        <f t="shared" si="4"/>
        <v>311</v>
      </c>
      <c r="D187" s="1" t="str">
        <f t="shared" si="5"/>
        <v>44</v>
      </c>
      <c r="E187" s="1" t="s">
        <v>9</v>
      </c>
      <c r="F187" s="7">
        <v>215679.74</v>
      </c>
      <c r="G187" s="7">
        <v>-139952.97</v>
      </c>
      <c r="H187" s="7">
        <v>0</v>
      </c>
    </row>
    <row r="188" spans="1:8" x14ac:dyDescent="0.25">
      <c r="A188" s="1">
        <v>2012</v>
      </c>
      <c r="B188" s="1">
        <v>31145</v>
      </c>
      <c r="C188" s="1" t="str">
        <f t="shared" si="4"/>
        <v>311</v>
      </c>
      <c r="D188" s="1" t="str">
        <f t="shared" si="5"/>
        <v>45</v>
      </c>
      <c r="E188" s="1" t="s">
        <v>9</v>
      </c>
      <c r="F188" s="7">
        <v>176751.03999999998</v>
      </c>
      <c r="G188" s="7">
        <v>-117578.84</v>
      </c>
      <c r="H188" s="7">
        <v>6164.05</v>
      </c>
    </row>
    <row r="189" spans="1:8" x14ac:dyDescent="0.25">
      <c r="A189" s="1">
        <v>2012</v>
      </c>
      <c r="B189" s="1">
        <v>31146</v>
      </c>
      <c r="C189" s="1" t="str">
        <f t="shared" si="4"/>
        <v>311</v>
      </c>
      <c r="D189" s="1" t="str">
        <f t="shared" si="5"/>
        <v>46</v>
      </c>
      <c r="E189" s="1" t="s">
        <v>9</v>
      </c>
      <c r="F189" s="7">
        <v>5973.42</v>
      </c>
      <c r="G189" s="7">
        <v>-5200.67</v>
      </c>
      <c r="H189" s="7">
        <v>0</v>
      </c>
    </row>
    <row r="190" spans="1:8" x14ac:dyDescent="0.25">
      <c r="A190" s="1">
        <v>2012</v>
      </c>
      <c r="B190" s="1">
        <v>31151</v>
      </c>
      <c r="C190" s="1" t="str">
        <f t="shared" si="4"/>
        <v>311</v>
      </c>
      <c r="D190" s="1" t="str">
        <f t="shared" si="5"/>
        <v>51</v>
      </c>
      <c r="E190" s="1" t="s">
        <v>9</v>
      </c>
      <c r="F190" s="7">
        <v>0</v>
      </c>
      <c r="G190" s="7">
        <v>0</v>
      </c>
      <c r="H190" s="7">
        <v>0</v>
      </c>
    </row>
    <row r="191" spans="1:8" x14ac:dyDescent="0.25">
      <c r="A191" s="1">
        <v>2012</v>
      </c>
      <c r="B191" s="1">
        <v>31152</v>
      </c>
      <c r="C191" s="1" t="str">
        <f t="shared" si="4"/>
        <v>311</v>
      </c>
      <c r="D191" s="1" t="str">
        <f t="shared" si="5"/>
        <v>52</v>
      </c>
      <c r="E191" s="1" t="s">
        <v>9</v>
      </c>
      <c r="F191" s="7">
        <v>0</v>
      </c>
      <c r="G191" s="7">
        <v>0</v>
      </c>
      <c r="H191" s="7">
        <v>0</v>
      </c>
    </row>
    <row r="192" spans="1:8" x14ac:dyDescent="0.25">
      <c r="A192" s="1">
        <v>2012</v>
      </c>
      <c r="B192" s="1">
        <v>31153</v>
      </c>
      <c r="C192" s="1" t="str">
        <f t="shared" si="4"/>
        <v>311</v>
      </c>
      <c r="D192" s="1" t="str">
        <f t="shared" si="5"/>
        <v>53</v>
      </c>
      <c r="E192" s="1" t="s">
        <v>9</v>
      </c>
      <c r="F192" s="7">
        <v>0</v>
      </c>
      <c r="G192" s="7">
        <v>0</v>
      </c>
      <c r="H192" s="7">
        <v>0</v>
      </c>
    </row>
    <row r="193" spans="1:8" x14ac:dyDescent="0.25">
      <c r="A193" s="1">
        <v>2012</v>
      </c>
      <c r="B193" s="1">
        <v>31154</v>
      </c>
      <c r="C193" s="1" t="str">
        <f t="shared" si="4"/>
        <v>311</v>
      </c>
      <c r="D193" s="1" t="str">
        <f t="shared" si="5"/>
        <v>54</v>
      </c>
      <c r="E193" s="1" t="s">
        <v>9</v>
      </c>
      <c r="F193" s="7">
        <v>0</v>
      </c>
      <c r="G193" s="7">
        <v>0</v>
      </c>
      <c r="H193" s="7">
        <v>0</v>
      </c>
    </row>
    <row r="194" spans="1:8" x14ac:dyDescent="0.25">
      <c r="A194" s="1">
        <v>2012</v>
      </c>
      <c r="B194" s="1">
        <v>31240</v>
      </c>
      <c r="C194" s="1" t="str">
        <f t="shared" ref="C194:C257" si="6">LEFT(B194,3)</f>
        <v>312</v>
      </c>
      <c r="D194" s="1" t="str">
        <f t="shared" ref="D194:D257" si="7">RIGHT(B194,2)</f>
        <v>40</v>
      </c>
      <c r="E194" s="1" t="s">
        <v>9</v>
      </c>
      <c r="F194" s="7">
        <v>3080019.4299999997</v>
      </c>
      <c r="G194" s="7">
        <v>-111215.61999999988</v>
      </c>
      <c r="H194" s="7">
        <v>223268.88</v>
      </c>
    </row>
    <row r="195" spans="1:8" x14ac:dyDescent="0.25">
      <c r="A195" s="1">
        <v>2012</v>
      </c>
      <c r="B195" s="1">
        <v>31241</v>
      </c>
      <c r="C195" s="1" t="str">
        <f t="shared" si="6"/>
        <v>312</v>
      </c>
      <c r="D195" s="1" t="str">
        <f t="shared" si="7"/>
        <v>41</v>
      </c>
      <c r="E195" s="1" t="s">
        <v>9</v>
      </c>
      <c r="F195" s="7">
        <v>340345.99</v>
      </c>
      <c r="G195" s="7">
        <v>136573.31999999995</v>
      </c>
      <c r="H195" s="7">
        <v>-5559.59</v>
      </c>
    </row>
    <row r="196" spans="1:8" x14ac:dyDescent="0.25">
      <c r="A196" s="1">
        <v>2012</v>
      </c>
      <c r="B196" s="1">
        <v>31242</v>
      </c>
      <c r="C196" s="1" t="str">
        <f t="shared" si="6"/>
        <v>312</v>
      </c>
      <c r="D196" s="1" t="str">
        <f t="shared" si="7"/>
        <v>42</v>
      </c>
      <c r="E196" s="1" t="s">
        <v>9</v>
      </c>
      <c r="F196" s="7">
        <v>3822957.67</v>
      </c>
      <c r="G196" s="7">
        <v>252270.53000000049</v>
      </c>
      <c r="H196" s="7">
        <v>8701.6400000000067</v>
      </c>
    </row>
    <row r="197" spans="1:8" x14ac:dyDescent="0.25">
      <c r="A197" s="1">
        <v>2012</v>
      </c>
      <c r="B197" s="1">
        <v>31243</v>
      </c>
      <c r="C197" s="1" t="str">
        <f t="shared" si="6"/>
        <v>312</v>
      </c>
      <c r="D197" s="1" t="str">
        <f t="shared" si="7"/>
        <v>43</v>
      </c>
      <c r="E197" s="1" t="s">
        <v>9</v>
      </c>
      <c r="F197" s="7">
        <v>642197.95000000007</v>
      </c>
      <c r="G197" s="7">
        <v>357092.65</v>
      </c>
      <c r="H197" s="7">
        <v>2278.6900000000023</v>
      </c>
    </row>
    <row r="198" spans="1:8" x14ac:dyDescent="0.25">
      <c r="A198" s="1">
        <v>2012</v>
      </c>
      <c r="B198" s="1">
        <v>31244</v>
      </c>
      <c r="C198" s="1" t="str">
        <f t="shared" si="6"/>
        <v>312</v>
      </c>
      <c r="D198" s="1" t="str">
        <f t="shared" si="7"/>
        <v>44</v>
      </c>
      <c r="E198" s="1" t="s">
        <v>9</v>
      </c>
      <c r="F198" s="7">
        <v>1274981.6300000001</v>
      </c>
      <c r="G198" s="7">
        <v>971535.40000000014</v>
      </c>
      <c r="H198" s="7">
        <v>-10261.77</v>
      </c>
    </row>
    <row r="199" spans="1:8" x14ac:dyDescent="0.25">
      <c r="A199" s="1">
        <v>2012</v>
      </c>
      <c r="B199" s="1">
        <v>31245</v>
      </c>
      <c r="C199" s="1" t="str">
        <f t="shared" si="6"/>
        <v>312</v>
      </c>
      <c r="D199" s="1" t="str">
        <f t="shared" si="7"/>
        <v>45</v>
      </c>
      <c r="E199" s="1" t="s">
        <v>9</v>
      </c>
      <c r="F199" s="7">
        <v>1143702.7</v>
      </c>
      <c r="G199" s="7">
        <v>-487778.64</v>
      </c>
      <c r="H199" s="7">
        <v>5700.5899999999992</v>
      </c>
    </row>
    <row r="200" spans="1:8" x14ac:dyDescent="0.25">
      <c r="A200" s="1">
        <v>2012</v>
      </c>
      <c r="B200" s="1">
        <v>31246</v>
      </c>
      <c r="C200" s="1" t="str">
        <f t="shared" si="6"/>
        <v>312</v>
      </c>
      <c r="D200" s="1" t="str">
        <f t="shared" si="7"/>
        <v>46</v>
      </c>
      <c r="E200" s="1" t="s">
        <v>9</v>
      </c>
      <c r="F200" s="7">
        <v>1491789.34</v>
      </c>
      <c r="G200" s="7">
        <v>160342.66000000003</v>
      </c>
      <c r="H200" s="7">
        <v>-2367.27</v>
      </c>
    </row>
    <row r="201" spans="1:8" x14ac:dyDescent="0.25">
      <c r="A201" s="1">
        <v>2012</v>
      </c>
      <c r="B201" s="1">
        <v>31251</v>
      </c>
      <c r="C201" s="1" t="str">
        <f t="shared" si="6"/>
        <v>312</v>
      </c>
      <c r="D201" s="1" t="str">
        <f t="shared" si="7"/>
        <v>51</v>
      </c>
      <c r="E201" s="1" t="s">
        <v>9</v>
      </c>
      <c r="F201" s="7">
        <v>0</v>
      </c>
      <c r="G201" s="7">
        <v>0</v>
      </c>
      <c r="H201" s="7">
        <v>0</v>
      </c>
    </row>
    <row r="202" spans="1:8" x14ac:dyDescent="0.25">
      <c r="A202" s="1">
        <v>2012</v>
      </c>
      <c r="B202" s="1">
        <v>31252</v>
      </c>
      <c r="C202" s="1" t="str">
        <f t="shared" si="6"/>
        <v>312</v>
      </c>
      <c r="D202" s="1" t="str">
        <f t="shared" si="7"/>
        <v>52</v>
      </c>
      <c r="E202" s="1" t="s">
        <v>9</v>
      </c>
      <c r="F202" s="7">
        <v>0</v>
      </c>
      <c r="G202" s="7">
        <v>0</v>
      </c>
      <c r="H202" s="7">
        <v>0</v>
      </c>
    </row>
    <row r="203" spans="1:8" x14ac:dyDescent="0.25">
      <c r="A203" s="1">
        <v>2012</v>
      </c>
      <c r="B203" s="1">
        <v>31253</v>
      </c>
      <c r="C203" s="1" t="str">
        <f t="shared" si="6"/>
        <v>312</v>
      </c>
      <c r="D203" s="1" t="str">
        <f t="shared" si="7"/>
        <v>53</v>
      </c>
      <c r="E203" s="1" t="s">
        <v>9</v>
      </c>
      <c r="F203" s="7">
        <v>0</v>
      </c>
      <c r="G203" s="7">
        <v>0</v>
      </c>
      <c r="H203" s="7">
        <v>0</v>
      </c>
    </row>
    <row r="204" spans="1:8" x14ac:dyDescent="0.25">
      <c r="A204" s="1">
        <v>2012</v>
      </c>
      <c r="B204" s="1">
        <v>31254</v>
      </c>
      <c r="C204" s="1" t="str">
        <f t="shared" si="6"/>
        <v>312</v>
      </c>
      <c r="D204" s="1" t="str">
        <f t="shared" si="7"/>
        <v>54</v>
      </c>
      <c r="E204" s="1" t="s">
        <v>9</v>
      </c>
      <c r="F204" s="7">
        <v>0</v>
      </c>
      <c r="G204" s="7">
        <v>0</v>
      </c>
      <c r="H204" s="7">
        <v>0</v>
      </c>
    </row>
    <row r="205" spans="1:8" x14ac:dyDescent="0.25">
      <c r="A205" s="1">
        <v>2012</v>
      </c>
      <c r="B205" s="1">
        <v>31440</v>
      </c>
      <c r="C205" s="1" t="str">
        <f t="shared" si="6"/>
        <v>314</v>
      </c>
      <c r="D205" s="1" t="str">
        <f t="shared" si="7"/>
        <v>40</v>
      </c>
      <c r="E205" s="1" t="s">
        <v>9</v>
      </c>
      <c r="F205" s="7">
        <v>98641.93</v>
      </c>
      <c r="G205" s="7">
        <v>67921.790000000008</v>
      </c>
      <c r="H205" s="7">
        <v>4779.5300000000007</v>
      </c>
    </row>
    <row r="206" spans="1:8" x14ac:dyDescent="0.25">
      <c r="A206" s="1">
        <v>2012</v>
      </c>
      <c r="B206" s="1">
        <v>31441</v>
      </c>
      <c r="C206" s="1" t="str">
        <f t="shared" si="6"/>
        <v>314</v>
      </c>
      <c r="D206" s="1" t="str">
        <f t="shared" si="7"/>
        <v>41</v>
      </c>
      <c r="E206" s="1" t="s">
        <v>9</v>
      </c>
      <c r="F206" s="7">
        <v>42747.649999999994</v>
      </c>
      <c r="G206" s="7">
        <v>-4212.9000000000051</v>
      </c>
      <c r="H206" s="7">
        <v>-1233.8599999999999</v>
      </c>
    </row>
    <row r="207" spans="1:8" x14ac:dyDescent="0.25">
      <c r="A207" s="1">
        <v>2012</v>
      </c>
      <c r="B207" s="1">
        <v>31442</v>
      </c>
      <c r="C207" s="1" t="str">
        <f t="shared" si="6"/>
        <v>314</v>
      </c>
      <c r="D207" s="1" t="str">
        <f t="shared" si="7"/>
        <v>42</v>
      </c>
      <c r="E207" s="1" t="s">
        <v>9</v>
      </c>
      <c r="F207" s="7">
        <v>294765.16000000003</v>
      </c>
      <c r="G207" s="7">
        <v>46184.259999999849</v>
      </c>
      <c r="H207" s="7">
        <v>-15884.54</v>
      </c>
    </row>
    <row r="208" spans="1:8" x14ac:dyDescent="0.25">
      <c r="A208" s="1">
        <v>2012</v>
      </c>
      <c r="B208" s="1">
        <v>31443</v>
      </c>
      <c r="C208" s="1" t="str">
        <f t="shared" si="6"/>
        <v>314</v>
      </c>
      <c r="D208" s="1" t="str">
        <f t="shared" si="7"/>
        <v>43</v>
      </c>
      <c r="E208" s="1" t="s">
        <v>9</v>
      </c>
      <c r="F208" s="7">
        <v>93247.39</v>
      </c>
      <c r="G208" s="7">
        <v>124013.84</v>
      </c>
      <c r="H208" s="7">
        <v>-10577.19</v>
      </c>
    </row>
    <row r="209" spans="1:8" x14ac:dyDescent="0.25">
      <c r="A209" s="1">
        <v>2012</v>
      </c>
      <c r="B209" s="1">
        <v>31444</v>
      </c>
      <c r="C209" s="1" t="str">
        <f t="shared" si="6"/>
        <v>314</v>
      </c>
      <c r="D209" s="1" t="str">
        <f t="shared" si="7"/>
        <v>44</v>
      </c>
      <c r="E209" s="1" t="s">
        <v>9</v>
      </c>
      <c r="F209" s="7">
        <v>322060.86</v>
      </c>
      <c r="G209" s="7">
        <v>-224337.04000000004</v>
      </c>
      <c r="H209" s="7">
        <v>-3546.1</v>
      </c>
    </row>
    <row r="210" spans="1:8" x14ac:dyDescent="0.25">
      <c r="A210" s="1">
        <v>2012</v>
      </c>
      <c r="B210" s="1">
        <v>31445</v>
      </c>
      <c r="C210" s="1" t="str">
        <f t="shared" si="6"/>
        <v>314</v>
      </c>
      <c r="D210" s="1" t="str">
        <f t="shared" si="7"/>
        <v>45</v>
      </c>
      <c r="E210" s="1" t="s">
        <v>9</v>
      </c>
      <c r="F210" s="7">
        <v>0</v>
      </c>
      <c r="G210" s="7">
        <v>0</v>
      </c>
      <c r="H210" s="7">
        <v>0</v>
      </c>
    </row>
    <row r="211" spans="1:8" x14ac:dyDescent="0.25">
      <c r="A211" s="1">
        <v>2012</v>
      </c>
      <c r="B211" s="1">
        <v>31445</v>
      </c>
      <c r="C211" s="1" t="str">
        <f t="shared" si="6"/>
        <v>314</v>
      </c>
      <c r="D211" s="1" t="str">
        <f t="shared" si="7"/>
        <v>45</v>
      </c>
      <c r="E211" s="1" t="s">
        <v>9</v>
      </c>
      <c r="F211" s="7">
        <v>0</v>
      </c>
      <c r="G211" s="7">
        <v>0</v>
      </c>
      <c r="H211" s="7">
        <v>0</v>
      </c>
    </row>
    <row r="212" spans="1:8" x14ac:dyDescent="0.25">
      <c r="A212" s="1">
        <v>2012</v>
      </c>
      <c r="B212" s="1">
        <v>31540</v>
      </c>
      <c r="C212" s="1" t="str">
        <f t="shared" si="6"/>
        <v>315</v>
      </c>
      <c r="D212" s="1" t="str">
        <f t="shared" si="7"/>
        <v>40</v>
      </c>
      <c r="E212" s="1" t="s">
        <v>9</v>
      </c>
      <c r="F212" s="7">
        <v>436049.13</v>
      </c>
      <c r="G212" s="7">
        <v>-59461.61</v>
      </c>
      <c r="H212" s="7">
        <v>0</v>
      </c>
    </row>
    <row r="213" spans="1:8" x14ac:dyDescent="0.25">
      <c r="A213" s="1">
        <v>2012</v>
      </c>
      <c r="B213" s="1">
        <v>31541</v>
      </c>
      <c r="C213" s="1" t="str">
        <f t="shared" si="6"/>
        <v>315</v>
      </c>
      <c r="D213" s="1" t="str">
        <f t="shared" si="7"/>
        <v>41</v>
      </c>
      <c r="E213" s="1" t="s">
        <v>9</v>
      </c>
      <c r="F213" s="7">
        <v>460709.49</v>
      </c>
      <c r="G213" s="7">
        <v>-134307.79</v>
      </c>
      <c r="H213" s="7">
        <v>0</v>
      </c>
    </row>
    <row r="214" spans="1:8" x14ac:dyDescent="0.25">
      <c r="A214" s="1">
        <v>2012</v>
      </c>
      <c r="B214" s="1">
        <v>31542</v>
      </c>
      <c r="C214" s="1" t="str">
        <f t="shared" si="6"/>
        <v>315</v>
      </c>
      <c r="D214" s="1" t="str">
        <f t="shared" si="7"/>
        <v>42</v>
      </c>
      <c r="E214" s="1" t="s">
        <v>9</v>
      </c>
      <c r="F214" s="7">
        <v>4388.2</v>
      </c>
      <c r="G214" s="7">
        <v>0</v>
      </c>
      <c r="H214" s="7">
        <v>0</v>
      </c>
    </row>
    <row r="215" spans="1:8" x14ac:dyDescent="0.25">
      <c r="A215" s="1">
        <v>2012</v>
      </c>
      <c r="B215" s="1">
        <v>31543</v>
      </c>
      <c r="C215" s="1" t="str">
        <f t="shared" si="6"/>
        <v>315</v>
      </c>
      <c r="D215" s="1" t="str">
        <f t="shared" si="7"/>
        <v>43</v>
      </c>
      <c r="E215" s="1" t="s">
        <v>9</v>
      </c>
      <c r="F215" s="7">
        <v>36754.410000000003</v>
      </c>
      <c r="G215" s="7">
        <v>-14239.7</v>
      </c>
      <c r="H215" s="7">
        <v>0</v>
      </c>
    </row>
    <row r="216" spans="1:8" x14ac:dyDescent="0.25">
      <c r="A216" s="1">
        <v>2012</v>
      </c>
      <c r="B216" s="1">
        <v>31544</v>
      </c>
      <c r="C216" s="1" t="str">
        <f t="shared" si="6"/>
        <v>315</v>
      </c>
      <c r="D216" s="1" t="str">
        <f t="shared" si="7"/>
        <v>44</v>
      </c>
      <c r="E216" s="1" t="s">
        <v>9</v>
      </c>
      <c r="F216" s="7">
        <v>444375.84</v>
      </c>
      <c r="G216" s="7">
        <v>-183.78</v>
      </c>
      <c r="H216" s="7">
        <v>0</v>
      </c>
    </row>
    <row r="217" spans="1:8" x14ac:dyDescent="0.25">
      <c r="A217" s="1">
        <v>2012</v>
      </c>
      <c r="B217" s="1">
        <v>31545</v>
      </c>
      <c r="C217" s="1" t="str">
        <f t="shared" si="6"/>
        <v>315</v>
      </c>
      <c r="D217" s="1" t="str">
        <f t="shared" si="7"/>
        <v>45</v>
      </c>
      <c r="E217" s="1" t="s">
        <v>9</v>
      </c>
      <c r="F217" s="7">
        <v>8376.49</v>
      </c>
      <c r="G217" s="7">
        <v>-168807.66</v>
      </c>
      <c r="H217" s="7">
        <v>0</v>
      </c>
    </row>
    <row r="218" spans="1:8" x14ac:dyDescent="0.25">
      <c r="A218" s="1">
        <v>2012</v>
      </c>
      <c r="B218" s="1">
        <v>31546</v>
      </c>
      <c r="C218" s="1" t="str">
        <f t="shared" si="6"/>
        <v>315</v>
      </c>
      <c r="D218" s="1" t="str">
        <f t="shared" si="7"/>
        <v>46</v>
      </c>
      <c r="E218" s="1" t="s">
        <v>9</v>
      </c>
      <c r="F218" s="7">
        <v>0</v>
      </c>
      <c r="G218" s="7">
        <v>0</v>
      </c>
      <c r="H218" s="7">
        <v>0</v>
      </c>
    </row>
    <row r="219" spans="1:8" x14ac:dyDescent="0.25">
      <c r="A219" s="1">
        <v>2012</v>
      </c>
      <c r="B219" s="1">
        <v>31551</v>
      </c>
      <c r="C219" s="1" t="str">
        <f t="shared" si="6"/>
        <v>315</v>
      </c>
      <c r="D219" s="1" t="str">
        <f t="shared" si="7"/>
        <v>51</v>
      </c>
      <c r="E219" s="1" t="s">
        <v>9</v>
      </c>
      <c r="F219" s="7">
        <v>0</v>
      </c>
      <c r="G219" s="7">
        <v>0</v>
      </c>
      <c r="H219" s="7">
        <v>0</v>
      </c>
    </row>
    <row r="220" spans="1:8" x14ac:dyDescent="0.25">
      <c r="A220" s="1">
        <v>2012</v>
      </c>
      <c r="B220" s="1">
        <v>31552</v>
      </c>
      <c r="C220" s="1" t="str">
        <f t="shared" si="6"/>
        <v>315</v>
      </c>
      <c r="D220" s="1" t="str">
        <f t="shared" si="7"/>
        <v>52</v>
      </c>
      <c r="E220" s="1" t="s">
        <v>9</v>
      </c>
      <c r="F220" s="7">
        <v>0</v>
      </c>
      <c r="G220" s="7">
        <v>0</v>
      </c>
      <c r="H220" s="7">
        <v>0</v>
      </c>
    </row>
    <row r="221" spans="1:8" x14ac:dyDescent="0.25">
      <c r="A221" s="1">
        <v>2012</v>
      </c>
      <c r="B221" s="1">
        <v>31553</v>
      </c>
      <c r="C221" s="1" t="str">
        <f t="shared" si="6"/>
        <v>315</v>
      </c>
      <c r="D221" s="1" t="str">
        <f t="shared" si="7"/>
        <v>53</v>
      </c>
      <c r="E221" s="1" t="s">
        <v>9</v>
      </c>
      <c r="F221" s="7">
        <v>0</v>
      </c>
      <c r="G221" s="7">
        <v>0</v>
      </c>
      <c r="H221" s="7">
        <v>0</v>
      </c>
    </row>
    <row r="222" spans="1:8" x14ac:dyDescent="0.25">
      <c r="A222" s="1">
        <v>2012</v>
      </c>
      <c r="B222" s="1">
        <v>31554</v>
      </c>
      <c r="C222" s="1" t="str">
        <f t="shared" si="6"/>
        <v>315</v>
      </c>
      <c r="D222" s="1" t="str">
        <f t="shared" si="7"/>
        <v>54</v>
      </c>
      <c r="E222" s="1" t="s">
        <v>9</v>
      </c>
      <c r="F222" s="7">
        <v>0</v>
      </c>
      <c r="G222" s="7">
        <v>0</v>
      </c>
      <c r="H222" s="7">
        <v>0</v>
      </c>
    </row>
    <row r="223" spans="1:8" x14ac:dyDescent="0.25">
      <c r="A223" s="1">
        <v>2012</v>
      </c>
      <c r="B223" s="1">
        <v>31601</v>
      </c>
      <c r="C223" s="1" t="str">
        <f t="shared" si="6"/>
        <v>316</v>
      </c>
      <c r="D223" s="1" t="str">
        <f t="shared" si="7"/>
        <v>01</v>
      </c>
      <c r="E223" s="1" t="s">
        <v>9</v>
      </c>
      <c r="F223" s="7">
        <v>0</v>
      </c>
      <c r="G223" s="7">
        <v>0</v>
      </c>
      <c r="H223" s="7">
        <v>0</v>
      </c>
    </row>
    <row r="224" spans="1:8" x14ac:dyDescent="0.25">
      <c r="A224" s="1">
        <v>2012</v>
      </c>
      <c r="B224" s="1">
        <v>31617</v>
      </c>
      <c r="C224" s="1" t="str">
        <f t="shared" si="6"/>
        <v>316</v>
      </c>
      <c r="D224" s="1" t="str">
        <f t="shared" si="7"/>
        <v>17</v>
      </c>
      <c r="E224" s="1" t="s">
        <v>9</v>
      </c>
      <c r="F224" s="7">
        <v>0</v>
      </c>
      <c r="G224" s="7">
        <v>0</v>
      </c>
      <c r="H224" s="7">
        <v>0</v>
      </c>
    </row>
    <row r="225" spans="1:8" x14ac:dyDescent="0.25">
      <c r="A225" s="1">
        <v>2012</v>
      </c>
      <c r="B225" s="1">
        <v>31630</v>
      </c>
      <c r="C225" s="1" t="str">
        <f t="shared" si="6"/>
        <v>316</v>
      </c>
      <c r="D225" s="1" t="str">
        <f t="shared" si="7"/>
        <v>30</v>
      </c>
      <c r="E225" s="1" t="s">
        <v>9</v>
      </c>
      <c r="F225" s="7">
        <v>0</v>
      </c>
      <c r="G225" s="7">
        <v>0</v>
      </c>
      <c r="H225" s="7">
        <v>0</v>
      </c>
    </row>
    <row r="226" spans="1:8" x14ac:dyDescent="0.25">
      <c r="A226" s="1">
        <v>2012</v>
      </c>
      <c r="B226" s="1">
        <v>31640</v>
      </c>
      <c r="C226" s="1" t="str">
        <f t="shared" si="6"/>
        <v>316</v>
      </c>
      <c r="D226" s="1" t="str">
        <f t="shared" si="7"/>
        <v>40</v>
      </c>
      <c r="E226" s="1" t="s">
        <v>9</v>
      </c>
      <c r="F226" s="7">
        <v>482684.42999999993</v>
      </c>
      <c r="G226" s="7">
        <v>-51680.369999999995</v>
      </c>
      <c r="H226" s="7">
        <v>20000</v>
      </c>
    </row>
    <row r="227" spans="1:8" x14ac:dyDescent="0.25">
      <c r="A227" s="1">
        <v>2012</v>
      </c>
      <c r="B227" s="1">
        <v>31641</v>
      </c>
      <c r="C227" s="1" t="str">
        <f t="shared" si="6"/>
        <v>316</v>
      </c>
      <c r="D227" s="1" t="str">
        <f t="shared" si="7"/>
        <v>41</v>
      </c>
      <c r="E227" s="1" t="s">
        <v>9</v>
      </c>
      <c r="F227" s="7">
        <v>0</v>
      </c>
      <c r="G227" s="7">
        <v>0</v>
      </c>
      <c r="H227" s="7">
        <v>0</v>
      </c>
    </row>
    <row r="228" spans="1:8" x14ac:dyDescent="0.25">
      <c r="A228" s="1">
        <v>2012</v>
      </c>
      <c r="B228" s="1">
        <v>31642</v>
      </c>
      <c r="C228" s="1" t="str">
        <f t="shared" si="6"/>
        <v>316</v>
      </c>
      <c r="D228" s="1" t="str">
        <f t="shared" si="7"/>
        <v>42</v>
      </c>
      <c r="E228" s="1" t="s">
        <v>9</v>
      </c>
      <c r="F228" s="7">
        <v>0</v>
      </c>
      <c r="G228" s="7">
        <v>0</v>
      </c>
      <c r="H228" s="7">
        <v>0</v>
      </c>
    </row>
    <row r="229" spans="1:8" x14ac:dyDescent="0.25">
      <c r="A229" s="1">
        <v>2012</v>
      </c>
      <c r="B229" s="1">
        <v>31643</v>
      </c>
      <c r="C229" s="1" t="str">
        <f t="shared" si="6"/>
        <v>316</v>
      </c>
      <c r="D229" s="1" t="str">
        <f t="shared" si="7"/>
        <v>43</v>
      </c>
      <c r="E229" s="1" t="s">
        <v>9</v>
      </c>
      <c r="F229" s="7">
        <v>0</v>
      </c>
      <c r="G229" s="7">
        <v>-18224.63</v>
      </c>
      <c r="H229" s="7">
        <v>0</v>
      </c>
    </row>
    <row r="230" spans="1:8" x14ac:dyDescent="0.25">
      <c r="A230" s="1">
        <v>2012</v>
      </c>
      <c r="B230" s="1">
        <v>31644</v>
      </c>
      <c r="C230" s="1" t="str">
        <f t="shared" si="6"/>
        <v>316</v>
      </c>
      <c r="D230" s="1" t="str">
        <f t="shared" si="7"/>
        <v>44</v>
      </c>
      <c r="E230" s="1" t="s">
        <v>9</v>
      </c>
      <c r="F230" s="7">
        <v>0</v>
      </c>
      <c r="G230" s="7">
        <v>-10200.030000000001</v>
      </c>
      <c r="H230" s="7">
        <v>0</v>
      </c>
    </row>
    <row r="231" spans="1:8" x14ac:dyDescent="0.25">
      <c r="A231" s="1">
        <v>2012</v>
      </c>
      <c r="B231" s="1">
        <v>31645</v>
      </c>
      <c r="C231" s="1" t="str">
        <f t="shared" si="6"/>
        <v>316</v>
      </c>
      <c r="D231" s="1" t="str">
        <f t="shared" si="7"/>
        <v>45</v>
      </c>
      <c r="E231" s="1" t="s">
        <v>9</v>
      </c>
      <c r="F231" s="7">
        <v>0</v>
      </c>
      <c r="G231" s="7">
        <v>0</v>
      </c>
      <c r="H231" s="7">
        <v>0</v>
      </c>
    </row>
    <row r="232" spans="1:8" x14ac:dyDescent="0.25">
      <c r="A232" s="1">
        <v>2012</v>
      </c>
      <c r="B232" s="1">
        <v>31646</v>
      </c>
      <c r="C232" s="1" t="str">
        <f t="shared" si="6"/>
        <v>316</v>
      </c>
      <c r="D232" s="1" t="str">
        <f t="shared" si="7"/>
        <v>46</v>
      </c>
      <c r="E232" s="1" t="s">
        <v>9</v>
      </c>
      <c r="F232" s="7">
        <v>0</v>
      </c>
      <c r="G232" s="7">
        <v>0</v>
      </c>
      <c r="H232" s="7">
        <v>0</v>
      </c>
    </row>
    <row r="233" spans="1:8" x14ac:dyDescent="0.25">
      <c r="A233" s="1">
        <v>2012</v>
      </c>
      <c r="B233" s="1">
        <v>31647</v>
      </c>
      <c r="C233" s="1" t="str">
        <f t="shared" si="6"/>
        <v>316</v>
      </c>
      <c r="D233" s="1" t="str">
        <f t="shared" si="7"/>
        <v>47</v>
      </c>
      <c r="E233" s="1" t="s">
        <v>9</v>
      </c>
      <c r="F233" s="7">
        <v>369726.82</v>
      </c>
      <c r="G233" s="7">
        <v>0</v>
      </c>
      <c r="H233" s="7">
        <v>0</v>
      </c>
    </row>
    <row r="234" spans="1:8" x14ac:dyDescent="0.25">
      <c r="A234" s="1">
        <v>2012</v>
      </c>
      <c r="B234" s="1">
        <v>31651</v>
      </c>
      <c r="C234" s="1" t="str">
        <f t="shared" si="6"/>
        <v>316</v>
      </c>
      <c r="D234" s="1" t="str">
        <f t="shared" si="7"/>
        <v>51</v>
      </c>
      <c r="E234" s="1" t="s">
        <v>9</v>
      </c>
      <c r="F234" s="7">
        <v>0</v>
      </c>
      <c r="G234" s="7">
        <v>0</v>
      </c>
      <c r="H234" s="7">
        <v>0</v>
      </c>
    </row>
    <row r="235" spans="1:8" x14ac:dyDescent="0.25">
      <c r="A235" s="1">
        <v>2012</v>
      </c>
      <c r="B235" s="1">
        <v>31652</v>
      </c>
      <c r="C235" s="1" t="str">
        <f t="shared" si="6"/>
        <v>316</v>
      </c>
      <c r="D235" s="1" t="str">
        <f t="shared" si="7"/>
        <v>52</v>
      </c>
      <c r="E235" s="1" t="s">
        <v>9</v>
      </c>
      <c r="F235" s="7">
        <v>0</v>
      </c>
      <c r="G235" s="7">
        <v>0</v>
      </c>
      <c r="H235" s="7">
        <v>0</v>
      </c>
    </row>
    <row r="236" spans="1:8" x14ac:dyDescent="0.25">
      <c r="A236" s="1">
        <v>2012</v>
      </c>
      <c r="B236" s="1">
        <v>31653</v>
      </c>
      <c r="C236" s="1" t="str">
        <f t="shared" si="6"/>
        <v>316</v>
      </c>
      <c r="D236" s="1" t="str">
        <f t="shared" si="7"/>
        <v>53</v>
      </c>
      <c r="E236" s="1" t="s">
        <v>9</v>
      </c>
      <c r="F236" s="7">
        <v>0</v>
      </c>
      <c r="G236" s="7">
        <v>0</v>
      </c>
      <c r="H236" s="7">
        <v>0</v>
      </c>
    </row>
    <row r="237" spans="1:8" x14ac:dyDescent="0.25">
      <c r="A237" s="1">
        <v>2012</v>
      </c>
      <c r="B237" s="1">
        <v>31654</v>
      </c>
      <c r="C237" s="1" t="str">
        <f t="shared" si="6"/>
        <v>316</v>
      </c>
      <c r="D237" s="1" t="str">
        <f t="shared" si="7"/>
        <v>54</v>
      </c>
      <c r="E237" s="1" t="s">
        <v>9</v>
      </c>
      <c r="F237" s="7">
        <v>0</v>
      </c>
      <c r="G237" s="7">
        <v>0</v>
      </c>
      <c r="H237" s="7">
        <v>0</v>
      </c>
    </row>
    <row r="238" spans="1:8" x14ac:dyDescent="0.25">
      <c r="A238" s="1">
        <v>2012</v>
      </c>
      <c r="B238" s="1">
        <v>34128</v>
      </c>
      <c r="C238" s="1" t="str">
        <f t="shared" si="6"/>
        <v>341</v>
      </c>
      <c r="D238" s="1" t="str">
        <f t="shared" si="7"/>
        <v>28</v>
      </c>
      <c r="E238" s="2" t="s">
        <v>11</v>
      </c>
      <c r="F238" s="7">
        <v>0</v>
      </c>
      <c r="G238" s="7">
        <v>0</v>
      </c>
      <c r="H238" s="7">
        <v>0</v>
      </c>
    </row>
    <row r="239" spans="1:8" x14ac:dyDescent="0.25">
      <c r="A239" s="1">
        <v>2012</v>
      </c>
      <c r="B239" s="1">
        <v>34130</v>
      </c>
      <c r="C239" s="1" t="str">
        <f t="shared" si="6"/>
        <v>341</v>
      </c>
      <c r="D239" s="1" t="str">
        <f t="shared" si="7"/>
        <v>30</v>
      </c>
      <c r="E239" s="2" t="s">
        <v>11</v>
      </c>
      <c r="F239" s="7">
        <v>66571.09</v>
      </c>
      <c r="G239" s="7">
        <v>-1014.85</v>
      </c>
      <c r="H239" s="7">
        <v>0</v>
      </c>
    </row>
    <row r="240" spans="1:8" x14ac:dyDescent="0.25">
      <c r="A240" s="1">
        <v>2012</v>
      </c>
      <c r="B240" s="1">
        <v>34131</v>
      </c>
      <c r="C240" s="1" t="str">
        <f t="shared" si="6"/>
        <v>341</v>
      </c>
      <c r="D240" s="1" t="str">
        <f t="shared" si="7"/>
        <v>31</v>
      </c>
      <c r="E240" s="2" t="s">
        <v>11</v>
      </c>
      <c r="F240" s="7">
        <v>0</v>
      </c>
      <c r="G240" s="7">
        <v>0</v>
      </c>
      <c r="H240" s="7">
        <v>0</v>
      </c>
    </row>
    <row r="241" spans="1:8" x14ac:dyDescent="0.25">
      <c r="A241" s="1">
        <v>2012</v>
      </c>
      <c r="B241" s="1">
        <v>34132</v>
      </c>
      <c r="C241" s="1" t="str">
        <f t="shared" si="6"/>
        <v>341</v>
      </c>
      <c r="D241" s="1" t="str">
        <f t="shared" si="7"/>
        <v>32</v>
      </c>
      <c r="E241" s="2" t="s">
        <v>11</v>
      </c>
      <c r="F241" s="7">
        <v>5592.84</v>
      </c>
      <c r="G241" s="7">
        <v>0</v>
      </c>
      <c r="H241" s="7">
        <v>0</v>
      </c>
    </row>
    <row r="242" spans="1:8" x14ac:dyDescent="0.25">
      <c r="A242" s="1">
        <v>2012</v>
      </c>
      <c r="B242" s="1">
        <v>34133</v>
      </c>
      <c r="C242" s="1" t="str">
        <f t="shared" si="6"/>
        <v>341</v>
      </c>
      <c r="D242" s="1" t="str">
        <f t="shared" si="7"/>
        <v>33</v>
      </c>
      <c r="E242" s="2" t="s">
        <v>11</v>
      </c>
      <c r="F242" s="7">
        <v>0</v>
      </c>
      <c r="G242" s="7">
        <v>0</v>
      </c>
      <c r="H242" s="7">
        <v>0</v>
      </c>
    </row>
    <row r="243" spans="1:8" x14ac:dyDescent="0.25">
      <c r="A243" s="1">
        <v>2012</v>
      </c>
      <c r="B243" s="1">
        <v>34134</v>
      </c>
      <c r="C243" s="1" t="str">
        <f t="shared" si="6"/>
        <v>341</v>
      </c>
      <c r="D243" s="1" t="str">
        <f t="shared" si="7"/>
        <v>34</v>
      </c>
      <c r="E243" s="2" t="s">
        <v>11</v>
      </c>
      <c r="F243" s="7">
        <v>0</v>
      </c>
      <c r="G243" s="7">
        <v>0</v>
      </c>
      <c r="H243" s="7">
        <v>0</v>
      </c>
    </row>
    <row r="244" spans="1:8" x14ac:dyDescent="0.25">
      <c r="A244" s="1">
        <v>2012</v>
      </c>
      <c r="B244" s="1">
        <v>34135</v>
      </c>
      <c r="C244" s="1" t="str">
        <f t="shared" si="6"/>
        <v>341</v>
      </c>
      <c r="D244" s="1" t="str">
        <f t="shared" si="7"/>
        <v>35</v>
      </c>
      <c r="E244" s="2" t="s">
        <v>11</v>
      </c>
      <c r="F244" s="7">
        <v>0</v>
      </c>
      <c r="G244" s="7">
        <v>0</v>
      </c>
      <c r="H244" s="7">
        <v>0</v>
      </c>
    </row>
    <row r="245" spans="1:8" x14ac:dyDescent="0.25">
      <c r="A245" s="1">
        <v>2012</v>
      </c>
      <c r="B245" s="1">
        <v>34136</v>
      </c>
      <c r="C245" s="1" t="str">
        <f t="shared" si="6"/>
        <v>341</v>
      </c>
      <c r="D245" s="1" t="str">
        <f t="shared" si="7"/>
        <v>36</v>
      </c>
      <c r="E245" s="2" t="s">
        <v>11</v>
      </c>
      <c r="F245" s="7">
        <v>0</v>
      </c>
      <c r="G245" s="7">
        <v>0</v>
      </c>
      <c r="H245" s="7">
        <v>0</v>
      </c>
    </row>
    <row r="246" spans="1:8" x14ac:dyDescent="0.25">
      <c r="A246" s="1">
        <v>2012</v>
      </c>
      <c r="B246" s="1">
        <v>34141</v>
      </c>
      <c r="C246" s="1" t="str">
        <f t="shared" si="6"/>
        <v>341</v>
      </c>
      <c r="D246" s="1" t="str">
        <f t="shared" si="7"/>
        <v>41</v>
      </c>
      <c r="E246" s="2" t="s">
        <v>11</v>
      </c>
      <c r="F246" s="7">
        <v>0</v>
      </c>
      <c r="G246" s="7">
        <v>0</v>
      </c>
      <c r="H246" s="7">
        <v>0</v>
      </c>
    </row>
    <row r="247" spans="1:8" x14ac:dyDescent="0.25">
      <c r="A247" s="1">
        <v>2012</v>
      </c>
      <c r="B247" s="1">
        <v>34142</v>
      </c>
      <c r="C247" s="1" t="str">
        <f t="shared" si="6"/>
        <v>341</v>
      </c>
      <c r="D247" s="1" t="str">
        <f t="shared" si="7"/>
        <v>42</v>
      </c>
      <c r="E247" s="2" t="s">
        <v>11</v>
      </c>
      <c r="F247" s="7">
        <v>0</v>
      </c>
      <c r="G247" s="7">
        <v>0</v>
      </c>
      <c r="H247" s="7">
        <v>0</v>
      </c>
    </row>
    <row r="248" spans="1:8" x14ac:dyDescent="0.25">
      <c r="A248" s="1">
        <v>2012</v>
      </c>
      <c r="B248" s="1">
        <v>34144</v>
      </c>
      <c r="C248" s="1" t="str">
        <f t="shared" si="6"/>
        <v>341</v>
      </c>
      <c r="D248" s="1" t="str">
        <f t="shared" si="7"/>
        <v>44</v>
      </c>
      <c r="E248" s="2" t="s">
        <v>11</v>
      </c>
      <c r="F248" s="7">
        <v>0</v>
      </c>
      <c r="G248" s="7">
        <v>0</v>
      </c>
      <c r="H248" s="7">
        <v>0</v>
      </c>
    </row>
    <row r="249" spans="1:8" x14ac:dyDescent="0.25">
      <c r="A249" s="1">
        <v>2012</v>
      </c>
      <c r="B249" s="1">
        <v>34180</v>
      </c>
      <c r="C249" s="1" t="str">
        <f t="shared" si="6"/>
        <v>341</v>
      </c>
      <c r="D249" s="1" t="str">
        <f t="shared" si="7"/>
        <v>80</v>
      </c>
      <c r="E249" s="2" t="s">
        <v>11</v>
      </c>
      <c r="F249" s="7">
        <v>0</v>
      </c>
      <c r="G249" s="7">
        <v>-34218.28</v>
      </c>
      <c r="H249" s="7">
        <v>0</v>
      </c>
    </row>
    <row r="250" spans="1:8" x14ac:dyDescent="0.25">
      <c r="A250" s="1">
        <v>2012</v>
      </c>
      <c r="B250" s="1">
        <v>34181</v>
      </c>
      <c r="C250" s="1" t="str">
        <f t="shared" si="6"/>
        <v>341</v>
      </c>
      <c r="D250" s="1" t="str">
        <f t="shared" si="7"/>
        <v>81</v>
      </c>
      <c r="E250" s="2" t="s">
        <v>11</v>
      </c>
      <c r="F250" s="7">
        <v>1170515.83</v>
      </c>
      <c r="G250" s="7">
        <v>0</v>
      </c>
      <c r="H250" s="7">
        <v>0</v>
      </c>
    </row>
    <row r="251" spans="1:8" x14ac:dyDescent="0.25">
      <c r="A251" s="1">
        <v>2012</v>
      </c>
      <c r="B251" s="1">
        <v>34182</v>
      </c>
      <c r="C251" s="1" t="str">
        <f t="shared" si="6"/>
        <v>341</v>
      </c>
      <c r="D251" s="1" t="str">
        <f t="shared" si="7"/>
        <v>82</v>
      </c>
      <c r="E251" s="2" t="s">
        <v>11</v>
      </c>
      <c r="F251" s="7">
        <v>0</v>
      </c>
      <c r="G251" s="7">
        <v>0</v>
      </c>
      <c r="H251" s="7">
        <v>0</v>
      </c>
    </row>
    <row r="252" spans="1:8" x14ac:dyDescent="0.25">
      <c r="A252" s="1">
        <v>2012</v>
      </c>
      <c r="B252" s="1">
        <v>34183</v>
      </c>
      <c r="C252" s="1" t="str">
        <f t="shared" si="6"/>
        <v>341</v>
      </c>
      <c r="D252" s="1" t="str">
        <f t="shared" si="7"/>
        <v>83</v>
      </c>
      <c r="E252" s="2" t="s">
        <v>11</v>
      </c>
      <c r="F252" s="7">
        <v>0</v>
      </c>
      <c r="G252" s="7">
        <v>0</v>
      </c>
      <c r="H252" s="7">
        <v>0</v>
      </c>
    </row>
    <row r="253" spans="1:8" x14ac:dyDescent="0.25">
      <c r="A253" s="1">
        <v>2012</v>
      </c>
      <c r="B253" s="1">
        <v>34184</v>
      </c>
      <c r="C253" s="1" t="str">
        <f t="shared" si="6"/>
        <v>341</v>
      </c>
      <c r="D253" s="1" t="str">
        <f t="shared" si="7"/>
        <v>84</v>
      </c>
      <c r="E253" s="2" t="s">
        <v>11</v>
      </c>
      <c r="F253" s="7">
        <v>0</v>
      </c>
      <c r="G253" s="7">
        <v>0</v>
      </c>
      <c r="H253" s="7">
        <v>0</v>
      </c>
    </row>
    <row r="254" spans="1:8" x14ac:dyDescent="0.25">
      <c r="A254" s="1">
        <v>2012</v>
      </c>
      <c r="B254" s="1">
        <v>34185</v>
      </c>
      <c r="C254" s="1" t="str">
        <f t="shared" si="6"/>
        <v>341</v>
      </c>
      <c r="D254" s="1" t="str">
        <f t="shared" si="7"/>
        <v>85</v>
      </c>
      <c r="E254" s="2" t="s">
        <v>11</v>
      </c>
      <c r="F254" s="7">
        <v>0</v>
      </c>
      <c r="G254" s="7">
        <v>0</v>
      </c>
      <c r="H254" s="7">
        <v>0</v>
      </c>
    </row>
    <row r="255" spans="1:8" x14ac:dyDescent="0.25">
      <c r="A255" s="1">
        <v>2012</v>
      </c>
      <c r="B255" s="1">
        <v>34228</v>
      </c>
      <c r="C255" s="1" t="str">
        <f t="shared" si="6"/>
        <v>342</v>
      </c>
      <c r="D255" s="1" t="str">
        <f t="shared" si="7"/>
        <v>28</v>
      </c>
      <c r="E255" s="2" t="s">
        <v>11</v>
      </c>
      <c r="F255" s="7">
        <v>0</v>
      </c>
      <c r="G255" s="7">
        <v>0</v>
      </c>
      <c r="H255" s="7">
        <v>0</v>
      </c>
    </row>
    <row r="256" spans="1:8" x14ac:dyDescent="0.25">
      <c r="A256" s="1">
        <v>2012</v>
      </c>
      <c r="B256" s="1">
        <v>34230</v>
      </c>
      <c r="C256" s="1" t="str">
        <f t="shared" si="6"/>
        <v>342</v>
      </c>
      <c r="D256" s="1" t="str">
        <f t="shared" si="7"/>
        <v>30</v>
      </c>
      <c r="E256" s="2" t="s">
        <v>11</v>
      </c>
      <c r="F256" s="7">
        <v>52469.07</v>
      </c>
      <c r="G256" s="7">
        <v>-28256.090000000004</v>
      </c>
      <c r="H256" s="7">
        <v>1809.3</v>
      </c>
    </row>
    <row r="257" spans="1:8" x14ac:dyDescent="0.25">
      <c r="A257" s="1">
        <v>2012</v>
      </c>
      <c r="B257" s="1">
        <v>34231</v>
      </c>
      <c r="C257" s="1" t="str">
        <f t="shared" si="6"/>
        <v>342</v>
      </c>
      <c r="D257" s="1" t="str">
        <f t="shared" si="7"/>
        <v>31</v>
      </c>
      <c r="E257" s="2" t="s">
        <v>11</v>
      </c>
      <c r="F257" s="7">
        <v>-615112.97</v>
      </c>
      <c r="G257" s="7">
        <v>2203289.4700000002</v>
      </c>
      <c r="H257" s="7">
        <v>-31003.73</v>
      </c>
    </row>
    <row r="258" spans="1:8" x14ac:dyDescent="0.25">
      <c r="A258" s="1">
        <v>2012</v>
      </c>
      <c r="B258" s="1">
        <v>34232</v>
      </c>
      <c r="C258" s="1" t="str">
        <f t="shared" ref="C258:C321" si="8">LEFT(B258,3)</f>
        <v>342</v>
      </c>
      <c r="D258" s="1" t="str">
        <f t="shared" ref="D258:D321" si="9">RIGHT(B258,2)</f>
        <v>32</v>
      </c>
      <c r="E258" s="2" t="s">
        <v>11</v>
      </c>
      <c r="F258" s="7">
        <v>272506.52</v>
      </c>
      <c r="G258" s="7">
        <v>-437041.04</v>
      </c>
      <c r="H258" s="7">
        <v>2780.2400000000002</v>
      </c>
    </row>
    <row r="259" spans="1:8" x14ac:dyDescent="0.25">
      <c r="A259" s="1">
        <v>2012</v>
      </c>
      <c r="B259" s="1">
        <v>34233</v>
      </c>
      <c r="C259" s="1" t="str">
        <f t="shared" si="8"/>
        <v>342</v>
      </c>
      <c r="D259" s="1" t="str">
        <f t="shared" si="9"/>
        <v>33</v>
      </c>
      <c r="E259" s="2" t="s">
        <v>11</v>
      </c>
      <c r="F259" s="7">
        <v>0</v>
      </c>
      <c r="G259" s="7">
        <v>-3252.06</v>
      </c>
      <c r="H259" s="7">
        <v>14.95</v>
      </c>
    </row>
    <row r="260" spans="1:8" x14ac:dyDescent="0.25">
      <c r="A260" s="1">
        <v>2012</v>
      </c>
      <c r="B260" s="1">
        <v>34234</v>
      </c>
      <c r="C260" s="1" t="str">
        <f t="shared" si="8"/>
        <v>342</v>
      </c>
      <c r="D260" s="1" t="str">
        <f t="shared" si="9"/>
        <v>34</v>
      </c>
      <c r="E260" s="2" t="s">
        <v>11</v>
      </c>
      <c r="F260" s="7">
        <v>0</v>
      </c>
      <c r="G260" s="7">
        <v>-3138.48</v>
      </c>
      <c r="H260" s="7">
        <v>14.56</v>
      </c>
    </row>
    <row r="261" spans="1:8" x14ac:dyDescent="0.25">
      <c r="A261" s="1">
        <v>2012</v>
      </c>
      <c r="B261" s="1">
        <v>34235</v>
      </c>
      <c r="C261" s="1" t="str">
        <f t="shared" si="8"/>
        <v>342</v>
      </c>
      <c r="D261" s="1" t="str">
        <f t="shared" si="9"/>
        <v>35</v>
      </c>
      <c r="E261" s="2" t="s">
        <v>11</v>
      </c>
      <c r="F261" s="7">
        <v>0</v>
      </c>
      <c r="G261" s="7">
        <v>-1949.1599999999999</v>
      </c>
      <c r="H261" s="7">
        <v>9.0399999999999991</v>
      </c>
    </row>
    <row r="262" spans="1:8" x14ac:dyDescent="0.25">
      <c r="A262" s="1">
        <v>2012</v>
      </c>
      <c r="B262" s="1">
        <v>34236</v>
      </c>
      <c r="C262" s="1" t="str">
        <f t="shared" si="8"/>
        <v>342</v>
      </c>
      <c r="D262" s="1" t="str">
        <f t="shared" si="9"/>
        <v>36</v>
      </c>
      <c r="E262" s="2" t="s">
        <v>11</v>
      </c>
      <c r="F262" s="7">
        <v>3659.8</v>
      </c>
      <c r="G262" s="7">
        <v>-1427.05</v>
      </c>
      <c r="H262" s="7">
        <v>6.64</v>
      </c>
    </row>
    <row r="263" spans="1:8" x14ac:dyDescent="0.25">
      <c r="A263" s="1">
        <v>2012</v>
      </c>
      <c r="B263" s="1">
        <v>34241</v>
      </c>
      <c r="C263" s="1" t="str">
        <f t="shared" si="8"/>
        <v>342</v>
      </c>
      <c r="D263" s="1" t="str">
        <f t="shared" si="9"/>
        <v>41</v>
      </c>
      <c r="E263" s="2" t="s">
        <v>11</v>
      </c>
      <c r="F263" s="7">
        <v>0</v>
      </c>
      <c r="G263" s="7">
        <v>-226117.34</v>
      </c>
      <c r="H263" s="7">
        <v>-5814.91</v>
      </c>
    </row>
    <row r="264" spans="1:8" x14ac:dyDescent="0.25">
      <c r="A264" s="1">
        <v>2012</v>
      </c>
      <c r="B264" s="1">
        <v>34242</v>
      </c>
      <c r="C264" s="1" t="str">
        <f t="shared" si="8"/>
        <v>342</v>
      </c>
      <c r="D264" s="1" t="str">
        <f t="shared" si="9"/>
        <v>42</v>
      </c>
      <c r="E264" s="2" t="s">
        <v>11</v>
      </c>
      <c r="F264" s="7">
        <v>0</v>
      </c>
      <c r="G264" s="7">
        <v>0</v>
      </c>
      <c r="H264" s="7">
        <v>0</v>
      </c>
    </row>
    <row r="265" spans="1:8" x14ac:dyDescent="0.25">
      <c r="A265" s="1">
        <v>2012</v>
      </c>
      <c r="B265" s="1">
        <v>34244</v>
      </c>
      <c r="C265" s="1" t="str">
        <f t="shared" si="8"/>
        <v>342</v>
      </c>
      <c r="D265" s="1" t="str">
        <f t="shared" si="9"/>
        <v>44</v>
      </c>
      <c r="E265" s="2" t="s">
        <v>11</v>
      </c>
      <c r="F265" s="7">
        <v>0</v>
      </c>
      <c r="G265" s="7">
        <v>-2257.58</v>
      </c>
      <c r="H265" s="7">
        <v>10.47</v>
      </c>
    </row>
    <row r="266" spans="1:8" x14ac:dyDescent="0.25">
      <c r="A266" s="1">
        <v>2012</v>
      </c>
      <c r="B266" s="1">
        <v>34280</v>
      </c>
      <c r="C266" s="1" t="str">
        <f t="shared" si="8"/>
        <v>342</v>
      </c>
      <c r="D266" s="1" t="str">
        <f t="shared" si="9"/>
        <v>80</v>
      </c>
      <c r="E266" s="2" t="s">
        <v>11</v>
      </c>
      <c r="F266" s="7">
        <v>0</v>
      </c>
      <c r="G266" s="7">
        <v>49387.75</v>
      </c>
      <c r="H266" s="7">
        <v>-12113.59</v>
      </c>
    </row>
    <row r="267" spans="1:8" x14ac:dyDescent="0.25">
      <c r="A267" s="1">
        <v>2012</v>
      </c>
      <c r="B267" s="1">
        <v>34281</v>
      </c>
      <c r="C267" s="1" t="str">
        <f t="shared" si="8"/>
        <v>342</v>
      </c>
      <c r="D267" s="1" t="str">
        <f t="shared" si="9"/>
        <v>81</v>
      </c>
      <c r="E267" s="2" t="s">
        <v>11</v>
      </c>
      <c r="F267" s="7">
        <v>2549550.7500000005</v>
      </c>
      <c r="G267" s="7">
        <v>-686665.0199999999</v>
      </c>
      <c r="H267" s="7">
        <v>50801.259999999995</v>
      </c>
    </row>
    <row r="268" spans="1:8" x14ac:dyDescent="0.25">
      <c r="A268" s="1">
        <v>2012</v>
      </c>
      <c r="B268" s="1">
        <v>34282</v>
      </c>
      <c r="C268" s="1" t="str">
        <f t="shared" si="8"/>
        <v>342</v>
      </c>
      <c r="D268" s="1" t="str">
        <f t="shared" si="9"/>
        <v>82</v>
      </c>
      <c r="E268" s="2" t="s">
        <v>11</v>
      </c>
      <c r="F268" s="7">
        <v>0</v>
      </c>
      <c r="G268" s="7">
        <v>-1202.05</v>
      </c>
      <c r="H268" s="7">
        <v>5.58</v>
      </c>
    </row>
    <row r="269" spans="1:8" x14ac:dyDescent="0.25">
      <c r="A269" s="1">
        <v>2012</v>
      </c>
      <c r="B269" s="1">
        <v>34283</v>
      </c>
      <c r="C269" s="1" t="str">
        <f t="shared" si="8"/>
        <v>342</v>
      </c>
      <c r="D269" s="1" t="str">
        <f t="shared" si="9"/>
        <v>83</v>
      </c>
      <c r="E269" s="2" t="s">
        <v>11</v>
      </c>
      <c r="F269" s="7">
        <v>0</v>
      </c>
      <c r="G269" s="7">
        <v>-1132.6199999999999</v>
      </c>
      <c r="H269" s="7">
        <v>5.25</v>
      </c>
    </row>
    <row r="270" spans="1:8" x14ac:dyDescent="0.25">
      <c r="A270" s="1">
        <v>2012</v>
      </c>
      <c r="B270" s="1">
        <v>34284</v>
      </c>
      <c r="C270" s="1" t="str">
        <f t="shared" si="8"/>
        <v>342</v>
      </c>
      <c r="D270" s="1" t="str">
        <f t="shared" si="9"/>
        <v>84</v>
      </c>
      <c r="E270" s="2" t="s">
        <v>11</v>
      </c>
      <c r="F270" s="7">
        <v>194170.32</v>
      </c>
      <c r="G270" s="7">
        <v>-5506.6299999999992</v>
      </c>
      <c r="H270" s="7">
        <v>10.37</v>
      </c>
    </row>
    <row r="271" spans="1:8" x14ac:dyDescent="0.25">
      <c r="A271" s="1">
        <v>2012</v>
      </c>
      <c r="B271" s="1">
        <v>34285</v>
      </c>
      <c r="C271" s="1" t="str">
        <f t="shared" si="8"/>
        <v>342</v>
      </c>
      <c r="D271" s="1" t="str">
        <f t="shared" si="9"/>
        <v>85</v>
      </c>
      <c r="E271" s="2" t="s">
        <v>11</v>
      </c>
      <c r="F271" s="7">
        <v>147733.76999999999</v>
      </c>
      <c r="G271" s="7">
        <v>-8995.36</v>
      </c>
      <c r="H271" s="7">
        <v>9.74</v>
      </c>
    </row>
    <row r="272" spans="1:8" x14ac:dyDescent="0.25">
      <c r="A272" s="1">
        <v>2012</v>
      </c>
      <c r="B272" s="1">
        <v>34328</v>
      </c>
      <c r="C272" s="1" t="str">
        <f t="shared" si="8"/>
        <v>343</v>
      </c>
      <c r="D272" s="1" t="str">
        <f t="shared" si="9"/>
        <v>28</v>
      </c>
      <c r="E272" s="2" t="s">
        <v>11</v>
      </c>
      <c r="F272" s="7">
        <v>0</v>
      </c>
      <c r="G272" s="7">
        <v>0</v>
      </c>
      <c r="H272" s="7">
        <v>0</v>
      </c>
    </row>
    <row r="273" spans="1:8" x14ac:dyDescent="0.25">
      <c r="A273" s="1">
        <v>2012</v>
      </c>
      <c r="B273" s="1">
        <v>34330</v>
      </c>
      <c r="C273" s="1" t="str">
        <f t="shared" si="8"/>
        <v>343</v>
      </c>
      <c r="D273" s="1" t="str">
        <f t="shared" si="9"/>
        <v>30</v>
      </c>
      <c r="E273" s="2" t="s">
        <v>11</v>
      </c>
      <c r="F273" s="7">
        <v>30587.5</v>
      </c>
      <c r="G273" s="7">
        <v>-45573.71</v>
      </c>
      <c r="H273" s="7">
        <v>3016.67</v>
      </c>
    </row>
    <row r="274" spans="1:8" x14ac:dyDescent="0.25">
      <c r="A274" s="1">
        <v>2012</v>
      </c>
      <c r="B274" s="1">
        <v>34331</v>
      </c>
      <c r="C274" s="1" t="str">
        <f t="shared" si="8"/>
        <v>343</v>
      </c>
      <c r="D274" s="1" t="str">
        <f t="shared" si="9"/>
        <v>31</v>
      </c>
      <c r="E274" s="2" t="s">
        <v>11</v>
      </c>
      <c r="F274" s="7">
        <v>26786773.07</v>
      </c>
      <c r="G274" s="7">
        <v>-10912206.949999999</v>
      </c>
      <c r="H274" s="7">
        <v>80701.290000000008</v>
      </c>
    </row>
    <row r="275" spans="1:8" x14ac:dyDescent="0.25">
      <c r="A275" s="1">
        <v>2012</v>
      </c>
      <c r="B275" s="1">
        <v>34332</v>
      </c>
      <c r="C275" s="1" t="str">
        <f t="shared" si="8"/>
        <v>343</v>
      </c>
      <c r="D275" s="1" t="str">
        <f t="shared" si="9"/>
        <v>32</v>
      </c>
      <c r="E275" s="2" t="s">
        <v>11</v>
      </c>
      <c r="F275" s="7">
        <v>30222870.449999999</v>
      </c>
      <c r="G275" s="7">
        <v>-7135107.4199999999</v>
      </c>
      <c r="H275" s="7">
        <v>7628.6200000000008</v>
      </c>
    </row>
    <row r="276" spans="1:8" x14ac:dyDescent="0.25">
      <c r="A276" s="1">
        <v>2012</v>
      </c>
      <c r="B276" s="1">
        <v>34333</v>
      </c>
      <c r="C276" s="1" t="str">
        <f t="shared" si="8"/>
        <v>343</v>
      </c>
      <c r="D276" s="1" t="str">
        <f t="shared" si="9"/>
        <v>33</v>
      </c>
      <c r="E276" s="2" t="s">
        <v>11</v>
      </c>
      <c r="F276" s="7">
        <v>46147.51</v>
      </c>
      <c r="G276" s="7">
        <v>-14761.410000000002</v>
      </c>
      <c r="H276" s="7">
        <v>68.45</v>
      </c>
    </row>
    <row r="277" spans="1:8" x14ac:dyDescent="0.25">
      <c r="A277" s="1">
        <v>2012</v>
      </c>
      <c r="B277" s="1">
        <v>34334</v>
      </c>
      <c r="C277" s="1" t="str">
        <f t="shared" si="8"/>
        <v>343</v>
      </c>
      <c r="D277" s="1" t="str">
        <f t="shared" si="9"/>
        <v>34</v>
      </c>
      <c r="E277" s="2" t="s">
        <v>11</v>
      </c>
      <c r="F277" s="7">
        <v>0</v>
      </c>
      <c r="G277" s="7">
        <v>-14698.57</v>
      </c>
      <c r="H277" s="7">
        <v>68.19</v>
      </c>
    </row>
    <row r="278" spans="1:8" x14ac:dyDescent="0.25">
      <c r="A278" s="1">
        <v>2012</v>
      </c>
      <c r="B278" s="1">
        <v>34335</v>
      </c>
      <c r="C278" s="1" t="str">
        <f t="shared" si="8"/>
        <v>343</v>
      </c>
      <c r="D278" s="1" t="str">
        <f t="shared" si="9"/>
        <v>35</v>
      </c>
      <c r="E278" s="2" t="s">
        <v>11</v>
      </c>
      <c r="F278" s="7">
        <v>0</v>
      </c>
      <c r="G278" s="7">
        <v>-17480.980000000003</v>
      </c>
      <c r="H278" s="7">
        <v>81.099999999999994</v>
      </c>
    </row>
    <row r="279" spans="1:8" x14ac:dyDescent="0.25">
      <c r="A279" s="1">
        <v>2012</v>
      </c>
      <c r="B279" s="1">
        <v>34336</v>
      </c>
      <c r="C279" s="1" t="str">
        <f t="shared" si="8"/>
        <v>343</v>
      </c>
      <c r="D279" s="1" t="str">
        <f t="shared" si="9"/>
        <v>36</v>
      </c>
      <c r="E279" s="2" t="s">
        <v>11</v>
      </c>
      <c r="F279" s="7">
        <v>0</v>
      </c>
      <c r="G279" s="7">
        <v>-16796.05</v>
      </c>
      <c r="H279" s="7">
        <v>77.92</v>
      </c>
    </row>
    <row r="280" spans="1:8" x14ac:dyDescent="0.25">
      <c r="A280" s="1">
        <v>2012</v>
      </c>
      <c r="B280" s="1">
        <v>34341</v>
      </c>
      <c r="C280" s="1" t="str">
        <f t="shared" si="8"/>
        <v>343</v>
      </c>
      <c r="D280" s="1" t="str">
        <f t="shared" si="9"/>
        <v>41</v>
      </c>
      <c r="E280" s="2" t="s">
        <v>11</v>
      </c>
      <c r="F280" s="7">
        <v>0</v>
      </c>
      <c r="G280" s="7">
        <v>0</v>
      </c>
      <c r="H280" s="7">
        <v>0</v>
      </c>
    </row>
    <row r="281" spans="1:8" x14ac:dyDescent="0.25">
      <c r="A281" s="1">
        <v>2012</v>
      </c>
      <c r="B281" s="1">
        <v>34342</v>
      </c>
      <c r="C281" s="1" t="str">
        <f t="shared" si="8"/>
        <v>343</v>
      </c>
      <c r="D281" s="1" t="str">
        <f t="shared" si="9"/>
        <v>42</v>
      </c>
      <c r="E281" s="2" t="s">
        <v>11</v>
      </c>
      <c r="F281" s="7">
        <v>0</v>
      </c>
      <c r="G281" s="7">
        <v>0</v>
      </c>
      <c r="H281" s="7">
        <v>0</v>
      </c>
    </row>
    <row r="282" spans="1:8" x14ac:dyDescent="0.25">
      <c r="A282" s="1">
        <v>2012</v>
      </c>
      <c r="B282" s="1">
        <v>34344</v>
      </c>
      <c r="C282" s="1" t="str">
        <f t="shared" si="8"/>
        <v>343</v>
      </c>
      <c r="D282" s="1" t="str">
        <f t="shared" si="9"/>
        <v>44</v>
      </c>
      <c r="E282" s="2" t="s">
        <v>11</v>
      </c>
      <c r="F282" s="7">
        <v>10648.75</v>
      </c>
      <c r="G282" s="7">
        <v>-18539.84</v>
      </c>
      <c r="H282" s="7">
        <v>86.01</v>
      </c>
    </row>
    <row r="283" spans="1:8" x14ac:dyDescent="0.25">
      <c r="A283" s="1">
        <v>2012</v>
      </c>
      <c r="B283" s="1">
        <v>34380</v>
      </c>
      <c r="C283" s="1" t="str">
        <f t="shared" si="8"/>
        <v>343</v>
      </c>
      <c r="D283" s="1" t="str">
        <f t="shared" si="9"/>
        <v>80</v>
      </c>
      <c r="E283" s="2" t="s">
        <v>11</v>
      </c>
      <c r="F283" s="7">
        <v>0</v>
      </c>
      <c r="G283" s="7">
        <v>21954.010000000002</v>
      </c>
      <c r="H283" s="7">
        <v>-5445.1</v>
      </c>
    </row>
    <row r="284" spans="1:8" x14ac:dyDescent="0.25">
      <c r="A284" s="1">
        <v>2012</v>
      </c>
      <c r="B284" s="1">
        <v>34381</v>
      </c>
      <c r="C284" s="1" t="str">
        <f t="shared" si="8"/>
        <v>343</v>
      </c>
      <c r="D284" s="1" t="str">
        <f t="shared" si="9"/>
        <v>81</v>
      </c>
      <c r="E284" s="2" t="s">
        <v>11</v>
      </c>
      <c r="F284" s="7">
        <v>99121.77</v>
      </c>
      <c r="G284" s="7">
        <v>-226346.08</v>
      </c>
      <c r="H284" s="7">
        <v>2561.4699999999998</v>
      </c>
    </row>
    <row r="285" spans="1:8" x14ac:dyDescent="0.25">
      <c r="A285" s="1">
        <v>2012</v>
      </c>
      <c r="B285" s="1">
        <v>34382</v>
      </c>
      <c r="C285" s="1" t="str">
        <f t="shared" si="8"/>
        <v>343</v>
      </c>
      <c r="D285" s="1" t="str">
        <f t="shared" si="9"/>
        <v>82</v>
      </c>
      <c r="E285" s="2" t="s">
        <v>11</v>
      </c>
      <c r="F285" s="7">
        <v>0</v>
      </c>
      <c r="G285" s="7">
        <v>-27004.989999999998</v>
      </c>
      <c r="H285" s="7">
        <v>125.29</v>
      </c>
    </row>
    <row r="286" spans="1:8" x14ac:dyDescent="0.25">
      <c r="A286" s="1">
        <v>2012</v>
      </c>
      <c r="B286" s="1">
        <v>34383</v>
      </c>
      <c r="C286" s="1" t="str">
        <f t="shared" si="8"/>
        <v>343</v>
      </c>
      <c r="D286" s="1" t="str">
        <f t="shared" si="9"/>
        <v>83</v>
      </c>
      <c r="E286" s="2" t="s">
        <v>11</v>
      </c>
      <c r="F286" s="7">
        <v>0</v>
      </c>
      <c r="G286" s="7">
        <v>-41568.14</v>
      </c>
      <c r="H286" s="7">
        <v>192.85</v>
      </c>
    </row>
    <row r="287" spans="1:8" x14ac:dyDescent="0.25">
      <c r="A287" s="1">
        <v>2012</v>
      </c>
      <c r="B287" s="1">
        <v>34384</v>
      </c>
      <c r="C287" s="1" t="str">
        <f t="shared" si="8"/>
        <v>343</v>
      </c>
      <c r="D287" s="1" t="str">
        <f t="shared" si="9"/>
        <v>84</v>
      </c>
      <c r="E287" s="2" t="s">
        <v>11</v>
      </c>
      <c r="F287" s="7">
        <v>0</v>
      </c>
      <c r="G287" s="7">
        <v>-19198.230000000003</v>
      </c>
      <c r="H287" s="7">
        <v>100.89</v>
      </c>
    </row>
    <row r="288" spans="1:8" x14ac:dyDescent="0.25">
      <c r="A288" s="1">
        <v>2012</v>
      </c>
      <c r="B288" s="1">
        <v>34385</v>
      </c>
      <c r="C288" s="1" t="str">
        <f t="shared" si="8"/>
        <v>343</v>
      </c>
      <c r="D288" s="1" t="str">
        <f t="shared" si="9"/>
        <v>85</v>
      </c>
      <c r="E288" s="2" t="s">
        <v>11</v>
      </c>
      <c r="F288" s="7">
        <v>0</v>
      </c>
      <c r="G288" s="7">
        <v>-13147.47</v>
      </c>
      <c r="H288" s="7">
        <v>93.65</v>
      </c>
    </row>
    <row r="289" spans="1:8" x14ac:dyDescent="0.25">
      <c r="A289" s="1">
        <v>2012</v>
      </c>
      <c r="B289" s="1">
        <v>34390</v>
      </c>
      <c r="C289" s="1" t="str">
        <f t="shared" si="8"/>
        <v>343</v>
      </c>
      <c r="D289" s="1" t="str">
        <f t="shared" si="9"/>
        <v>90</v>
      </c>
      <c r="E289" s="2" t="s">
        <v>11</v>
      </c>
      <c r="F289" s="7">
        <v>0</v>
      </c>
      <c r="G289" s="7">
        <v>0</v>
      </c>
      <c r="H289" s="7">
        <v>0</v>
      </c>
    </row>
    <row r="290" spans="1:8" x14ac:dyDescent="0.25">
      <c r="A290" s="1">
        <v>2012</v>
      </c>
      <c r="B290" s="1">
        <v>34528</v>
      </c>
      <c r="C290" s="1" t="str">
        <f t="shared" si="8"/>
        <v>345</v>
      </c>
      <c r="D290" s="1" t="str">
        <f t="shared" si="9"/>
        <v>28</v>
      </c>
      <c r="E290" s="2" t="s">
        <v>11</v>
      </c>
      <c r="F290" s="7">
        <v>0</v>
      </c>
      <c r="G290" s="7">
        <v>0</v>
      </c>
      <c r="H290" s="7">
        <v>0</v>
      </c>
    </row>
    <row r="291" spans="1:8" x14ac:dyDescent="0.25">
      <c r="A291" s="1">
        <v>2012</v>
      </c>
      <c r="B291" s="1">
        <v>34530</v>
      </c>
      <c r="C291" s="1" t="str">
        <f t="shared" si="8"/>
        <v>345</v>
      </c>
      <c r="D291" s="1" t="str">
        <f t="shared" si="9"/>
        <v>30</v>
      </c>
      <c r="E291" s="2" t="s">
        <v>11</v>
      </c>
      <c r="F291" s="7">
        <v>289310.69</v>
      </c>
      <c r="G291" s="7">
        <v>0</v>
      </c>
      <c r="H291" s="7">
        <v>0</v>
      </c>
    </row>
    <row r="292" spans="1:8" x14ac:dyDescent="0.25">
      <c r="A292" s="1">
        <v>2012</v>
      </c>
      <c r="B292" s="1">
        <v>34531</v>
      </c>
      <c r="C292" s="1" t="str">
        <f t="shared" si="8"/>
        <v>345</v>
      </c>
      <c r="D292" s="1" t="str">
        <f t="shared" si="9"/>
        <v>31</v>
      </c>
      <c r="E292" s="2" t="s">
        <v>11</v>
      </c>
      <c r="F292" s="7">
        <v>10345</v>
      </c>
      <c r="G292" s="7">
        <v>0</v>
      </c>
      <c r="H292" s="7">
        <v>0</v>
      </c>
    </row>
    <row r="293" spans="1:8" x14ac:dyDescent="0.25">
      <c r="A293" s="1">
        <v>2012</v>
      </c>
      <c r="B293" s="1">
        <v>34532</v>
      </c>
      <c r="C293" s="1" t="str">
        <f t="shared" si="8"/>
        <v>345</v>
      </c>
      <c r="D293" s="1" t="str">
        <f t="shared" si="9"/>
        <v>32</v>
      </c>
      <c r="E293" s="2" t="s">
        <v>11</v>
      </c>
      <c r="F293" s="7">
        <v>0</v>
      </c>
      <c r="G293" s="7">
        <v>0</v>
      </c>
      <c r="H293" s="7">
        <v>0</v>
      </c>
    </row>
    <row r="294" spans="1:8" x14ac:dyDescent="0.25">
      <c r="A294" s="1">
        <v>2012</v>
      </c>
      <c r="B294" s="1">
        <v>34533</v>
      </c>
      <c r="C294" s="1" t="str">
        <f t="shared" si="8"/>
        <v>345</v>
      </c>
      <c r="D294" s="1" t="str">
        <f t="shared" si="9"/>
        <v>33</v>
      </c>
      <c r="E294" s="2" t="s">
        <v>11</v>
      </c>
      <c r="F294" s="7">
        <v>0</v>
      </c>
      <c r="G294" s="7">
        <v>0</v>
      </c>
      <c r="H294" s="7">
        <v>0</v>
      </c>
    </row>
    <row r="295" spans="1:8" x14ac:dyDescent="0.25">
      <c r="A295" s="1">
        <v>2012</v>
      </c>
      <c r="B295" s="1">
        <v>34534</v>
      </c>
      <c r="C295" s="1" t="str">
        <f t="shared" si="8"/>
        <v>345</v>
      </c>
      <c r="D295" s="1" t="str">
        <f t="shared" si="9"/>
        <v>34</v>
      </c>
      <c r="E295" s="2" t="s">
        <v>11</v>
      </c>
      <c r="F295" s="7">
        <v>0</v>
      </c>
      <c r="G295" s="7">
        <v>0</v>
      </c>
      <c r="H295" s="7">
        <v>0</v>
      </c>
    </row>
    <row r="296" spans="1:8" x14ac:dyDescent="0.25">
      <c r="A296" s="1">
        <v>2012</v>
      </c>
      <c r="B296" s="1">
        <v>34535</v>
      </c>
      <c r="C296" s="1" t="str">
        <f t="shared" si="8"/>
        <v>345</v>
      </c>
      <c r="D296" s="1" t="str">
        <f t="shared" si="9"/>
        <v>35</v>
      </c>
      <c r="E296" s="2" t="s">
        <v>11</v>
      </c>
      <c r="F296" s="7">
        <v>0</v>
      </c>
      <c r="G296" s="7">
        <v>0</v>
      </c>
      <c r="H296" s="7">
        <v>0</v>
      </c>
    </row>
    <row r="297" spans="1:8" x14ac:dyDescent="0.25">
      <c r="A297" s="1">
        <v>2012</v>
      </c>
      <c r="B297" s="1">
        <v>34536</v>
      </c>
      <c r="C297" s="1" t="str">
        <f t="shared" si="8"/>
        <v>345</v>
      </c>
      <c r="D297" s="1" t="str">
        <f t="shared" si="9"/>
        <v>36</v>
      </c>
      <c r="E297" s="2" t="s">
        <v>11</v>
      </c>
      <c r="F297" s="7">
        <v>0</v>
      </c>
      <c r="G297" s="7">
        <v>0</v>
      </c>
      <c r="H297" s="7">
        <v>0</v>
      </c>
    </row>
    <row r="298" spans="1:8" x14ac:dyDescent="0.25">
      <c r="A298" s="1">
        <v>2012</v>
      </c>
      <c r="B298" s="1">
        <v>34541</v>
      </c>
      <c r="C298" s="1" t="str">
        <f t="shared" si="8"/>
        <v>345</v>
      </c>
      <c r="D298" s="1" t="str">
        <f t="shared" si="9"/>
        <v>41</v>
      </c>
      <c r="E298" s="2" t="s">
        <v>11</v>
      </c>
      <c r="F298" s="7">
        <v>0</v>
      </c>
      <c r="G298" s="7">
        <v>0</v>
      </c>
      <c r="H298" s="7">
        <v>0</v>
      </c>
    </row>
    <row r="299" spans="1:8" x14ac:dyDescent="0.25">
      <c r="A299" s="1">
        <v>2012</v>
      </c>
      <c r="B299" s="1">
        <v>34542</v>
      </c>
      <c r="C299" s="1" t="str">
        <f t="shared" si="8"/>
        <v>345</v>
      </c>
      <c r="D299" s="1" t="str">
        <f t="shared" si="9"/>
        <v>42</v>
      </c>
      <c r="E299" s="2" t="s">
        <v>11</v>
      </c>
      <c r="F299" s="7">
        <v>0</v>
      </c>
      <c r="G299" s="7">
        <v>0</v>
      </c>
      <c r="H299" s="7">
        <v>0</v>
      </c>
    </row>
    <row r="300" spans="1:8" x14ac:dyDescent="0.25">
      <c r="A300" s="1">
        <v>2012</v>
      </c>
      <c r="B300" s="1">
        <v>34544</v>
      </c>
      <c r="C300" s="1" t="str">
        <f t="shared" si="8"/>
        <v>345</v>
      </c>
      <c r="D300" s="1" t="str">
        <f t="shared" si="9"/>
        <v>44</v>
      </c>
      <c r="E300" s="2" t="s">
        <v>11</v>
      </c>
      <c r="F300" s="7">
        <v>0</v>
      </c>
      <c r="G300" s="7">
        <v>0</v>
      </c>
      <c r="H300" s="7">
        <v>0</v>
      </c>
    </row>
    <row r="301" spans="1:8" x14ac:dyDescent="0.25">
      <c r="A301" s="1">
        <v>2012</v>
      </c>
      <c r="B301" s="1">
        <v>34580</v>
      </c>
      <c r="C301" s="1" t="str">
        <f t="shared" si="8"/>
        <v>345</v>
      </c>
      <c r="D301" s="1" t="str">
        <f t="shared" si="9"/>
        <v>80</v>
      </c>
      <c r="E301" s="2" t="s">
        <v>11</v>
      </c>
      <c r="F301" s="7">
        <v>0</v>
      </c>
      <c r="G301" s="7">
        <v>0</v>
      </c>
      <c r="H301" s="7">
        <v>0</v>
      </c>
    </row>
    <row r="302" spans="1:8" x14ac:dyDescent="0.25">
      <c r="A302" s="1">
        <v>2012</v>
      </c>
      <c r="B302" s="1">
        <v>34581</v>
      </c>
      <c r="C302" s="1" t="str">
        <f t="shared" si="8"/>
        <v>345</v>
      </c>
      <c r="D302" s="1" t="str">
        <f t="shared" si="9"/>
        <v>81</v>
      </c>
      <c r="E302" s="2" t="s">
        <v>11</v>
      </c>
      <c r="F302" s="7">
        <v>99104.73</v>
      </c>
      <c r="G302" s="7">
        <v>-2025</v>
      </c>
      <c r="H302" s="7">
        <v>0</v>
      </c>
    </row>
    <row r="303" spans="1:8" x14ac:dyDescent="0.25">
      <c r="A303" s="1">
        <v>2012</v>
      </c>
      <c r="B303" s="1">
        <v>34582</v>
      </c>
      <c r="C303" s="1" t="str">
        <f t="shared" si="8"/>
        <v>345</v>
      </c>
      <c r="D303" s="1" t="str">
        <f t="shared" si="9"/>
        <v>82</v>
      </c>
      <c r="E303" s="2" t="s">
        <v>11</v>
      </c>
      <c r="F303" s="7">
        <v>0</v>
      </c>
      <c r="G303" s="7">
        <v>0</v>
      </c>
      <c r="H303" s="7">
        <v>0</v>
      </c>
    </row>
    <row r="304" spans="1:8" x14ac:dyDescent="0.25">
      <c r="A304" s="1">
        <v>2012</v>
      </c>
      <c r="B304" s="1">
        <v>34583</v>
      </c>
      <c r="C304" s="1" t="str">
        <f t="shared" si="8"/>
        <v>345</v>
      </c>
      <c r="D304" s="1" t="str">
        <f t="shared" si="9"/>
        <v>83</v>
      </c>
      <c r="E304" s="2" t="s">
        <v>11</v>
      </c>
      <c r="F304" s="7">
        <v>0</v>
      </c>
      <c r="G304" s="7">
        <v>0</v>
      </c>
      <c r="H304" s="7">
        <v>0</v>
      </c>
    </row>
    <row r="305" spans="1:8" x14ac:dyDescent="0.25">
      <c r="A305" s="1">
        <v>2012</v>
      </c>
      <c r="B305" s="1">
        <v>34584</v>
      </c>
      <c r="C305" s="1" t="str">
        <f t="shared" si="8"/>
        <v>345</v>
      </c>
      <c r="D305" s="1" t="str">
        <f t="shared" si="9"/>
        <v>84</v>
      </c>
      <c r="E305" s="2" t="s">
        <v>11</v>
      </c>
      <c r="F305" s="7">
        <v>0</v>
      </c>
      <c r="G305" s="7">
        <v>0</v>
      </c>
      <c r="H305" s="7">
        <v>0</v>
      </c>
    </row>
    <row r="306" spans="1:8" x14ac:dyDescent="0.25">
      <c r="A306" s="1">
        <v>2012</v>
      </c>
      <c r="B306" s="1">
        <v>34585</v>
      </c>
      <c r="C306" s="1" t="str">
        <f t="shared" si="8"/>
        <v>345</v>
      </c>
      <c r="D306" s="1" t="str">
        <f t="shared" si="9"/>
        <v>85</v>
      </c>
      <c r="E306" s="2" t="s">
        <v>11</v>
      </c>
      <c r="F306" s="7">
        <v>0</v>
      </c>
      <c r="G306" s="7">
        <v>0</v>
      </c>
      <c r="H306" s="7">
        <v>0</v>
      </c>
    </row>
    <row r="307" spans="1:8" x14ac:dyDescent="0.25">
      <c r="A307" s="1">
        <v>2012</v>
      </c>
      <c r="B307" s="1">
        <v>34628</v>
      </c>
      <c r="C307" s="1" t="str">
        <f t="shared" si="8"/>
        <v>346</v>
      </c>
      <c r="D307" s="1" t="str">
        <f t="shared" si="9"/>
        <v>28</v>
      </c>
      <c r="E307" s="2" t="s">
        <v>11</v>
      </c>
      <c r="F307" s="7">
        <v>0</v>
      </c>
      <c r="G307" s="7">
        <v>0</v>
      </c>
      <c r="H307" s="7">
        <v>0</v>
      </c>
    </row>
    <row r="308" spans="1:8" x14ac:dyDescent="0.25">
      <c r="A308" s="1">
        <v>2012</v>
      </c>
      <c r="B308" s="1">
        <v>34630</v>
      </c>
      <c r="C308" s="1" t="str">
        <f t="shared" si="8"/>
        <v>346</v>
      </c>
      <c r="D308" s="1" t="str">
        <f t="shared" si="9"/>
        <v>30</v>
      </c>
      <c r="E308" s="2" t="s">
        <v>11</v>
      </c>
      <c r="F308" s="7">
        <v>58255.420000000006</v>
      </c>
      <c r="G308" s="7">
        <v>0</v>
      </c>
      <c r="H308" s="7">
        <v>6500</v>
      </c>
    </row>
    <row r="309" spans="1:8" x14ac:dyDescent="0.25">
      <c r="A309" s="1">
        <v>2012</v>
      </c>
      <c r="B309" s="1">
        <v>34631</v>
      </c>
      <c r="C309" s="1" t="str">
        <f t="shared" si="8"/>
        <v>346</v>
      </c>
      <c r="D309" s="1" t="str">
        <f t="shared" si="9"/>
        <v>31</v>
      </c>
      <c r="E309" s="2" t="s">
        <v>11</v>
      </c>
      <c r="F309" s="7">
        <v>0</v>
      </c>
      <c r="G309" s="7">
        <v>0</v>
      </c>
      <c r="H309" s="7">
        <v>0</v>
      </c>
    </row>
    <row r="310" spans="1:8" x14ac:dyDescent="0.25">
      <c r="A310" s="1">
        <v>2012</v>
      </c>
      <c r="B310" s="1">
        <v>34632</v>
      </c>
      <c r="C310" s="1" t="str">
        <f t="shared" si="8"/>
        <v>346</v>
      </c>
      <c r="D310" s="1" t="str">
        <f t="shared" si="9"/>
        <v>32</v>
      </c>
      <c r="E310" s="2" t="s">
        <v>11</v>
      </c>
      <c r="F310" s="7">
        <v>0</v>
      </c>
      <c r="G310" s="7">
        <v>0</v>
      </c>
      <c r="H310" s="7">
        <v>0</v>
      </c>
    </row>
    <row r="311" spans="1:8" x14ac:dyDescent="0.25">
      <c r="A311" s="1">
        <v>2012</v>
      </c>
      <c r="B311" s="1">
        <v>34633</v>
      </c>
      <c r="C311" s="1" t="str">
        <f t="shared" si="8"/>
        <v>346</v>
      </c>
      <c r="D311" s="1" t="str">
        <f t="shared" si="9"/>
        <v>33</v>
      </c>
      <c r="E311" s="2" t="s">
        <v>11</v>
      </c>
      <c r="F311" s="7">
        <v>0</v>
      </c>
      <c r="G311" s="7">
        <v>0</v>
      </c>
      <c r="H311" s="7">
        <v>0</v>
      </c>
    </row>
    <row r="312" spans="1:8" x14ac:dyDescent="0.25">
      <c r="A312" s="1">
        <v>2012</v>
      </c>
      <c r="B312" s="1">
        <v>34634</v>
      </c>
      <c r="C312" s="1" t="str">
        <f t="shared" si="8"/>
        <v>346</v>
      </c>
      <c r="D312" s="1" t="str">
        <f t="shared" si="9"/>
        <v>34</v>
      </c>
      <c r="E312" s="2" t="s">
        <v>11</v>
      </c>
      <c r="F312" s="7">
        <v>0</v>
      </c>
      <c r="G312" s="7">
        <v>0</v>
      </c>
      <c r="H312" s="7">
        <v>0</v>
      </c>
    </row>
    <row r="313" spans="1:8" x14ac:dyDescent="0.25">
      <c r="A313" s="1">
        <v>2012</v>
      </c>
      <c r="B313" s="1">
        <v>34635</v>
      </c>
      <c r="C313" s="1" t="str">
        <f t="shared" si="8"/>
        <v>346</v>
      </c>
      <c r="D313" s="1" t="str">
        <f t="shared" si="9"/>
        <v>35</v>
      </c>
      <c r="E313" s="2" t="s">
        <v>11</v>
      </c>
      <c r="F313" s="7">
        <v>0</v>
      </c>
      <c r="G313" s="7">
        <v>0</v>
      </c>
      <c r="H313" s="7">
        <v>0</v>
      </c>
    </row>
    <row r="314" spans="1:8" x14ac:dyDescent="0.25">
      <c r="A314" s="1">
        <v>2012</v>
      </c>
      <c r="B314" s="1">
        <v>34636</v>
      </c>
      <c r="C314" s="1" t="str">
        <f t="shared" si="8"/>
        <v>346</v>
      </c>
      <c r="D314" s="1" t="str">
        <f t="shared" si="9"/>
        <v>36</v>
      </c>
      <c r="E314" s="2" t="s">
        <v>11</v>
      </c>
      <c r="F314" s="7">
        <v>0</v>
      </c>
      <c r="G314" s="7">
        <v>0</v>
      </c>
      <c r="H314" s="7">
        <v>0</v>
      </c>
    </row>
    <row r="315" spans="1:8" x14ac:dyDescent="0.25">
      <c r="A315" s="1">
        <v>2012</v>
      </c>
      <c r="B315" s="1">
        <v>34641</v>
      </c>
      <c r="C315" s="1" t="str">
        <f t="shared" si="8"/>
        <v>346</v>
      </c>
      <c r="D315" s="1" t="str">
        <f t="shared" si="9"/>
        <v>41</v>
      </c>
      <c r="E315" s="2" t="s">
        <v>11</v>
      </c>
      <c r="F315" s="7">
        <v>0</v>
      </c>
      <c r="G315" s="7">
        <v>0</v>
      </c>
      <c r="H315" s="7">
        <v>0</v>
      </c>
    </row>
    <row r="316" spans="1:8" x14ac:dyDescent="0.25">
      <c r="A316" s="1">
        <v>2012</v>
      </c>
      <c r="B316" s="1">
        <v>34642</v>
      </c>
      <c r="C316" s="1" t="str">
        <f t="shared" si="8"/>
        <v>346</v>
      </c>
      <c r="D316" s="1" t="str">
        <f t="shared" si="9"/>
        <v>42</v>
      </c>
      <c r="E316" s="2" t="s">
        <v>11</v>
      </c>
      <c r="F316" s="7">
        <v>0</v>
      </c>
      <c r="G316" s="7">
        <v>0</v>
      </c>
      <c r="H316" s="7">
        <v>0</v>
      </c>
    </row>
    <row r="317" spans="1:8" x14ac:dyDescent="0.25">
      <c r="A317" s="1">
        <v>2012</v>
      </c>
      <c r="B317" s="1">
        <v>34644</v>
      </c>
      <c r="C317" s="1" t="str">
        <f t="shared" si="8"/>
        <v>346</v>
      </c>
      <c r="D317" s="1" t="str">
        <f t="shared" si="9"/>
        <v>44</v>
      </c>
      <c r="E317" s="2" t="s">
        <v>11</v>
      </c>
      <c r="F317" s="7">
        <v>2220.7199999999998</v>
      </c>
      <c r="G317" s="7">
        <v>-1324.88</v>
      </c>
      <c r="H317" s="7">
        <v>0</v>
      </c>
    </row>
    <row r="318" spans="1:8" x14ac:dyDescent="0.25">
      <c r="A318" s="1">
        <v>2012</v>
      </c>
      <c r="B318" s="1">
        <v>34680</v>
      </c>
      <c r="C318" s="1" t="str">
        <f t="shared" si="8"/>
        <v>346</v>
      </c>
      <c r="D318" s="1" t="str">
        <f t="shared" si="9"/>
        <v>80</v>
      </c>
      <c r="E318" s="2" t="s">
        <v>11</v>
      </c>
      <c r="F318" s="7">
        <v>0</v>
      </c>
      <c r="G318" s="7">
        <v>0</v>
      </c>
      <c r="H318" s="7">
        <v>0</v>
      </c>
    </row>
    <row r="319" spans="1:8" x14ac:dyDescent="0.25">
      <c r="A319" s="1">
        <v>2012</v>
      </c>
      <c r="B319" s="1">
        <v>34681</v>
      </c>
      <c r="C319" s="1" t="str">
        <f t="shared" si="8"/>
        <v>346</v>
      </c>
      <c r="D319" s="1" t="str">
        <f t="shared" si="9"/>
        <v>81</v>
      </c>
      <c r="E319" s="2" t="s">
        <v>11</v>
      </c>
      <c r="F319" s="7">
        <v>57862.12</v>
      </c>
      <c r="G319" s="7">
        <v>-6808.62</v>
      </c>
      <c r="H319" s="7">
        <v>0</v>
      </c>
    </row>
    <row r="320" spans="1:8" x14ac:dyDescent="0.25">
      <c r="A320" s="1">
        <v>2012</v>
      </c>
      <c r="B320" s="1">
        <v>34682</v>
      </c>
      <c r="C320" s="1" t="str">
        <f t="shared" si="8"/>
        <v>346</v>
      </c>
      <c r="D320" s="1" t="str">
        <f t="shared" si="9"/>
        <v>82</v>
      </c>
      <c r="E320" s="2" t="s">
        <v>11</v>
      </c>
      <c r="F320" s="7">
        <v>0</v>
      </c>
      <c r="G320" s="7">
        <v>0</v>
      </c>
      <c r="H320" s="7">
        <v>0</v>
      </c>
    </row>
    <row r="321" spans="1:8" x14ac:dyDescent="0.25">
      <c r="A321" s="1">
        <v>2012</v>
      </c>
      <c r="B321" s="1">
        <v>34683</v>
      </c>
      <c r="C321" s="1" t="str">
        <f t="shared" si="8"/>
        <v>346</v>
      </c>
      <c r="D321" s="1" t="str">
        <f t="shared" si="9"/>
        <v>83</v>
      </c>
      <c r="E321" s="2" t="s">
        <v>11</v>
      </c>
      <c r="F321" s="7">
        <v>0</v>
      </c>
      <c r="G321" s="7">
        <v>0</v>
      </c>
      <c r="H321" s="7">
        <v>0</v>
      </c>
    </row>
    <row r="322" spans="1:8" x14ac:dyDescent="0.25">
      <c r="A322" s="1">
        <v>2012</v>
      </c>
      <c r="B322" s="1">
        <v>34684</v>
      </c>
      <c r="C322" s="1" t="str">
        <f t="shared" ref="C322:C385" si="10">LEFT(B322,3)</f>
        <v>346</v>
      </c>
      <c r="D322" s="1" t="str">
        <f t="shared" ref="D322:D385" si="11">RIGHT(B322,2)</f>
        <v>84</v>
      </c>
      <c r="E322" s="2" t="s">
        <v>11</v>
      </c>
      <c r="F322" s="7">
        <v>0</v>
      </c>
      <c r="G322" s="7">
        <v>0</v>
      </c>
      <c r="H322" s="7">
        <v>0</v>
      </c>
    </row>
    <row r="323" spans="1:8" x14ac:dyDescent="0.25">
      <c r="A323" s="1">
        <v>2012</v>
      </c>
      <c r="B323" s="1">
        <v>34685</v>
      </c>
      <c r="C323" s="1" t="str">
        <f t="shared" si="10"/>
        <v>346</v>
      </c>
      <c r="D323" s="1" t="str">
        <f t="shared" si="11"/>
        <v>85</v>
      </c>
      <c r="E323" s="2" t="s">
        <v>11</v>
      </c>
      <c r="F323" s="7">
        <v>0</v>
      </c>
      <c r="G323" s="7">
        <v>0</v>
      </c>
      <c r="H323" s="7">
        <v>0</v>
      </c>
    </row>
    <row r="324" spans="1:8" x14ac:dyDescent="0.25">
      <c r="A324" s="1">
        <v>2012</v>
      </c>
      <c r="B324" s="1">
        <v>34687</v>
      </c>
      <c r="C324" s="1" t="str">
        <f t="shared" si="10"/>
        <v>346</v>
      </c>
      <c r="D324" s="1" t="str">
        <f t="shared" si="11"/>
        <v>87</v>
      </c>
      <c r="E324" s="2" t="s">
        <v>11</v>
      </c>
      <c r="F324" s="7">
        <v>192592.57</v>
      </c>
      <c r="G324" s="7">
        <v>0</v>
      </c>
      <c r="H324" s="7">
        <v>0</v>
      </c>
    </row>
    <row r="325" spans="1:8" x14ac:dyDescent="0.25">
      <c r="A325" s="1">
        <v>2012</v>
      </c>
      <c r="B325" s="1">
        <v>35000</v>
      </c>
      <c r="C325" s="1" t="str">
        <f t="shared" si="10"/>
        <v>350</v>
      </c>
      <c r="D325" s="1" t="str">
        <f t="shared" si="11"/>
        <v>00</v>
      </c>
      <c r="E325" s="1" t="s">
        <v>15</v>
      </c>
      <c r="F325" s="7">
        <v>388</v>
      </c>
      <c r="G325" s="7">
        <v>0</v>
      </c>
      <c r="H325" s="7">
        <v>0</v>
      </c>
    </row>
    <row r="326" spans="1:8" x14ac:dyDescent="0.25">
      <c r="A326" s="1">
        <v>2012</v>
      </c>
      <c r="B326" s="1">
        <v>35001</v>
      </c>
      <c r="C326" s="1" t="str">
        <f t="shared" si="10"/>
        <v>350</v>
      </c>
      <c r="D326" s="1" t="str">
        <f t="shared" si="11"/>
        <v>01</v>
      </c>
      <c r="E326" s="1" t="s">
        <v>12</v>
      </c>
      <c r="F326" s="7">
        <v>0</v>
      </c>
      <c r="G326" s="7">
        <v>0</v>
      </c>
      <c r="H326" s="7">
        <v>0</v>
      </c>
    </row>
    <row r="327" spans="1:8" x14ac:dyDescent="0.25">
      <c r="A327" s="1">
        <v>2012</v>
      </c>
      <c r="B327" s="1">
        <v>35200</v>
      </c>
      <c r="C327" s="1" t="str">
        <f t="shared" si="10"/>
        <v>352</v>
      </c>
      <c r="D327" s="1" t="str">
        <f t="shared" si="11"/>
        <v>00</v>
      </c>
      <c r="E327" s="1" t="s">
        <v>12</v>
      </c>
      <c r="F327" s="7">
        <v>15313.45</v>
      </c>
      <c r="G327" s="7">
        <v>-2069.4299999999998</v>
      </c>
      <c r="H327" s="7">
        <v>0</v>
      </c>
    </row>
    <row r="328" spans="1:8" x14ac:dyDescent="0.25">
      <c r="A328" s="1">
        <v>2012</v>
      </c>
      <c r="B328" s="1">
        <v>35300</v>
      </c>
      <c r="C328" s="1" t="str">
        <f t="shared" si="10"/>
        <v>353</v>
      </c>
      <c r="D328" s="1" t="str">
        <f t="shared" si="11"/>
        <v>00</v>
      </c>
      <c r="E328" s="1" t="s">
        <v>12</v>
      </c>
      <c r="F328" s="7">
        <v>804006.87999999989</v>
      </c>
      <c r="G328" s="7">
        <v>-543718.38</v>
      </c>
      <c r="H328" s="7">
        <v>1331.1100000000006</v>
      </c>
    </row>
    <row r="329" spans="1:8" x14ac:dyDescent="0.25">
      <c r="A329" s="1">
        <v>2012</v>
      </c>
      <c r="B329" s="1">
        <v>35400</v>
      </c>
      <c r="C329" s="1" t="str">
        <f t="shared" si="10"/>
        <v>354</v>
      </c>
      <c r="D329" s="1" t="str">
        <f t="shared" si="11"/>
        <v>00</v>
      </c>
      <c r="E329" s="1" t="s">
        <v>12</v>
      </c>
      <c r="F329" s="7">
        <v>0</v>
      </c>
      <c r="G329" s="7">
        <v>0</v>
      </c>
      <c r="H329" s="7">
        <v>0</v>
      </c>
    </row>
    <row r="330" spans="1:8" x14ac:dyDescent="0.25">
      <c r="A330" s="1">
        <v>2012</v>
      </c>
      <c r="B330" s="1">
        <v>35500</v>
      </c>
      <c r="C330" s="1" t="str">
        <f t="shared" si="10"/>
        <v>355</v>
      </c>
      <c r="D330" s="1" t="str">
        <f t="shared" si="11"/>
        <v>00</v>
      </c>
      <c r="E330" s="1" t="s">
        <v>12</v>
      </c>
      <c r="F330" s="7">
        <v>2070497.69</v>
      </c>
      <c r="G330" s="7">
        <v>-1628659.3199999998</v>
      </c>
      <c r="H330" s="7">
        <v>291561.84999999998</v>
      </c>
    </row>
    <row r="331" spans="1:8" x14ac:dyDescent="0.25">
      <c r="A331" s="1">
        <v>2012</v>
      </c>
      <c r="B331" s="1">
        <v>35600</v>
      </c>
      <c r="C331" s="1" t="str">
        <f t="shared" si="10"/>
        <v>356</v>
      </c>
      <c r="D331" s="1" t="str">
        <f t="shared" si="11"/>
        <v>00</v>
      </c>
      <c r="E331" s="1" t="s">
        <v>12</v>
      </c>
      <c r="F331" s="7">
        <v>1216851.5399999998</v>
      </c>
      <c r="G331" s="7">
        <v>-524513.91999999993</v>
      </c>
      <c r="H331" s="7">
        <v>79212.11</v>
      </c>
    </row>
    <row r="332" spans="1:8" x14ac:dyDescent="0.25">
      <c r="A332" s="1">
        <v>2012</v>
      </c>
      <c r="B332" s="1">
        <v>35601</v>
      </c>
      <c r="C332" s="1" t="str">
        <f t="shared" si="10"/>
        <v>356</v>
      </c>
      <c r="D332" s="1" t="str">
        <f t="shared" si="11"/>
        <v>01</v>
      </c>
      <c r="E332" s="1" t="s">
        <v>12</v>
      </c>
      <c r="F332" s="7">
        <v>0</v>
      </c>
      <c r="G332" s="7">
        <v>0</v>
      </c>
      <c r="H332" s="7">
        <v>0</v>
      </c>
    </row>
    <row r="333" spans="1:8" x14ac:dyDescent="0.25">
      <c r="A333" s="1">
        <v>2012</v>
      </c>
      <c r="B333" s="1">
        <v>35700</v>
      </c>
      <c r="C333" s="1" t="str">
        <f t="shared" si="10"/>
        <v>357</v>
      </c>
      <c r="D333" s="1" t="str">
        <f t="shared" si="11"/>
        <v>00</v>
      </c>
      <c r="E333" s="1" t="s">
        <v>12</v>
      </c>
      <c r="F333" s="7">
        <v>0</v>
      </c>
      <c r="G333" s="7">
        <v>-2904.01</v>
      </c>
      <c r="H333" s="7">
        <v>-6.3399999999999181</v>
      </c>
    </row>
    <row r="334" spans="1:8" x14ac:dyDescent="0.25">
      <c r="A334" s="1">
        <v>2012</v>
      </c>
      <c r="B334" s="1">
        <v>35800</v>
      </c>
      <c r="C334" s="1" t="str">
        <f t="shared" si="10"/>
        <v>358</v>
      </c>
      <c r="D334" s="1" t="str">
        <f t="shared" si="11"/>
        <v>00</v>
      </c>
      <c r="E334" s="1" t="s">
        <v>12</v>
      </c>
      <c r="F334" s="7">
        <v>0</v>
      </c>
      <c r="G334" s="7">
        <v>-5746.2000000000007</v>
      </c>
      <c r="H334" s="7">
        <v>-13.540000000000191</v>
      </c>
    </row>
    <row r="335" spans="1:8" x14ac:dyDescent="0.25">
      <c r="A335" s="1">
        <v>2012</v>
      </c>
      <c r="B335" s="1">
        <v>35900</v>
      </c>
      <c r="C335" s="1" t="str">
        <f t="shared" si="10"/>
        <v>359</v>
      </c>
      <c r="D335" s="1" t="str">
        <f t="shared" si="11"/>
        <v>00</v>
      </c>
      <c r="E335" s="1" t="s">
        <v>12</v>
      </c>
      <c r="F335" s="7">
        <v>2414.37</v>
      </c>
      <c r="G335" s="7">
        <v>-600</v>
      </c>
      <c r="H335" s="7">
        <v>0</v>
      </c>
    </row>
    <row r="336" spans="1:8" x14ac:dyDescent="0.25">
      <c r="A336" s="1">
        <v>2012</v>
      </c>
      <c r="B336" s="1">
        <v>36000</v>
      </c>
      <c r="C336" s="1" t="str">
        <f t="shared" si="10"/>
        <v>360</v>
      </c>
      <c r="D336" s="1" t="str">
        <f t="shared" si="11"/>
        <v>00</v>
      </c>
      <c r="E336" s="1" t="s">
        <v>15</v>
      </c>
      <c r="F336" s="7">
        <v>0</v>
      </c>
      <c r="G336" s="7">
        <v>0</v>
      </c>
      <c r="H336" s="7">
        <v>0</v>
      </c>
    </row>
    <row r="337" spans="1:8" x14ac:dyDescent="0.25">
      <c r="A337" s="1">
        <v>2012</v>
      </c>
      <c r="B337" s="1">
        <v>36001</v>
      </c>
      <c r="C337" s="1" t="str">
        <f t="shared" si="10"/>
        <v>360</v>
      </c>
      <c r="D337" s="1" t="str">
        <f t="shared" si="11"/>
        <v>01</v>
      </c>
      <c r="E337" s="2" t="s">
        <v>13</v>
      </c>
      <c r="F337" s="7">
        <v>0</v>
      </c>
      <c r="G337" s="7">
        <v>0</v>
      </c>
      <c r="H337" s="7">
        <v>0</v>
      </c>
    </row>
    <row r="338" spans="1:8" x14ac:dyDescent="0.25">
      <c r="A338" s="1">
        <v>2012</v>
      </c>
      <c r="B338" s="1">
        <v>36100</v>
      </c>
      <c r="C338" s="1" t="str">
        <f t="shared" si="10"/>
        <v>361</v>
      </c>
      <c r="D338" s="1" t="str">
        <f t="shared" si="11"/>
        <v>00</v>
      </c>
      <c r="E338" s="2" t="s">
        <v>13</v>
      </c>
      <c r="F338" s="7">
        <v>0</v>
      </c>
      <c r="G338" s="7">
        <v>0</v>
      </c>
      <c r="H338" s="7">
        <v>0</v>
      </c>
    </row>
    <row r="339" spans="1:8" x14ac:dyDescent="0.25">
      <c r="A339" s="1">
        <v>2012</v>
      </c>
      <c r="B339" s="1">
        <v>36200</v>
      </c>
      <c r="C339" s="1" t="str">
        <f t="shared" si="10"/>
        <v>362</v>
      </c>
      <c r="D339" s="1" t="str">
        <f t="shared" si="11"/>
        <v>00</v>
      </c>
      <c r="E339" s="2" t="s">
        <v>13</v>
      </c>
      <c r="F339" s="7">
        <v>861639.29999999993</v>
      </c>
      <c r="G339" s="7">
        <v>-649832.6</v>
      </c>
      <c r="H339" s="7">
        <v>206231.73000000004</v>
      </c>
    </row>
    <row r="340" spans="1:8" x14ac:dyDescent="0.25">
      <c r="A340" s="1">
        <v>2012</v>
      </c>
      <c r="B340" s="1">
        <v>36400</v>
      </c>
      <c r="C340" s="1" t="str">
        <f t="shared" si="10"/>
        <v>364</v>
      </c>
      <c r="D340" s="1" t="str">
        <f t="shared" si="11"/>
        <v>00</v>
      </c>
      <c r="E340" s="2" t="s">
        <v>13</v>
      </c>
      <c r="F340" s="7">
        <v>4321096.76</v>
      </c>
      <c r="G340" s="7">
        <v>-2113149.44</v>
      </c>
      <c r="H340" s="7">
        <v>329746.52</v>
      </c>
    </row>
    <row r="341" spans="1:8" x14ac:dyDescent="0.25">
      <c r="A341" s="1">
        <v>2012</v>
      </c>
      <c r="B341" s="1">
        <v>36500</v>
      </c>
      <c r="C341" s="1" t="str">
        <f t="shared" si="10"/>
        <v>365</v>
      </c>
      <c r="D341" s="1" t="str">
        <f t="shared" si="11"/>
        <v>00</v>
      </c>
      <c r="E341" s="2" t="s">
        <v>13</v>
      </c>
      <c r="F341" s="7">
        <v>1013028.05</v>
      </c>
      <c r="G341" s="7">
        <v>-779577.96</v>
      </c>
      <c r="H341" s="7">
        <v>240483.46</v>
      </c>
    </row>
    <row r="342" spans="1:8" x14ac:dyDescent="0.25">
      <c r="A342" s="1">
        <v>2012</v>
      </c>
      <c r="B342" s="1">
        <v>36600</v>
      </c>
      <c r="C342" s="1" t="str">
        <f t="shared" si="10"/>
        <v>366</v>
      </c>
      <c r="D342" s="1" t="str">
        <f t="shared" si="11"/>
        <v>00</v>
      </c>
      <c r="E342" s="2" t="s">
        <v>13</v>
      </c>
      <c r="F342" s="7">
        <v>81655.37</v>
      </c>
      <c r="G342" s="7">
        <v>-408656.50999999995</v>
      </c>
      <c r="H342" s="7">
        <v>181958.02</v>
      </c>
    </row>
    <row r="343" spans="1:8" x14ac:dyDescent="0.25">
      <c r="A343" s="1">
        <v>2012</v>
      </c>
      <c r="B343" s="1">
        <v>36700</v>
      </c>
      <c r="C343" s="1" t="str">
        <f t="shared" si="10"/>
        <v>367</v>
      </c>
      <c r="D343" s="1" t="str">
        <f t="shared" si="11"/>
        <v>00</v>
      </c>
      <c r="E343" s="2" t="s">
        <v>13</v>
      </c>
      <c r="F343" s="7">
        <v>2796219.6599999997</v>
      </c>
      <c r="G343" s="7">
        <v>-751456.8</v>
      </c>
      <c r="H343" s="7">
        <v>240029.01</v>
      </c>
    </row>
    <row r="344" spans="1:8" x14ac:dyDescent="0.25">
      <c r="A344" s="1">
        <v>2012</v>
      </c>
      <c r="B344" s="1">
        <v>36800</v>
      </c>
      <c r="C344" s="1" t="str">
        <f t="shared" si="10"/>
        <v>368</v>
      </c>
      <c r="D344" s="1" t="str">
        <f t="shared" si="11"/>
        <v>00</v>
      </c>
      <c r="E344" s="2" t="s">
        <v>13</v>
      </c>
      <c r="F344" s="7">
        <v>11398659.679999998</v>
      </c>
      <c r="G344" s="7">
        <v>-3763449.8699999996</v>
      </c>
      <c r="H344" s="7">
        <v>729482.49</v>
      </c>
    </row>
    <row r="345" spans="1:8" x14ac:dyDescent="0.25">
      <c r="A345" s="1">
        <v>2012</v>
      </c>
      <c r="B345" s="1">
        <v>36900</v>
      </c>
      <c r="C345" s="1" t="str">
        <f t="shared" si="10"/>
        <v>369</v>
      </c>
      <c r="D345" s="1" t="str">
        <f t="shared" si="11"/>
        <v>00</v>
      </c>
      <c r="E345" s="2" t="s">
        <v>13</v>
      </c>
      <c r="F345" s="7">
        <v>213924.56</v>
      </c>
      <c r="G345" s="7">
        <v>-281774.38</v>
      </c>
      <c r="H345" s="7">
        <v>81793.47</v>
      </c>
    </row>
    <row r="346" spans="1:8" x14ac:dyDescent="0.25">
      <c r="A346" s="1">
        <v>2012</v>
      </c>
      <c r="B346" s="1">
        <v>36902</v>
      </c>
      <c r="C346" s="1" t="str">
        <f t="shared" si="10"/>
        <v>369</v>
      </c>
      <c r="D346" s="1" t="str">
        <f t="shared" si="11"/>
        <v>02</v>
      </c>
      <c r="E346" s="2" t="s">
        <v>13</v>
      </c>
      <c r="F346" s="7">
        <v>20646.690000000002</v>
      </c>
      <c r="G346" s="7">
        <v>-257424.66999999998</v>
      </c>
      <c r="H346" s="7">
        <v>116110.49</v>
      </c>
    </row>
    <row r="347" spans="1:8" x14ac:dyDescent="0.25">
      <c r="A347" s="1">
        <v>2012</v>
      </c>
      <c r="B347" s="1">
        <v>37000</v>
      </c>
      <c r="C347" s="1" t="str">
        <f t="shared" si="10"/>
        <v>370</v>
      </c>
      <c r="D347" s="1" t="str">
        <f t="shared" si="11"/>
        <v>00</v>
      </c>
      <c r="E347" s="2" t="s">
        <v>13</v>
      </c>
      <c r="F347" s="7">
        <v>1600452.6400000001</v>
      </c>
      <c r="G347" s="7">
        <v>-142634.01</v>
      </c>
      <c r="H347" s="7">
        <v>71460.09</v>
      </c>
    </row>
    <row r="348" spans="1:8" x14ac:dyDescent="0.25">
      <c r="A348" s="1">
        <v>2012</v>
      </c>
      <c r="B348" s="1">
        <v>37300</v>
      </c>
      <c r="C348" s="1" t="str">
        <f t="shared" si="10"/>
        <v>373</v>
      </c>
      <c r="D348" s="1" t="str">
        <f t="shared" si="11"/>
        <v>00</v>
      </c>
      <c r="E348" s="2" t="s">
        <v>13</v>
      </c>
      <c r="F348" s="7">
        <v>2120579.7599999998</v>
      </c>
      <c r="G348" s="7">
        <v>-478241.82000000007</v>
      </c>
      <c r="H348" s="7">
        <v>176887.97</v>
      </c>
    </row>
    <row r="349" spans="1:8" x14ac:dyDescent="0.25">
      <c r="A349" s="1">
        <v>2012</v>
      </c>
      <c r="B349" s="1">
        <v>38900</v>
      </c>
      <c r="C349" s="1" t="str">
        <f t="shared" si="10"/>
        <v>389</v>
      </c>
      <c r="D349" s="1" t="str">
        <f t="shared" si="11"/>
        <v>00</v>
      </c>
      <c r="E349" s="1" t="s">
        <v>15</v>
      </c>
      <c r="F349" s="7">
        <v>0</v>
      </c>
      <c r="G349" s="7">
        <v>0</v>
      </c>
      <c r="H349" s="7">
        <v>0</v>
      </c>
    </row>
    <row r="350" spans="1:8" x14ac:dyDescent="0.25">
      <c r="A350" s="1">
        <v>2012</v>
      </c>
      <c r="B350" s="1">
        <v>39000</v>
      </c>
      <c r="C350" s="1" t="str">
        <f t="shared" si="10"/>
        <v>390</v>
      </c>
      <c r="D350" s="1" t="str">
        <f t="shared" si="11"/>
        <v>00</v>
      </c>
      <c r="E350" s="1" t="s">
        <v>14</v>
      </c>
      <c r="F350" s="7">
        <v>837594.70999999985</v>
      </c>
      <c r="G350" s="7">
        <v>-87299.77</v>
      </c>
      <c r="H350" s="7">
        <v>25</v>
      </c>
    </row>
    <row r="351" spans="1:8" x14ac:dyDescent="0.25">
      <c r="A351" s="1">
        <v>2012</v>
      </c>
      <c r="B351" s="1">
        <v>39101</v>
      </c>
      <c r="C351" s="1" t="str">
        <f t="shared" si="10"/>
        <v>391</v>
      </c>
      <c r="D351" s="1" t="str">
        <f t="shared" si="11"/>
        <v>01</v>
      </c>
      <c r="E351" s="1" t="s">
        <v>16</v>
      </c>
      <c r="F351" s="7">
        <v>98270.42</v>
      </c>
      <c r="G351" s="7">
        <v>0</v>
      </c>
      <c r="H351" s="7">
        <v>0</v>
      </c>
    </row>
    <row r="352" spans="1:8" x14ac:dyDescent="0.25">
      <c r="A352" s="1">
        <v>2012</v>
      </c>
      <c r="B352" s="1">
        <v>39102</v>
      </c>
      <c r="C352" s="1" t="str">
        <f t="shared" si="10"/>
        <v>391</v>
      </c>
      <c r="D352" s="1" t="str">
        <f t="shared" si="11"/>
        <v>02</v>
      </c>
      <c r="E352" s="1" t="s">
        <v>16</v>
      </c>
      <c r="F352" s="7">
        <v>2724846.09</v>
      </c>
      <c r="G352" s="7">
        <v>0</v>
      </c>
      <c r="H352" s="7">
        <v>111.16</v>
      </c>
    </row>
    <row r="353" spans="1:8" x14ac:dyDescent="0.25">
      <c r="A353" s="1">
        <v>2012</v>
      </c>
      <c r="B353" s="1">
        <v>39103</v>
      </c>
      <c r="C353" s="1" t="str">
        <f t="shared" si="10"/>
        <v>391</v>
      </c>
      <c r="D353" s="1" t="str">
        <f t="shared" si="11"/>
        <v>03</v>
      </c>
      <c r="E353" s="1" t="s">
        <v>16</v>
      </c>
      <c r="F353" s="7">
        <v>256239.06</v>
      </c>
      <c r="G353" s="7">
        <v>0</v>
      </c>
      <c r="H353" s="7">
        <v>0</v>
      </c>
    </row>
    <row r="354" spans="1:8" x14ac:dyDescent="0.25">
      <c r="A354" s="1">
        <v>2012</v>
      </c>
      <c r="B354" s="1">
        <v>39104</v>
      </c>
      <c r="C354" s="1" t="str">
        <f t="shared" si="10"/>
        <v>391</v>
      </c>
      <c r="D354" s="1" t="str">
        <f t="shared" si="11"/>
        <v>04</v>
      </c>
      <c r="E354" s="1" t="s">
        <v>16</v>
      </c>
      <c r="F354" s="7">
        <v>534031.47</v>
      </c>
      <c r="G354" s="7">
        <v>0</v>
      </c>
      <c r="H354" s="7">
        <v>0</v>
      </c>
    </row>
    <row r="355" spans="1:8" x14ac:dyDescent="0.25">
      <c r="A355" s="1">
        <v>2012</v>
      </c>
      <c r="B355" s="1">
        <v>39202</v>
      </c>
      <c r="C355" s="1" t="str">
        <f t="shared" si="10"/>
        <v>392</v>
      </c>
      <c r="D355" s="1" t="str">
        <f t="shared" si="11"/>
        <v>02</v>
      </c>
      <c r="E355" s="1" t="s">
        <v>17</v>
      </c>
      <c r="F355" s="7">
        <v>720135.88000000012</v>
      </c>
      <c r="G355" s="7">
        <v>-16214.05</v>
      </c>
      <c r="H355" s="7">
        <v>55641.240000000005</v>
      </c>
    </row>
    <row r="356" spans="1:8" x14ac:dyDescent="0.25">
      <c r="A356" s="1">
        <v>2012</v>
      </c>
      <c r="B356" s="1">
        <v>39203</v>
      </c>
      <c r="C356" s="1" t="str">
        <f t="shared" si="10"/>
        <v>392</v>
      </c>
      <c r="D356" s="1" t="str">
        <f t="shared" si="11"/>
        <v>03</v>
      </c>
      <c r="E356" s="1" t="s">
        <v>17</v>
      </c>
      <c r="F356" s="7">
        <v>1171934.6700000002</v>
      </c>
      <c r="G356" s="7">
        <v>-52227.229999999996</v>
      </c>
      <c r="H356" s="7">
        <v>181223.03999999998</v>
      </c>
    </row>
    <row r="357" spans="1:8" x14ac:dyDescent="0.25">
      <c r="A357" s="1">
        <v>2012</v>
      </c>
      <c r="B357" s="1">
        <v>39204</v>
      </c>
      <c r="C357" s="1" t="str">
        <f t="shared" si="10"/>
        <v>392</v>
      </c>
      <c r="D357" s="1" t="str">
        <f t="shared" si="11"/>
        <v>04</v>
      </c>
      <c r="E357" s="1" t="s">
        <v>17</v>
      </c>
      <c r="F357" s="7">
        <v>0</v>
      </c>
      <c r="G357" s="7">
        <v>164.83</v>
      </c>
      <c r="H357" s="7">
        <v>0</v>
      </c>
    </row>
    <row r="358" spans="1:8" x14ac:dyDescent="0.25">
      <c r="A358" s="1">
        <v>2012</v>
      </c>
      <c r="B358" s="1">
        <v>39212</v>
      </c>
      <c r="C358" s="1" t="str">
        <f t="shared" si="10"/>
        <v>392</v>
      </c>
      <c r="D358" s="1" t="str">
        <f t="shared" si="11"/>
        <v>12</v>
      </c>
      <c r="E358" s="1" t="s">
        <v>17</v>
      </c>
      <c r="F358" s="7">
        <v>129721.87000000001</v>
      </c>
      <c r="G358" s="7">
        <v>-4613.24</v>
      </c>
      <c r="H358" s="7">
        <v>16214.220000000001</v>
      </c>
    </row>
    <row r="359" spans="1:8" x14ac:dyDescent="0.25">
      <c r="A359" s="1">
        <v>2012</v>
      </c>
      <c r="B359" s="1">
        <v>39213</v>
      </c>
      <c r="C359" s="1" t="str">
        <f t="shared" si="10"/>
        <v>392</v>
      </c>
      <c r="D359" s="1" t="str">
        <f t="shared" si="11"/>
        <v>13</v>
      </c>
      <c r="E359" s="1" t="s">
        <v>17</v>
      </c>
      <c r="F359" s="7">
        <v>314009.51</v>
      </c>
      <c r="G359" s="7">
        <v>5221.8500000000004</v>
      </c>
      <c r="H359" s="7">
        <v>2813.76</v>
      </c>
    </row>
    <row r="360" spans="1:8" x14ac:dyDescent="0.25">
      <c r="A360" s="1">
        <v>2012</v>
      </c>
      <c r="B360" s="1">
        <v>39214</v>
      </c>
      <c r="C360" s="1" t="str">
        <f t="shared" si="10"/>
        <v>392</v>
      </c>
      <c r="D360" s="1" t="str">
        <f t="shared" si="11"/>
        <v>14</v>
      </c>
      <c r="E360" s="1" t="s">
        <v>17</v>
      </c>
      <c r="F360" s="7">
        <v>0</v>
      </c>
      <c r="G360" s="7">
        <v>-87.3</v>
      </c>
      <c r="H360" s="7">
        <v>-1622.5</v>
      </c>
    </row>
    <row r="361" spans="1:8" x14ac:dyDescent="0.25">
      <c r="A361" s="1">
        <v>2012</v>
      </c>
      <c r="B361" s="1">
        <v>39300</v>
      </c>
      <c r="C361" s="1" t="str">
        <f t="shared" si="10"/>
        <v>393</v>
      </c>
      <c r="D361" s="1" t="str">
        <f t="shared" si="11"/>
        <v>00</v>
      </c>
      <c r="E361" s="1" t="s">
        <v>16</v>
      </c>
      <c r="F361" s="7">
        <v>0</v>
      </c>
      <c r="G361" s="7">
        <v>0</v>
      </c>
      <c r="H361" s="7">
        <v>0</v>
      </c>
    </row>
    <row r="362" spans="1:8" x14ac:dyDescent="0.25">
      <c r="A362" s="1">
        <v>2012</v>
      </c>
      <c r="B362" s="1">
        <v>39400</v>
      </c>
      <c r="C362" s="1" t="str">
        <f t="shared" si="10"/>
        <v>394</v>
      </c>
      <c r="D362" s="1" t="str">
        <f t="shared" si="11"/>
        <v>00</v>
      </c>
      <c r="E362" s="1" t="s">
        <v>16</v>
      </c>
      <c r="F362" s="7">
        <v>942161.06</v>
      </c>
      <c r="G362" s="7">
        <v>0</v>
      </c>
      <c r="H362" s="7">
        <v>25107.72</v>
      </c>
    </row>
    <row r="363" spans="1:8" x14ac:dyDescent="0.25">
      <c r="A363" s="1">
        <v>2012</v>
      </c>
      <c r="B363" s="1">
        <v>39500</v>
      </c>
      <c r="C363" s="1" t="str">
        <f t="shared" si="10"/>
        <v>395</v>
      </c>
      <c r="D363" s="1" t="str">
        <f t="shared" si="11"/>
        <v>00</v>
      </c>
      <c r="E363" s="1" t="s">
        <v>16</v>
      </c>
      <c r="F363" s="7">
        <v>0</v>
      </c>
      <c r="G363" s="7">
        <v>0</v>
      </c>
      <c r="H363" s="7">
        <v>0</v>
      </c>
    </row>
    <row r="364" spans="1:8" x14ac:dyDescent="0.25">
      <c r="A364" s="1">
        <v>2012</v>
      </c>
      <c r="B364" s="1">
        <v>39600</v>
      </c>
      <c r="C364" s="1" t="str">
        <f t="shared" si="10"/>
        <v>396</v>
      </c>
      <c r="D364" s="1" t="str">
        <f t="shared" si="11"/>
        <v>00</v>
      </c>
      <c r="E364" s="1" t="s">
        <v>16</v>
      </c>
      <c r="F364" s="7">
        <v>0</v>
      </c>
      <c r="G364" s="7">
        <v>0</v>
      </c>
      <c r="H364" s="7">
        <v>0</v>
      </c>
    </row>
    <row r="365" spans="1:8" x14ac:dyDescent="0.25">
      <c r="A365" s="1">
        <v>2012</v>
      </c>
      <c r="B365" s="1">
        <v>39700</v>
      </c>
      <c r="C365" s="1" t="str">
        <f t="shared" si="10"/>
        <v>397</v>
      </c>
      <c r="D365" s="1" t="str">
        <f t="shared" si="11"/>
        <v>00</v>
      </c>
      <c r="E365" s="1" t="s">
        <v>16</v>
      </c>
      <c r="F365" s="7">
        <v>1865560.62</v>
      </c>
      <c r="G365" s="7">
        <v>-59.17</v>
      </c>
      <c r="H365" s="7">
        <v>0</v>
      </c>
    </row>
    <row r="366" spans="1:8" x14ac:dyDescent="0.25">
      <c r="A366" s="1">
        <v>2012</v>
      </c>
      <c r="B366" s="1">
        <v>39725</v>
      </c>
      <c r="C366" s="1" t="str">
        <f t="shared" si="10"/>
        <v>397</v>
      </c>
      <c r="D366" s="1" t="str">
        <f t="shared" si="11"/>
        <v>25</v>
      </c>
      <c r="E366" s="2" t="s">
        <v>14</v>
      </c>
      <c r="F366" s="7">
        <v>115.57</v>
      </c>
      <c r="G366" s="7">
        <v>-185.26</v>
      </c>
      <c r="H366" s="7">
        <v>0</v>
      </c>
    </row>
    <row r="367" spans="1:8" x14ac:dyDescent="0.25">
      <c r="A367" s="1">
        <v>2012</v>
      </c>
      <c r="B367" s="1">
        <v>39800</v>
      </c>
      <c r="C367" s="1" t="str">
        <f t="shared" si="10"/>
        <v>398</v>
      </c>
      <c r="D367" s="1" t="str">
        <f t="shared" si="11"/>
        <v>00</v>
      </c>
      <c r="E367" s="1" t="s">
        <v>16</v>
      </c>
      <c r="F367" s="7">
        <v>183493.65</v>
      </c>
      <c r="G367" s="7">
        <v>0</v>
      </c>
      <c r="H367" s="7">
        <v>0</v>
      </c>
    </row>
    <row r="368" spans="1:8" x14ac:dyDescent="0.25">
      <c r="A368" s="1">
        <v>2013</v>
      </c>
      <c r="B368" s="1">
        <v>30300</v>
      </c>
      <c r="C368" s="1" t="str">
        <f t="shared" si="10"/>
        <v>303</v>
      </c>
      <c r="D368" s="1" t="str">
        <f t="shared" si="11"/>
        <v>00</v>
      </c>
      <c r="E368" s="1" t="s">
        <v>8</v>
      </c>
      <c r="F368" s="7">
        <v>3552992.5700000003</v>
      </c>
      <c r="G368" s="7">
        <v>0</v>
      </c>
      <c r="H368" s="7">
        <v>0</v>
      </c>
    </row>
    <row r="369" spans="1:8" x14ac:dyDescent="0.25">
      <c r="A369" s="1">
        <v>2013</v>
      </c>
      <c r="B369" s="1">
        <v>30301</v>
      </c>
      <c r="C369" s="1" t="str">
        <f t="shared" si="10"/>
        <v>303</v>
      </c>
      <c r="D369" s="1" t="str">
        <f t="shared" si="11"/>
        <v>01</v>
      </c>
      <c r="E369" s="1" t="s">
        <v>8</v>
      </c>
      <c r="F369" s="7">
        <v>0</v>
      </c>
      <c r="G369" s="7">
        <v>0</v>
      </c>
      <c r="H369" s="7">
        <v>0</v>
      </c>
    </row>
    <row r="370" spans="1:8" x14ac:dyDescent="0.25">
      <c r="A370" s="1">
        <v>2013</v>
      </c>
      <c r="B370" s="1">
        <v>30302</v>
      </c>
      <c r="C370" s="1" t="str">
        <f t="shared" si="10"/>
        <v>303</v>
      </c>
      <c r="D370" s="1" t="str">
        <f t="shared" si="11"/>
        <v>02</v>
      </c>
      <c r="E370" s="1" t="s">
        <v>8</v>
      </c>
      <c r="F370" s="7">
        <v>92318.86</v>
      </c>
      <c r="G370" s="7">
        <v>0</v>
      </c>
      <c r="H370" s="7">
        <v>0</v>
      </c>
    </row>
    <row r="371" spans="1:8" x14ac:dyDescent="0.25">
      <c r="A371" s="1">
        <v>2013</v>
      </c>
      <c r="B371" s="1">
        <v>30315</v>
      </c>
      <c r="C371" s="1" t="str">
        <f t="shared" si="10"/>
        <v>303</v>
      </c>
      <c r="D371" s="1" t="str">
        <f t="shared" si="11"/>
        <v>15</v>
      </c>
      <c r="E371" s="1" t="s">
        <v>8</v>
      </c>
      <c r="F371" s="7">
        <v>0</v>
      </c>
      <c r="G371" s="7">
        <v>0</v>
      </c>
      <c r="H371" s="7">
        <v>0</v>
      </c>
    </row>
    <row r="372" spans="1:8" x14ac:dyDescent="0.25">
      <c r="A372" s="1">
        <v>2013</v>
      </c>
      <c r="B372" s="1">
        <v>31140</v>
      </c>
      <c r="C372" s="1" t="str">
        <f t="shared" si="10"/>
        <v>311</v>
      </c>
      <c r="D372" s="1" t="str">
        <f t="shared" si="11"/>
        <v>40</v>
      </c>
      <c r="E372" s="1" t="s">
        <v>9</v>
      </c>
      <c r="F372" s="7">
        <v>817351.13</v>
      </c>
      <c r="G372" s="7">
        <v>-373665.79</v>
      </c>
      <c r="H372" s="7">
        <v>6667.12</v>
      </c>
    </row>
    <row r="373" spans="1:8" x14ac:dyDescent="0.25">
      <c r="A373" s="1">
        <v>2013</v>
      </c>
      <c r="B373" s="1">
        <v>31141</v>
      </c>
      <c r="C373" s="1" t="str">
        <f t="shared" si="10"/>
        <v>311</v>
      </c>
      <c r="D373" s="1" t="str">
        <f t="shared" si="11"/>
        <v>41</v>
      </c>
      <c r="E373" s="1" t="s">
        <v>9</v>
      </c>
      <c r="F373" s="7">
        <v>348579.27</v>
      </c>
      <c r="G373" s="7">
        <v>-37238.729999999996</v>
      </c>
      <c r="H373" s="7">
        <v>0</v>
      </c>
    </row>
    <row r="374" spans="1:8" x14ac:dyDescent="0.25">
      <c r="A374" s="1">
        <v>2013</v>
      </c>
      <c r="B374" s="1">
        <v>31142</v>
      </c>
      <c r="C374" s="1" t="str">
        <f t="shared" si="10"/>
        <v>311</v>
      </c>
      <c r="D374" s="1" t="str">
        <f t="shared" si="11"/>
        <v>42</v>
      </c>
      <c r="E374" s="1" t="s">
        <v>9</v>
      </c>
      <c r="F374" s="7">
        <v>0</v>
      </c>
      <c r="G374" s="7">
        <v>0</v>
      </c>
      <c r="H374" s="7">
        <v>0</v>
      </c>
    </row>
    <row r="375" spans="1:8" x14ac:dyDescent="0.25">
      <c r="A375" s="1">
        <v>2013</v>
      </c>
      <c r="B375" s="1">
        <v>31143</v>
      </c>
      <c r="C375" s="1" t="str">
        <f t="shared" si="10"/>
        <v>311</v>
      </c>
      <c r="D375" s="1" t="str">
        <f t="shared" si="11"/>
        <v>43</v>
      </c>
      <c r="E375" s="1" t="s">
        <v>9</v>
      </c>
      <c r="F375" s="7">
        <v>0</v>
      </c>
      <c r="G375" s="7">
        <v>0</v>
      </c>
      <c r="H375" s="7">
        <v>0</v>
      </c>
    </row>
    <row r="376" spans="1:8" x14ac:dyDescent="0.25">
      <c r="A376" s="1">
        <v>2013</v>
      </c>
      <c r="B376" s="1">
        <v>31144</v>
      </c>
      <c r="C376" s="1" t="str">
        <f t="shared" si="10"/>
        <v>311</v>
      </c>
      <c r="D376" s="1" t="str">
        <f t="shared" si="11"/>
        <v>44</v>
      </c>
      <c r="E376" s="1" t="s">
        <v>9</v>
      </c>
      <c r="F376" s="7">
        <v>0</v>
      </c>
      <c r="G376" s="7">
        <v>0</v>
      </c>
      <c r="H376" s="7">
        <v>0</v>
      </c>
    </row>
    <row r="377" spans="1:8" x14ac:dyDescent="0.25">
      <c r="A377" s="1">
        <v>2013</v>
      </c>
      <c r="B377" s="1">
        <v>31145</v>
      </c>
      <c r="C377" s="1" t="str">
        <f t="shared" si="10"/>
        <v>311</v>
      </c>
      <c r="D377" s="1" t="str">
        <f t="shared" si="11"/>
        <v>45</v>
      </c>
      <c r="E377" s="1" t="s">
        <v>9</v>
      </c>
      <c r="F377" s="7">
        <v>0</v>
      </c>
      <c r="G377" s="7">
        <v>0</v>
      </c>
      <c r="H377" s="7">
        <v>0</v>
      </c>
    </row>
    <row r="378" spans="1:8" x14ac:dyDescent="0.25">
      <c r="A378" s="1">
        <v>2013</v>
      </c>
      <c r="B378" s="1">
        <v>31146</v>
      </c>
      <c r="C378" s="1" t="str">
        <f t="shared" si="10"/>
        <v>311</v>
      </c>
      <c r="D378" s="1" t="str">
        <f t="shared" si="11"/>
        <v>46</v>
      </c>
      <c r="E378" s="1" t="s">
        <v>9</v>
      </c>
      <c r="F378" s="7">
        <v>0</v>
      </c>
      <c r="G378" s="7">
        <v>0</v>
      </c>
      <c r="H378" s="7">
        <v>0</v>
      </c>
    </row>
    <row r="379" spans="1:8" x14ac:dyDescent="0.25">
      <c r="A379" s="1">
        <v>2013</v>
      </c>
      <c r="B379" s="1">
        <v>31151</v>
      </c>
      <c r="C379" s="1" t="str">
        <f t="shared" si="10"/>
        <v>311</v>
      </c>
      <c r="D379" s="1" t="str">
        <f t="shared" si="11"/>
        <v>51</v>
      </c>
      <c r="E379" s="1" t="s">
        <v>9</v>
      </c>
      <c r="F379" s="7">
        <v>0</v>
      </c>
      <c r="G379" s="7">
        <v>0</v>
      </c>
      <c r="H379" s="7">
        <v>0</v>
      </c>
    </row>
    <row r="380" spans="1:8" x14ac:dyDescent="0.25">
      <c r="A380" s="1">
        <v>2013</v>
      </c>
      <c r="B380" s="1">
        <v>31152</v>
      </c>
      <c r="C380" s="1" t="str">
        <f t="shared" si="10"/>
        <v>311</v>
      </c>
      <c r="D380" s="1" t="str">
        <f t="shared" si="11"/>
        <v>52</v>
      </c>
      <c r="E380" s="1" t="s">
        <v>9</v>
      </c>
      <c r="F380" s="7">
        <v>0</v>
      </c>
      <c r="G380" s="7">
        <v>0</v>
      </c>
      <c r="H380" s="7">
        <v>0</v>
      </c>
    </row>
    <row r="381" spans="1:8" x14ac:dyDescent="0.25">
      <c r="A381" s="1">
        <v>2013</v>
      </c>
      <c r="B381" s="1">
        <v>31153</v>
      </c>
      <c r="C381" s="1" t="str">
        <f t="shared" si="10"/>
        <v>311</v>
      </c>
      <c r="D381" s="1" t="str">
        <f t="shared" si="11"/>
        <v>53</v>
      </c>
      <c r="E381" s="1" t="s">
        <v>9</v>
      </c>
      <c r="F381" s="7">
        <v>0</v>
      </c>
      <c r="G381" s="7">
        <v>0</v>
      </c>
      <c r="H381" s="7">
        <v>0</v>
      </c>
    </row>
    <row r="382" spans="1:8" x14ac:dyDescent="0.25">
      <c r="A382" s="1">
        <v>2013</v>
      </c>
      <c r="B382" s="1">
        <v>31154</v>
      </c>
      <c r="C382" s="1" t="str">
        <f t="shared" si="10"/>
        <v>311</v>
      </c>
      <c r="D382" s="1" t="str">
        <f t="shared" si="11"/>
        <v>54</v>
      </c>
      <c r="E382" s="1" t="s">
        <v>9</v>
      </c>
      <c r="F382" s="7">
        <v>0</v>
      </c>
      <c r="G382" s="7">
        <v>0</v>
      </c>
      <c r="H382" s="7">
        <v>0</v>
      </c>
    </row>
    <row r="383" spans="1:8" x14ac:dyDescent="0.25">
      <c r="A383" s="1">
        <v>2013</v>
      </c>
      <c r="B383" s="1">
        <v>31240</v>
      </c>
      <c r="C383" s="1" t="str">
        <f t="shared" si="10"/>
        <v>312</v>
      </c>
      <c r="D383" s="1" t="str">
        <f t="shared" si="11"/>
        <v>40</v>
      </c>
      <c r="E383" s="1" t="s">
        <v>9</v>
      </c>
      <c r="F383" s="7">
        <v>2376548.2199999997</v>
      </c>
      <c r="G383" s="7">
        <v>-468769.62000000011</v>
      </c>
      <c r="H383" s="7">
        <v>134992.57</v>
      </c>
    </row>
    <row r="384" spans="1:8" x14ac:dyDescent="0.25">
      <c r="A384" s="1">
        <v>2013</v>
      </c>
      <c r="B384" s="1">
        <v>31241</v>
      </c>
      <c r="C384" s="1" t="str">
        <f t="shared" si="10"/>
        <v>312</v>
      </c>
      <c r="D384" s="1" t="str">
        <f t="shared" si="11"/>
        <v>41</v>
      </c>
      <c r="E384" s="1" t="s">
        <v>9</v>
      </c>
      <c r="F384" s="7">
        <v>2517450.2199999993</v>
      </c>
      <c r="G384" s="7">
        <v>-94973.039999999979</v>
      </c>
      <c r="H384" s="7">
        <v>0</v>
      </c>
    </row>
    <row r="385" spans="1:8" x14ac:dyDescent="0.25">
      <c r="A385" s="1">
        <v>2013</v>
      </c>
      <c r="B385" s="1">
        <v>31242</v>
      </c>
      <c r="C385" s="1" t="str">
        <f t="shared" si="10"/>
        <v>312</v>
      </c>
      <c r="D385" s="1" t="str">
        <f t="shared" si="11"/>
        <v>42</v>
      </c>
      <c r="E385" s="1" t="s">
        <v>9</v>
      </c>
      <c r="F385" s="7">
        <v>995300.80999999994</v>
      </c>
      <c r="G385" s="7">
        <v>2359731.02</v>
      </c>
      <c r="H385" s="7">
        <v>-27135.65</v>
      </c>
    </row>
    <row r="386" spans="1:8" x14ac:dyDescent="0.25">
      <c r="A386" s="1">
        <v>2013</v>
      </c>
      <c r="B386" s="1">
        <v>31243</v>
      </c>
      <c r="C386" s="1" t="str">
        <f t="shared" ref="C386:C449" si="12">LEFT(B386,3)</f>
        <v>312</v>
      </c>
      <c r="D386" s="1" t="str">
        <f t="shared" ref="D386:D449" si="13">RIGHT(B386,2)</f>
        <v>43</v>
      </c>
      <c r="E386" s="1" t="s">
        <v>9</v>
      </c>
      <c r="F386" s="7">
        <v>1078410.9500000002</v>
      </c>
      <c r="G386" s="7">
        <v>-7076286.7999999998</v>
      </c>
      <c r="H386" s="7">
        <v>146968.21</v>
      </c>
    </row>
    <row r="387" spans="1:8" x14ac:dyDescent="0.25">
      <c r="A387" s="1">
        <v>2013</v>
      </c>
      <c r="B387" s="1">
        <v>31244</v>
      </c>
      <c r="C387" s="1" t="str">
        <f t="shared" si="12"/>
        <v>312</v>
      </c>
      <c r="D387" s="1" t="str">
        <f t="shared" si="13"/>
        <v>44</v>
      </c>
      <c r="E387" s="1" t="s">
        <v>9</v>
      </c>
      <c r="F387" s="7">
        <v>860404.3</v>
      </c>
      <c r="G387" s="7">
        <v>-565772.97</v>
      </c>
      <c r="H387" s="7">
        <v>0</v>
      </c>
    </row>
    <row r="388" spans="1:8" x14ac:dyDescent="0.25">
      <c r="A388" s="1">
        <v>2013</v>
      </c>
      <c r="B388" s="1">
        <v>31245</v>
      </c>
      <c r="C388" s="1" t="str">
        <f t="shared" si="12"/>
        <v>312</v>
      </c>
      <c r="D388" s="1" t="str">
        <f t="shared" si="13"/>
        <v>45</v>
      </c>
      <c r="E388" s="1" t="s">
        <v>9</v>
      </c>
      <c r="F388" s="7">
        <v>2854505.7499999995</v>
      </c>
      <c r="G388" s="7">
        <v>-1819748</v>
      </c>
      <c r="H388" s="7">
        <v>-3768.0699999999997</v>
      </c>
    </row>
    <row r="389" spans="1:8" x14ac:dyDescent="0.25">
      <c r="A389" s="1">
        <v>2013</v>
      </c>
      <c r="B389" s="1">
        <v>31246</v>
      </c>
      <c r="C389" s="1" t="str">
        <f t="shared" si="12"/>
        <v>312</v>
      </c>
      <c r="D389" s="1" t="str">
        <f t="shared" si="13"/>
        <v>46</v>
      </c>
      <c r="E389" s="1" t="s">
        <v>9</v>
      </c>
      <c r="F389" s="7">
        <v>1354991.9000000001</v>
      </c>
      <c r="G389" s="7">
        <v>-525812.57000000007</v>
      </c>
      <c r="H389" s="7">
        <v>4504.07</v>
      </c>
    </row>
    <row r="390" spans="1:8" x14ac:dyDescent="0.25">
      <c r="A390" s="1">
        <v>2013</v>
      </c>
      <c r="B390" s="1">
        <v>31251</v>
      </c>
      <c r="C390" s="1" t="str">
        <f t="shared" si="12"/>
        <v>312</v>
      </c>
      <c r="D390" s="1" t="str">
        <f t="shared" si="13"/>
        <v>51</v>
      </c>
      <c r="E390" s="1" t="s">
        <v>9</v>
      </c>
      <c r="F390" s="7">
        <v>0</v>
      </c>
      <c r="G390" s="7">
        <v>0</v>
      </c>
      <c r="H390" s="7">
        <v>0</v>
      </c>
    </row>
    <row r="391" spans="1:8" x14ac:dyDescent="0.25">
      <c r="A391" s="1">
        <v>2013</v>
      </c>
      <c r="B391" s="1">
        <v>31252</v>
      </c>
      <c r="C391" s="1" t="str">
        <f t="shared" si="12"/>
        <v>312</v>
      </c>
      <c r="D391" s="1" t="str">
        <f t="shared" si="13"/>
        <v>52</v>
      </c>
      <c r="E391" s="1" t="s">
        <v>9</v>
      </c>
      <c r="F391" s="7">
        <v>0</v>
      </c>
      <c r="G391" s="7">
        <v>0</v>
      </c>
      <c r="H391" s="7">
        <v>0</v>
      </c>
    </row>
    <row r="392" spans="1:8" x14ac:dyDescent="0.25">
      <c r="A392" s="1">
        <v>2013</v>
      </c>
      <c r="B392" s="1">
        <v>31253</v>
      </c>
      <c r="C392" s="1" t="str">
        <f t="shared" si="12"/>
        <v>312</v>
      </c>
      <c r="D392" s="1" t="str">
        <f t="shared" si="13"/>
        <v>53</v>
      </c>
      <c r="E392" s="1" t="s">
        <v>9</v>
      </c>
      <c r="F392" s="7">
        <v>0</v>
      </c>
      <c r="G392" s="7">
        <v>0</v>
      </c>
      <c r="H392" s="7">
        <v>0</v>
      </c>
    </row>
    <row r="393" spans="1:8" x14ac:dyDescent="0.25">
      <c r="A393" s="1">
        <v>2013</v>
      </c>
      <c r="B393" s="1">
        <v>31254</v>
      </c>
      <c r="C393" s="1" t="str">
        <f t="shared" si="12"/>
        <v>312</v>
      </c>
      <c r="D393" s="1" t="str">
        <f t="shared" si="13"/>
        <v>54</v>
      </c>
      <c r="E393" s="1" t="s">
        <v>9</v>
      </c>
      <c r="F393" s="7">
        <v>0</v>
      </c>
      <c r="G393" s="7">
        <v>0</v>
      </c>
      <c r="H393" s="7">
        <v>0</v>
      </c>
    </row>
    <row r="394" spans="1:8" x14ac:dyDescent="0.25">
      <c r="A394" s="1">
        <v>2013</v>
      </c>
      <c r="B394" s="1">
        <v>31440</v>
      </c>
      <c r="C394" s="1" t="str">
        <f t="shared" si="12"/>
        <v>314</v>
      </c>
      <c r="D394" s="1" t="str">
        <f t="shared" si="13"/>
        <v>40</v>
      </c>
      <c r="E394" s="1" t="s">
        <v>9</v>
      </c>
      <c r="F394" s="7">
        <v>0</v>
      </c>
      <c r="G394" s="7">
        <v>5993.5699999999924</v>
      </c>
      <c r="H394" s="7">
        <v>4097.9699999999993</v>
      </c>
    </row>
    <row r="395" spans="1:8" x14ac:dyDescent="0.25">
      <c r="A395" s="1">
        <v>2013</v>
      </c>
      <c r="B395" s="1">
        <v>31441</v>
      </c>
      <c r="C395" s="1" t="str">
        <f t="shared" si="12"/>
        <v>314</v>
      </c>
      <c r="D395" s="1" t="str">
        <f t="shared" si="13"/>
        <v>41</v>
      </c>
      <c r="E395" s="1" t="s">
        <v>9</v>
      </c>
      <c r="F395" s="7">
        <v>218551.4</v>
      </c>
      <c r="G395" s="7">
        <v>-59213.81</v>
      </c>
      <c r="H395" s="7">
        <v>0</v>
      </c>
    </row>
    <row r="396" spans="1:8" x14ac:dyDescent="0.25">
      <c r="A396" s="1">
        <v>2013</v>
      </c>
      <c r="B396" s="1">
        <v>31442</v>
      </c>
      <c r="C396" s="1" t="str">
        <f t="shared" si="12"/>
        <v>314</v>
      </c>
      <c r="D396" s="1" t="str">
        <f t="shared" si="13"/>
        <v>42</v>
      </c>
      <c r="E396" s="1" t="s">
        <v>9</v>
      </c>
      <c r="F396" s="7">
        <v>1070066.6299999999</v>
      </c>
      <c r="G396" s="7">
        <v>-2241437.5900000003</v>
      </c>
      <c r="H396" s="7">
        <v>27135.65</v>
      </c>
    </row>
    <row r="397" spans="1:8" x14ac:dyDescent="0.25">
      <c r="A397" s="1">
        <v>2013</v>
      </c>
      <c r="B397" s="1">
        <v>31443</v>
      </c>
      <c r="C397" s="1" t="str">
        <f t="shared" si="12"/>
        <v>314</v>
      </c>
      <c r="D397" s="1" t="str">
        <f t="shared" si="13"/>
        <v>43</v>
      </c>
      <c r="E397" s="1" t="s">
        <v>9</v>
      </c>
      <c r="F397" s="7">
        <v>162248.69999999998</v>
      </c>
      <c r="G397" s="7">
        <v>-2151883.25</v>
      </c>
      <c r="H397" s="7">
        <v>44819.23</v>
      </c>
    </row>
    <row r="398" spans="1:8" x14ac:dyDescent="0.25">
      <c r="A398" s="1">
        <v>2013</v>
      </c>
      <c r="B398" s="1">
        <v>31444</v>
      </c>
      <c r="C398" s="1" t="str">
        <f t="shared" si="12"/>
        <v>314</v>
      </c>
      <c r="D398" s="1" t="str">
        <f t="shared" si="13"/>
        <v>44</v>
      </c>
      <c r="E398" s="1" t="s">
        <v>9</v>
      </c>
      <c r="F398" s="7">
        <v>74689.25</v>
      </c>
      <c r="G398" s="7">
        <v>-140435.9</v>
      </c>
      <c r="H398" s="7">
        <v>0</v>
      </c>
    </row>
    <row r="399" spans="1:8" x14ac:dyDescent="0.25">
      <c r="A399" s="1">
        <v>2013</v>
      </c>
      <c r="B399" s="1">
        <v>31540</v>
      </c>
      <c r="C399" s="1" t="str">
        <f t="shared" si="12"/>
        <v>315</v>
      </c>
      <c r="D399" s="1" t="str">
        <f t="shared" si="13"/>
        <v>40</v>
      </c>
      <c r="E399" s="1" t="s">
        <v>9</v>
      </c>
      <c r="F399" s="7">
        <v>244968.22999999998</v>
      </c>
      <c r="G399" s="7">
        <v>-68899.86</v>
      </c>
      <c r="H399" s="7">
        <v>0</v>
      </c>
    </row>
    <row r="400" spans="1:8" x14ac:dyDescent="0.25">
      <c r="A400" s="1">
        <v>2013</v>
      </c>
      <c r="B400" s="1">
        <v>31541</v>
      </c>
      <c r="C400" s="1" t="str">
        <f t="shared" si="12"/>
        <v>315</v>
      </c>
      <c r="D400" s="1" t="str">
        <f t="shared" si="13"/>
        <v>41</v>
      </c>
      <c r="E400" s="1" t="s">
        <v>9</v>
      </c>
      <c r="F400" s="7">
        <v>110876.41</v>
      </c>
      <c r="G400" s="7">
        <v>-42559.240000000005</v>
      </c>
      <c r="H400" s="7">
        <v>0</v>
      </c>
    </row>
    <row r="401" spans="1:8" x14ac:dyDescent="0.25">
      <c r="A401" s="1">
        <v>2013</v>
      </c>
      <c r="B401" s="1">
        <v>31542</v>
      </c>
      <c r="C401" s="1" t="str">
        <f t="shared" si="12"/>
        <v>315</v>
      </c>
      <c r="D401" s="1" t="str">
        <f t="shared" si="13"/>
        <v>42</v>
      </c>
      <c r="E401" s="1" t="s">
        <v>9</v>
      </c>
      <c r="F401" s="7">
        <v>132679.79999999999</v>
      </c>
      <c r="G401" s="7">
        <v>-171283.99</v>
      </c>
      <c r="H401" s="7">
        <v>0</v>
      </c>
    </row>
    <row r="402" spans="1:8" x14ac:dyDescent="0.25">
      <c r="A402" s="1">
        <v>2013</v>
      </c>
      <c r="B402" s="1">
        <v>31543</v>
      </c>
      <c r="C402" s="1" t="str">
        <f t="shared" si="12"/>
        <v>315</v>
      </c>
      <c r="D402" s="1" t="str">
        <f t="shared" si="13"/>
        <v>43</v>
      </c>
      <c r="E402" s="1" t="s">
        <v>9</v>
      </c>
      <c r="F402" s="7">
        <v>51505.929999999993</v>
      </c>
      <c r="G402" s="7">
        <v>-51345.149999999994</v>
      </c>
      <c r="H402" s="7">
        <v>0</v>
      </c>
    </row>
    <row r="403" spans="1:8" x14ac:dyDescent="0.25">
      <c r="A403" s="1">
        <v>2013</v>
      </c>
      <c r="B403" s="1">
        <v>31544</v>
      </c>
      <c r="C403" s="1" t="str">
        <f t="shared" si="12"/>
        <v>315</v>
      </c>
      <c r="D403" s="1" t="str">
        <f t="shared" si="13"/>
        <v>44</v>
      </c>
      <c r="E403" s="1" t="s">
        <v>9</v>
      </c>
      <c r="F403" s="7">
        <v>19859</v>
      </c>
      <c r="G403" s="7">
        <v>0</v>
      </c>
      <c r="H403" s="7">
        <v>0</v>
      </c>
    </row>
    <row r="404" spans="1:8" x14ac:dyDescent="0.25">
      <c r="A404" s="1">
        <v>2013</v>
      </c>
      <c r="B404" s="1">
        <v>31545</v>
      </c>
      <c r="C404" s="1" t="str">
        <f t="shared" si="12"/>
        <v>315</v>
      </c>
      <c r="D404" s="1" t="str">
        <f t="shared" si="13"/>
        <v>45</v>
      </c>
      <c r="E404" s="1" t="s">
        <v>9</v>
      </c>
      <c r="F404" s="7">
        <v>71955.98</v>
      </c>
      <c r="G404" s="7">
        <v>0</v>
      </c>
      <c r="H404" s="7">
        <v>0</v>
      </c>
    </row>
    <row r="405" spans="1:8" x14ac:dyDescent="0.25">
      <c r="A405" s="1">
        <v>2013</v>
      </c>
      <c r="B405" s="1">
        <v>31546</v>
      </c>
      <c r="C405" s="1" t="str">
        <f t="shared" si="12"/>
        <v>315</v>
      </c>
      <c r="D405" s="1" t="str">
        <f t="shared" si="13"/>
        <v>46</v>
      </c>
      <c r="E405" s="1" t="s">
        <v>9</v>
      </c>
      <c r="F405" s="7">
        <v>0</v>
      </c>
      <c r="G405" s="7">
        <v>0</v>
      </c>
      <c r="H405" s="7">
        <v>0</v>
      </c>
    </row>
    <row r="406" spans="1:8" x14ac:dyDescent="0.25">
      <c r="A406" s="1">
        <v>2013</v>
      </c>
      <c r="B406" s="1">
        <v>31551</v>
      </c>
      <c r="C406" s="1" t="str">
        <f t="shared" si="12"/>
        <v>315</v>
      </c>
      <c r="D406" s="1" t="str">
        <f t="shared" si="13"/>
        <v>51</v>
      </c>
      <c r="E406" s="1" t="s">
        <v>9</v>
      </c>
      <c r="F406" s="7">
        <v>0</v>
      </c>
      <c r="G406" s="7">
        <v>0</v>
      </c>
      <c r="H406" s="7">
        <v>0</v>
      </c>
    </row>
    <row r="407" spans="1:8" x14ac:dyDescent="0.25">
      <c r="A407" s="1">
        <v>2013</v>
      </c>
      <c r="B407" s="1">
        <v>31552</v>
      </c>
      <c r="C407" s="1" t="str">
        <f t="shared" si="12"/>
        <v>315</v>
      </c>
      <c r="D407" s="1" t="str">
        <f t="shared" si="13"/>
        <v>52</v>
      </c>
      <c r="E407" s="1" t="s">
        <v>9</v>
      </c>
      <c r="F407" s="7">
        <v>0</v>
      </c>
      <c r="G407" s="7">
        <v>0</v>
      </c>
      <c r="H407" s="7">
        <v>0</v>
      </c>
    </row>
    <row r="408" spans="1:8" x14ac:dyDescent="0.25">
      <c r="A408" s="1">
        <v>2013</v>
      </c>
      <c r="B408" s="1">
        <v>31553</v>
      </c>
      <c r="C408" s="1" t="str">
        <f t="shared" si="12"/>
        <v>315</v>
      </c>
      <c r="D408" s="1" t="str">
        <f t="shared" si="13"/>
        <v>53</v>
      </c>
      <c r="E408" s="1" t="s">
        <v>9</v>
      </c>
      <c r="F408" s="7">
        <v>0</v>
      </c>
      <c r="G408" s="7">
        <v>0</v>
      </c>
      <c r="H408" s="7">
        <v>0</v>
      </c>
    </row>
    <row r="409" spans="1:8" x14ac:dyDescent="0.25">
      <c r="A409" s="1">
        <v>2013</v>
      </c>
      <c r="B409" s="1">
        <v>31554</v>
      </c>
      <c r="C409" s="1" t="str">
        <f t="shared" si="12"/>
        <v>315</v>
      </c>
      <c r="D409" s="1" t="str">
        <f t="shared" si="13"/>
        <v>54</v>
      </c>
      <c r="E409" s="1" t="s">
        <v>9</v>
      </c>
      <c r="F409" s="7">
        <v>0</v>
      </c>
      <c r="G409" s="7">
        <v>0</v>
      </c>
      <c r="H409" s="7">
        <v>0</v>
      </c>
    </row>
    <row r="410" spans="1:8" x14ac:dyDescent="0.25">
      <c r="A410" s="1">
        <v>2013</v>
      </c>
      <c r="B410" s="1">
        <v>31640</v>
      </c>
      <c r="C410" s="1" t="str">
        <f t="shared" si="12"/>
        <v>316</v>
      </c>
      <c r="D410" s="1" t="str">
        <f t="shared" si="13"/>
        <v>40</v>
      </c>
      <c r="E410" s="1" t="s">
        <v>9</v>
      </c>
      <c r="F410" s="7">
        <v>224728.84</v>
      </c>
      <c r="G410" s="7">
        <v>-1465.05</v>
      </c>
      <c r="H410" s="7">
        <v>106325.73</v>
      </c>
    </row>
    <row r="411" spans="1:8" x14ac:dyDescent="0.25">
      <c r="A411" s="1">
        <v>2013</v>
      </c>
      <c r="B411" s="1">
        <v>31641</v>
      </c>
      <c r="C411" s="1" t="str">
        <f t="shared" si="12"/>
        <v>316</v>
      </c>
      <c r="D411" s="1" t="str">
        <f t="shared" si="13"/>
        <v>41</v>
      </c>
      <c r="E411" s="1" t="s">
        <v>9</v>
      </c>
      <c r="F411" s="7">
        <v>0</v>
      </c>
      <c r="G411" s="7">
        <v>0</v>
      </c>
      <c r="H411" s="7">
        <v>0</v>
      </c>
    </row>
    <row r="412" spans="1:8" x14ac:dyDescent="0.25">
      <c r="A412" s="1">
        <v>2013</v>
      </c>
      <c r="B412" s="1">
        <v>31642</v>
      </c>
      <c r="C412" s="1" t="str">
        <f t="shared" si="12"/>
        <v>316</v>
      </c>
      <c r="D412" s="1" t="str">
        <f t="shared" si="13"/>
        <v>42</v>
      </c>
      <c r="E412" s="1" t="s">
        <v>9</v>
      </c>
      <c r="F412" s="7">
        <v>0</v>
      </c>
      <c r="G412" s="7">
        <v>0</v>
      </c>
      <c r="H412" s="7">
        <v>0</v>
      </c>
    </row>
    <row r="413" spans="1:8" x14ac:dyDescent="0.25">
      <c r="A413" s="1">
        <v>2013</v>
      </c>
      <c r="B413" s="1">
        <v>31643</v>
      </c>
      <c r="C413" s="1" t="str">
        <f t="shared" si="12"/>
        <v>316</v>
      </c>
      <c r="D413" s="1" t="str">
        <f t="shared" si="13"/>
        <v>43</v>
      </c>
      <c r="E413" s="1" t="s">
        <v>9</v>
      </c>
      <c r="F413" s="7">
        <v>0</v>
      </c>
      <c r="G413" s="7">
        <v>0</v>
      </c>
      <c r="H413" s="7">
        <v>0</v>
      </c>
    </row>
    <row r="414" spans="1:8" x14ac:dyDescent="0.25">
      <c r="A414" s="1">
        <v>2013</v>
      </c>
      <c r="B414" s="1">
        <v>31644</v>
      </c>
      <c r="C414" s="1" t="str">
        <f t="shared" si="12"/>
        <v>316</v>
      </c>
      <c r="D414" s="1" t="str">
        <f t="shared" si="13"/>
        <v>44</v>
      </c>
      <c r="E414" s="1" t="s">
        <v>9</v>
      </c>
      <c r="F414" s="7">
        <v>51091.51</v>
      </c>
      <c r="G414" s="7">
        <v>-7298.81</v>
      </c>
      <c r="H414" s="7">
        <v>0</v>
      </c>
    </row>
    <row r="415" spans="1:8" x14ac:dyDescent="0.25">
      <c r="A415" s="1">
        <v>2013</v>
      </c>
      <c r="B415" s="1">
        <v>31645</v>
      </c>
      <c r="C415" s="1" t="str">
        <f t="shared" si="12"/>
        <v>316</v>
      </c>
      <c r="D415" s="1" t="str">
        <f t="shared" si="13"/>
        <v>45</v>
      </c>
      <c r="E415" s="1" t="s">
        <v>9</v>
      </c>
      <c r="F415" s="7">
        <v>0</v>
      </c>
      <c r="G415" s="7">
        <v>0</v>
      </c>
      <c r="H415" s="7">
        <v>0</v>
      </c>
    </row>
    <row r="416" spans="1:8" x14ac:dyDescent="0.25">
      <c r="A416" s="1">
        <v>2013</v>
      </c>
      <c r="B416" s="1">
        <v>31646</v>
      </c>
      <c r="C416" s="1" t="str">
        <f t="shared" si="12"/>
        <v>316</v>
      </c>
      <c r="D416" s="1" t="str">
        <f t="shared" si="13"/>
        <v>46</v>
      </c>
      <c r="E416" s="1" t="s">
        <v>9</v>
      </c>
      <c r="F416" s="7">
        <v>0</v>
      </c>
      <c r="G416" s="7">
        <v>0</v>
      </c>
      <c r="H416" s="7">
        <v>0</v>
      </c>
    </row>
    <row r="417" spans="1:8" x14ac:dyDescent="0.25">
      <c r="A417" s="1">
        <v>2013</v>
      </c>
      <c r="B417" s="1">
        <v>31647</v>
      </c>
      <c r="C417" s="1" t="str">
        <f t="shared" si="12"/>
        <v>316</v>
      </c>
      <c r="D417" s="1" t="str">
        <f t="shared" si="13"/>
        <v>47</v>
      </c>
      <c r="E417" s="1" t="s">
        <v>9</v>
      </c>
      <c r="F417" s="7">
        <v>242652.68</v>
      </c>
      <c r="G417" s="7">
        <v>5.18</v>
      </c>
      <c r="H417" s="7">
        <v>0</v>
      </c>
    </row>
    <row r="418" spans="1:8" x14ac:dyDescent="0.25">
      <c r="A418" s="1">
        <v>2013</v>
      </c>
      <c r="B418" s="1">
        <v>31651</v>
      </c>
      <c r="C418" s="1" t="str">
        <f t="shared" si="12"/>
        <v>316</v>
      </c>
      <c r="D418" s="1" t="str">
        <f t="shared" si="13"/>
        <v>51</v>
      </c>
      <c r="E418" s="1" t="s">
        <v>9</v>
      </c>
      <c r="F418" s="7">
        <v>0</v>
      </c>
      <c r="G418" s="7">
        <v>0</v>
      </c>
      <c r="H418" s="7">
        <v>0</v>
      </c>
    </row>
    <row r="419" spans="1:8" x14ac:dyDescent="0.25">
      <c r="A419" s="1">
        <v>2013</v>
      </c>
      <c r="B419" s="1">
        <v>31652</v>
      </c>
      <c r="C419" s="1" t="str">
        <f t="shared" si="12"/>
        <v>316</v>
      </c>
      <c r="D419" s="1" t="str">
        <f t="shared" si="13"/>
        <v>52</v>
      </c>
      <c r="E419" s="1" t="s">
        <v>9</v>
      </c>
      <c r="F419" s="7">
        <v>0</v>
      </c>
      <c r="G419" s="7">
        <v>0</v>
      </c>
      <c r="H419" s="7">
        <v>0</v>
      </c>
    </row>
    <row r="420" spans="1:8" x14ac:dyDescent="0.25">
      <c r="A420" s="1">
        <v>2013</v>
      </c>
      <c r="B420" s="1">
        <v>31653</v>
      </c>
      <c r="C420" s="1" t="str">
        <f t="shared" si="12"/>
        <v>316</v>
      </c>
      <c r="D420" s="1" t="str">
        <f t="shared" si="13"/>
        <v>53</v>
      </c>
      <c r="E420" s="1" t="s">
        <v>9</v>
      </c>
      <c r="F420" s="7">
        <v>0</v>
      </c>
      <c r="G420" s="7">
        <v>0</v>
      </c>
      <c r="H420" s="7">
        <v>0</v>
      </c>
    </row>
    <row r="421" spans="1:8" x14ac:dyDescent="0.25">
      <c r="A421" s="1">
        <v>2013</v>
      </c>
      <c r="B421" s="1">
        <v>31654</v>
      </c>
      <c r="C421" s="1" t="str">
        <f t="shared" si="12"/>
        <v>316</v>
      </c>
      <c r="D421" s="1" t="str">
        <f t="shared" si="13"/>
        <v>54</v>
      </c>
      <c r="E421" s="1" t="s">
        <v>9</v>
      </c>
      <c r="F421" s="7">
        <v>0</v>
      </c>
      <c r="G421" s="7">
        <v>0</v>
      </c>
      <c r="H421" s="7">
        <v>0</v>
      </c>
    </row>
    <row r="422" spans="1:8" x14ac:dyDescent="0.25">
      <c r="A422" s="1">
        <v>2013</v>
      </c>
      <c r="B422" s="1">
        <v>34128</v>
      </c>
      <c r="C422" s="1" t="str">
        <f t="shared" si="12"/>
        <v>341</v>
      </c>
      <c r="D422" s="1" t="str">
        <f t="shared" si="13"/>
        <v>28</v>
      </c>
      <c r="E422" s="2" t="s">
        <v>11</v>
      </c>
      <c r="F422" s="7">
        <v>0</v>
      </c>
      <c r="G422" s="7">
        <v>0</v>
      </c>
      <c r="H422" s="7">
        <v>0</v>
      </c>
    </row>
    <row r="423" spans="1:8" x14ac:dyDescent="0.25">
      <c r="A423" s="1">
        <v>2013</v>
      </c>
      <c r="B423" s="1">
        <v>34130</v>
      </c>
      <c r="C423" s="1" t="str">
        <f t="shared" si="12"/>
        <v>341</v>
      </c>
      <c r="D423" s="1" t="str">
        <f t="shared" si="13"/>
        <v>30</v>
      </c>
      <c r="E423" s="2" t="s">
        <v>11</v>
      </c>
      <c r="F423" s="7">
        <v>177304.37</v>
      </c>
      <c r="G423" s="7">
        <v>-26546.86</v>
      </c>
      <c r="H423" s="7">
        <v>0</v>
      </c>
    </row>
    <row r="424" spans="1:8" x14ac:dyDescent="0.25">
      <c r="A424" s="1">
        <v>2013</v>
      </c>
      <c r="B424" s="1">
        <v>34131</v>
      </c>
      <c r="C424" s="1" t="str">
        <f t="shared" si="12"/>
        <v>341</v>
      </c>
      <c r="D424" s="1" t="str">
        <f t="shared" si="13"/>
        <v>31</v>
      </c>
      <c r="E424" s="2" t="s">
        <v>11</v>
      </c>
      <c r="F424" s="7">
        <v>0</v>
      </c>
      <c r="G424" s="7">
        <v>0</v>
      </c>
      <c r="H424" s="7">
        <v>0</v>
      </c>
    </row>
    <row r="425" spans="1:8" x14ac:dyDescent="0.25">
      <c r="A425" s="1">
        <v>2013</v>
      </c>
      <c r="B425" s="1">
        <v>34132</v>
      </c>
      <c r="C425" s="1" t="str">
        <f t="shared" si="12"/>
        <v>341</v>
      </c>
      <c r="D425" s="1" t="str">
        <f t="shared" si="13"/>
        <v>32</v>
      </c>
      <c r="E425" s="2" t="s">
        <v>11</v>
      </c>
      <c r="F425" s="7">
        <v>0</v>
      </c>
      <c r="G425" s="7">
        <v>0</v>
      </c>
      <c r="H425" s="7">
        <v>0</v>
      </c>
    </row>
    <row r="426" spans="1:8" x14ac:dyDescent="0.25">
      <c r="A426" s="1">
        <v>2013</v>
      </c>
      <c r="B426" s="1">
        <v>34133</v>
      </c>
      <c r="C426" s="1" t="str">
        <f t="shared" si="12"/>
        <v>341</v>
      </c>
      <c r="D426" s="1" t="str">
        <f t="shared" si="13"/>
        <v>33</v>
      </c>
      <c r="E426" s="2" t="s">
        <v>11</v>
      </c>
      <c r="F426" s="7">
        <v>0</v>
      </c>
      <c r="G426" s="7">
        <v>0</v>
      </c>
      <c r="H426" s="7">
        <v>0</v>
      </c>
    </row>
    <row r="427" spans="1:8" x14ac:dyDescent="0.25">
      <c r="A427" s="1">
        <v>2013</v>
      </c>
      <c r="B427" s="1">
        <v>34134</v>
      </c>
      <c r="C427" s="1" t="str">
        <f t="shared" si="12"/>
        <v>341</v>
      </c>
      <c r="D427" s="1" t="str">
        <f t="shared" si="13"/>
        <v>34</v>
      </c>
      <c r="E427" s="2" t="s">
        <v>11</v>
      </c>
      <c r="F427" s="7">
        <v>0</v>
      </c>
      <c r="G427" s="7">
        <v>0</v>
      </c>
      <c r="H427" s="7">
        <v>0</v>
      </c>
    </row>
    <row r="428" spans="1:8" x14ac:dyDescent="0.25">
      <c r="A428" s="1">
        <v>2013</v>
      </c>
      <c r="B428" s="1">
        <v>34135</v>
      </c>
      <c r="C428" s="1" t="str">
        <f t="shared" si="12"/>
        <v>341</v>
      </c>
      <c r="D428" s="1" t="str">
        <f t="shared" si="13"/>
        <v>35</v>
      </c>
      <c r="E428" s="2" t="s">
        <v>11</v>
      </c>
      <c r="F428" s="7">
        <v>0</v>
      </c>
      <c r="G428" s="7">
        <v>0</v>
      </c>
      <c r="H428" s="7">
        <v>0</v>
      </c>
    </row>
    <row r="429" spans="1:8" x14ac:dyDescent="0.25">
      <c r="A429" s="1">
        <v>2013</v>
      </c>
      <c r="B429" s="1">
        <v>34136</v>
      </c>
      <c r="C429" s="1" t="str">
        <f t="shared" si="12"/>
        <v>341</v>
      </c>
      <c r="D429" s="1" t="str">
        <f t="shared" si="13"/>
        <v>36</v>
      </c>
      <c r="E429" s="2" t="s">
        <v>11</v>
      </c>
      <c r="F429" s="7">
        <v>0</v>
      </c>
      <c r="G429" s="7">
        <v>0</v>
      </c>
      <c r="H429" s="7">
        <v>0</v>
      </c>
    </row>
    <row r="430" spans="1:8" x14ac:dyDescent="0.25">
      <c r="A430" s="1">
        <v>2013</v>
      </c>
      <c r="B430" s="1">
        <v>34141</v>
      </c>
      <c r="C430" s="1" t="str">
        <f t="shared" si="12"/>
        <v>341</v>
      </c>
      <c r="D430" s="1" t="str">
        <f t="shared" si="13"/>
        <v>41</v>
      </c>
      <c r="E430" s="2" t="s">
        <v>11</v>
      </c>
      <c r="F430" s="7">
        <v>0</v>
      </c>
      <c r="G430" s="7">
        <v>0</v>
      </c>
      <c r="H430" s="7">
        <v>0</v>
      </c>
    </row>
    <row r="431" spans="1:8" x14ac:dyDescent="0.25">
      <c r="A431" s="1">
        <v>2013</v>
      </c>
      <c r="B431" s="1">
        <v>34142</v>
      </c>
      <c r="C431" s="1" t="str">
        <f t="shared" si="12"/>
        <v>341</v>
      </c>
      <c r="D431" s="1" t="str">
        <f t="shared" si="13"/>
        <v>42</v>
      </c>
      <c r="E431" s="2" t="s">
        <v>11</v>
      </c>
      <c r="F431" s="7">
        <v>0</v>
      </c>
      <c r="G431" s="7">
        <v>0</v>
      </c>
      <c r="H431" s="7">
        <v>0</v>
      </c>
    </row>
    <row r="432" spans="1:8" x14ac:dyDescent="0.25">
      <c r="A432" s="1">
        <v>2013</v>
      </c>
      <c r="B432" s="1">
        <v>34144</v>
      </c>
      <c r="C432" s="1" t="str">
        <f t="shared" si="12"/>
        <v>341</v>
      </c>
      <c r="D432" s="1" t="str">
        <f t="shared" si="13"/>
        <v>44</v>
      </c>
      <c r="E432" s="2" t="s">
        <v>11</v>
      </c>
      <c r="F432" s="7">
        <v>0</v>
      </c>
      <c r="G432" s="7">
        <v>0</v>
      </c>
      <c r="H432" s="7">
        <v>0</v>
      </c>
    </row>
    <row r="433" spans="1:8" x14ac:dyDescent="0.25">
      <c r="A433" s="1">
        <v>2013</v>
      </c>
      <c r="B433" s="1">
        <v>34180</v>
      </c>
      <c r="C433" s="1" t="str">
        <f t="shared" si="12"/>
        <v>341</v>
      </c>
      <c r="D433" s="1" t="str">
        <f t="shared" si="13"/>
        <v>80</v>
      </c>
      <c r="E433" s="2" t="s">
        <v>11</v>
      </c>
      <c r="F433" s="7">
        <v>9235.32</v>
      </c>
      <c r="G433" s="7">
        <v>0</v>
      </c>
      <c r="H433" s="7">
        <v>3344.43</v>
      </c>
    </row>
    <row r="434" spans="1:8" x14ac:dyDescent="0.25">
      <c r="A434" s="1">
        <v>2013</v>
      </c>
      <c r="B434" s="1">
        <v>34181</v>
      </c>
      <c r="C434" s="1" t="str">
        <f t="shared" si="12"/>
        <v>341</v>
      </c>
      <c r="D434" s="1" t="str">
        <f t="shared" si="13"/>
        <v>81</v>
      </c>
      <c r="E434" s="2" t="s">
        <v>11</v>
      </c>
      <c r="F434" s="7">
        <v>0</v>
      </c>
      <c r="G434" s="7">
        <v>-5539.23</v>
      </c>
      <c r="H434" s="7">
        <v>0</v>
      </c>
    </row>
    <row r="435" spans="1:8" x14ac:dyDescent="0.25">
      <c r="A435" s="1">
        <v>2013</v>
      </c>
      <c r="B435" s="1">
        <v>34182</v>
      </c>
      <c r="C435" s="1" t="str">
        <f t="shared" si="12"/>
        <v>341</v>
      </c>
      <c r="D435" s="1" t="str">
        <f t="shared" si="13"/>
        <v>82</v>
      </c>
      <c r="E435" s="2" t="s">
        <v>11</v>
      </c>
      <c r="F435" s="7">
        <v>4419.1499999999996</v>
      </c>
      <c r="G435" s="7">
        <v>0</v>
      </c>
      <c r="H435" s="7">
        <v>0</v>
      </c>
    </row>
    <row r="436" spans="1:8" x14ac:dyDescent="0.25">
      <c r="A436" s="1">
        <v>2013</v>
      </c>
      <c r="B436" s="1">
        <v>34183</v>
      </c>
      <c r="C436" s="1" t="str">
        <f t="shared" si="12"/>
        <v>341</v>
      </c>
      <c r="D436" s="1" t="str">
        <f t="shared" si="13"/>
        <v>83</v>
      </c>
      <c r="E436" s="2" t="s">
        <v>11</v>
      </c>
      <c r="F436" s="7">
        <v>0</v>
      </c>
      <c r="G436" s="7">
        <v>0</v>
      </c>
      <c r="H436" s="7">
        <v>0</v>
      </c>
    </row>
    <row r="437" spans="1:8" x14ac:dyDescent="0.25">
      <c r="A437" s="1">
        <v>2013</v>
      </c>
      <c r="B437" s="1">
        <v>34184</v>
      </c>
      <c r="C437" s="1" t="str">
        <f t="shared" si="12"/>
        <v>341</v>
      </c>
      <c r="D437" s="1" t="str">
        <f t="shared" si="13"/>
        <v>84</v>
      </c>
      <c r="E437" s="2" t="s">
        <v>11</v>
      </c>
      <c r="F437" s="7">
        <v>0</v>
      </c>
      <c r="G437" s="7">
        <v>0</v>
      </c>
      <c r="H437" s="7">
        <v>0</v>
      </c>
    </row>
    <row r="438" spans="1:8" x14ac:dyDescent="0.25">
      <c r="A438" s="1">
        <v>2013</v>
      </c>
      <c r="B438" s="1">
        <v>34185</v>
      </c>
      <c r="C438" s="1" t="str">
        <f t="shared" si="12"/>
        <v>341</v>
      </c>
      <c r="D438" s="1" t="str">
        <f t="shared" si="13"/>
        <v>85</v>
      </c>
      <c r="E438" s="2" t="s">
        <v>11</v>
      </c>
      <c r="F438" s="7">
        <v>0</v>
      </c>
      <c r="G438" s="7">
        <v>0</v>
      </c>
      <c r="H438" s="7">
        <v>0</v>
      </c>
    </row>
    <row r="439" spans="1:8" x14ac:dyDescent="0.25">
      <c r="A439" s="1">
        <v>2013</v>
      </c>
      <c r="B439" s="1">
        <v>34228</v>
      </c>
      <c r="C439" s="1" t="str">
        <f t="shared" si="12"/>
        <v>342</v>
      </c>
      <c r="D439" s="1" t="str">
        <f t="shared" si="13"/>
        <v>28</v>
      </c>
      <c r="E439" s="2" t="s">
        <v>11</v>
      </c>
      <c r="F439" s="7">
        <v>0</v>
      </c>
      <c r="G439" s="7">
        <v>0</v>
      </c>
      <c r="H439" s="7">
        <v>0</v>
      </c>
    </row>
    <row r="440" spans="1:8" x14ac:dyDescent="0.25">
      <c r="A440" s="1">
        <v>2013</v>
      </c>
      <c r="B440" s="1">
        <v>34230</v>
      </c>
      <c r="C440" s="1" t="str">
        <f t="shared" si="12"/>
        <v>342</v>
      </c>
      <c r="D440" s="1" t="str">
        <f t="shared" si="13"/>
        <v>30</v>
      </c>
      <c r="E440" s="2" t="s">
        <v>11</v>
      </c>
      <c r="F440" s="7">
        <v>10483.709999999999</v>
      </c>
      <c r="G440" s="7">
        <v>8677.7900000000009</v>
      </c>
      <c r="H440" s="7">
        <v>-1726.86</v>
      </c>
    </row>
    <row r="441" spans="1:8" x14ac:dyDescent="0.25">
      <c r="A441" s="1">
        <v>2013</v>
      </c>
      <c r="B441" s="1">
        <v>34231</v>
      </c>
      <c r="C441" s="1" t="str">
        <f t="shared" si="12"/>
        <v>342</v>
      </c>
      <c r="D441" s="1" t="str">
        <f t="shared" si="13"/>
        <v>31</v>
      </c>
      <c r="E441" s="2" t="s">
        <v>11</v>
      </c>
      <c r="F441" s="7">
        <v>81242.22</v>
      </c>
      <c r="G441" s="7">
        <v>97928.860000000015</v>
      </c>
      <c r="H441" s="7">
        <v>0</v>
      </c>
    </row>
    <row r="442" spans="1:8" x14ac:dyDescent="0.25">
      <c r="A442" s="1">
        <v>2013</v>
      </c>
      <c r="B442" s="1">
        <v>34232</v>
      </c>
      <c r="C442" s="1" t="str">
        <f t="shared" si="12"/>
        <v>342</v>
      </c>
      <c r="D442" s="1" t="str">
        <f t="shared" si="13"/>
        <v>32</v>
      </c>
      <c r="E442" s="2" t="s">
        <v>11</v>
      </c>
      <c r="F442" s="7">
        <v>985940.61999999988</v>
      </c>
      <c r="G442" s="7">
        <v>253256.13</v>
      </c>
      <c r="H442" s="7">
        <v>-2349.0300000000002</v>
      </c>
    </row>
    <row r="443" spans="1:8" x14ac:dyDescent="0.25">
      <c r="A443" s="1">
        <v>2013</v>
      </c>
      <c r="B443" s="1">
        <v>34233</v>
      </c>
      <c r="C443" s="1" t="str">
        <f t="shared" si="12"/>
        <v>342</v>
      </c>
      <c r="D443" s="1" t="str">
        <f t="shared" si="13"/>
        <v>33</v>
      </c>
      <c r="E443" s="2" t="s">
        <v>11</v>
      </c>
      <c r="F443" s="7">
        <v>3163.01</v>
      </c>
      <c r="G443" s="7">
        <v>3744.06</v>
      </c>
      <c r="H443" s="7">
        <v>0</v>
      </c>
    </row>
    <row r="444" spans="1:8" x14ac:dyDescent="0.25">
      <c r="A444" s="1">
        <v>2013</v>
      </c>
      <c r="B444" s="1">
        <v>34234</v>
      </c>
      <c r="C444" s="1" t="str">
        <f t="shared" si="12"/>
        <v>342</v>
      </c>
      <c r="D444" s="1" t="str">
        <f t="shared" si="13"/>
        <v>34</v>
      </c>
      <c r="E444" s="2" t="s">
        <v>11</v>
      </c>
      <c r="F444" s="7">
        <v>216.82</v>
      </c>
      <c r="G444" s="7">
        <v>3618.33</v>
      </c>
      <c r="H444" s="7">
        <v>0</v>
      </c>
    </row>
    <row r="445" spans="1:8" x14ac:dyDescent="0.25">
      <c r="A445" s="1">
        <v>2013</v>
      </c>
      <c r="B445" s="1">
        <v>34235</v>
      </c>
      <c r="C445" s="1" t="str">
        <f t="shared" si="12"/>
        <v>342</v>
      </c>
      <c r="D445" s="1" t="str">
        <f t="shared" si="13"/>
        <v>35</v>
      </c>
      <c r="E445" s="2" t="s">
        <v>11</v>
      </c>
      <c r="F445" s="7">
        <v>0</v>
      </c>
      <c r="G445" s="7">
        <v>1458.4699999999998</v>
      </c>
      <c r="H445" s="7">
        <v>0</v>
      </c>
    </row>
    <row r="446" spans="1:8" x14ac:dyDescent="0.25">
      <c r="A446" s="1">
        <v>2013</v>
      </c>
      <c r="B446" s="1">
        <v>34236</v>
      </c>
      <c r="C446" s="1" t="str">
        <f t="shared" si="12"/>
        <v>342</v>
      </c>
      <c r="D446" s="1" t="str">
        <f t="shared" si="13"/>
        <v>36</v>
      </c>
      <c r="E446" s="2" t="s">
        <v>11</v>
      </c>
      <c r="F446" s="7">
        <v>0</v>
      </c>
      <c r="G446" s="7">
        <v>823.27</v>
      </c>
      <c r="H446" s="7">
        <v>0</v>
      </c>
    </row>
    <row r="447" spans="1:8" x14ac:dyDescent="0.25">
      <c r="A447" s="1">
        <v>2013</v>
      </c>
      <c r="B447" s="1">
        <v>34241</v>
      </c>
      <c r="C447" s="1" t="str">
        <f t="shared" si="12"/>
        <v>342</v>
      </c>
      <c r="D447" s="1" t="str">
        <f t="shared" si="13"/>
        <v>41</v>
      </c>
      <c r="E447" s="2" t="s">
        <v>11</v>
      </c>
      <c r="F447" s="7">
        <v>0</v>
      </c>
      <c r="G447" s="7">
        <v>0</v>
      </c>
      <c r="H447" s="7">
        <v>0</v>
      </c>
    </row>
    <row r="448" spans="1:8" x14ac:dyDescent="0.25">
      <c r="A448" s="1">
        <v>2013</v>
      </c>
      <c r="B448" s="1">
        <v>34242</v>
      </c>
      <c r="C448" s="1" t="str">
        <f t="shared" si="12"/>
        <v>342</v>
      </c>
      <c r="D448" s="1" t="str">
        <f t="shared" si="13"/>
        <v>42</v>
      </c>
      <c r="E448" s="2" t="s">
        <v>11</v>
      </c>
      <c r="F448" s="7">
        <v>0</v>
      </c>
      <c r="G448" s="7">
        <v>0</v>
      </c>
      <c r="H448" s="7">
        <v>0</v>
      </c>
    </row>
    <row r="449" spans="1:8" x14ac:dyDescent="0.25">
      <c r="A449" s="1">
        <v>2013</v>
      </c>
      <c r="B449" s="1">
        <v>34244</v>
      </c>
      <c r="C449" s="1" t="str">
        <f t="shared" si="12"/>
        <v>342</v>
      </c>
      <c r="D449" s="1" t="str">
        <f t="shared" si="13"/>
        <v>44</v>
      </c>
      <c r="E449" s="2" t="s">
        <v>11</v>
      </c>
      <c r="F449" s="7">
        <v>0</v>
      </c>
      <c r="G449" s="7">
        <v>2449.1999999999998</v>
      </c>
      <c r="H449" s="7">
        <v>0</v>
      </c>
    </row>
    <row r="450" spans="1:8" x14ac:dyDescent="0.25">
      <c r="A450" s="1">
        <v>2013</v>
      </c>
      <c r="B450" s="1">
        <v>34280</v>
      </c>
      <c r="C450" s="1" t="str">
        <f t="shared" ref="C450:C513" si="14">LEFT(B450,3)</f>
        <v>342</v>
      </c>
      <c r="D450" s="1" t="str">
        <f t="shared" ref="D450:D513" si="15">RIGHT(B450,2)</f>
        <v>80</v>
      </c>
      <c r="E450" s="2" t="s">
        <v>11</v>
      </c>
      <c r="F450" s="7">
        <v>15558.03</v>
      </c>
      <c r="G450" s="7">
        <v>5491.0099999999993</v>
      </c>
      <c r="H450" s="7">
        <v>0</v>
      </c>
    </row>
    <row r="451" spans="1:8" x14ac:dyDescent="0.25">
      <c r="A451" s="1">
        <v>2013</v>
      </c>
      <c r="B451" s="1">
        <v>34281</v>
      </c>
      <c r="C451" s="1" t="str">
        <f t="shared" si="14"/>
        <v>342</v>
      </c>
      <c r="D451" s="1" t="str">
        <f t="shared" si="15"/>
        <v>81</v>
      </c>
      <c r="E451" s="2" t="s">
        <v>11</v>
      </c>
      <c r="F451" s="7">
        <v>3576834.5300000003</v>
      </c>
      <c r="G451" s="7">
        <v>49202.260000000038</v>
      </c>
      <c r="H451" s="7">
        <v>35862.32</v>
      </c>
    </row>
    <row r="452" spans="1:8" x14ac:dyDescent="0.25">
      <c r="A452" s="1">
        <v>2013</v>
      </c>
      <c r="B452" s="1">
        <v>34282</v>
      </c>
      <c r="C452" s="1" t="str">
        <f t="shared" si="14"/>
        <v>342</v>
      </c>
      <c r="D452" s="1" t="str">
        <f t="shared" si="15"/>
        <v>82</v>
      </c>
      <c r="E452" s="2" t="s">
        <v>11</v>
      </c>
      <c r="F452" s="7">
        <v>0</v>
      </c>
      <c r="G452" s="7">
        <v>1385.6399999999999</v>
      </c>
      <c r="H452" s="7">
        <v>0</v>
      </c>
    </row>
    <row r="453" spans="1:8" x14ac:dyDescent="0.25">
      <c r="A453" s="1">
        <v>2013</v>
      </c>
      <c r="B453" s="1">
        <v>34283</v>
      </c>
      <c r="C453" s="1" t="str">
        <f t="shared" si="14"/>
        <v>342</v>
      </c>
      <c r="D453" s="1" t="str">
        <f t="shared" si="15"/>
        <v>83</v>
      </c>
      <c r="E453" s="2" t="s">
        <v>11</v>
      </c>
      <c r="F453" s="7">
        <v>0</v>
      </c>
      <c r="G453" s="7">
        <v>1305.9699999999998</v>
      </c>
      <c r="H453" s="7">
        <v>0</v>
      </c>
    </row>
    <row r="454" spans="1:8" x14ac:dyDescent="0.25">
      <c r="A454" s="1">
        <v>2013</v>
      </c>
      <c r="B454" s="1">
        <v>34284</v>
      </c>
      <c r="C454" s="1" t="str">
        <f t="shared" si="14"/>
        <v>342</v>
      </c>
      <c r="D454" s="1" t="str">
        <f t="shared" si="15"/>
        <v>84</v>
      </c>
      <c r="E454" s="2" t="s">
        <v>11</v>
      </c>
      <c r="F454" s="7">
        <v>0</v>
      </c>
      <c r="G454" s="7">
        <v>2371.38</v>
      </c>
      <c r="H454" s="7">
        <v>0</v>
      </c>
    </row>
    <row r="455" spans="1:8" x14ac:dyDescent="0.25">
      <c r="A455" s="1">
        <v>2013</v>
      </c>
      <c r="B455" s="1">
        <v>34285</v>
      </c>
      <c r="C455" s="1" t="str">
        <f t="shared" si="14"/>
        <v>342</v>
      </c>
      <c r="D455" s="1" t="str">
        <f t="shared" si="15"/>
        <v>85</v>
      </c>
      <c r="E455" s="2" t="s">
        <v>11</v>
      </c>
      <c r="F455" s="7">
        <v>0</v>
      </c>
      <c r="G455" s="7">
        <v>2281.62</v>
      </c>
      <c r="H455" s="7">
        <v>0</v>
      </c>
    </row>
    <row r="456" spans="1:8" x14ac:dyDescent="0.25">
      <c r="A456" s="1">
        <v>2013</v>
      </c>
      <c r="B456" s="1">
        <v>34287</v>
      </c>
      <c r="C456" s="1" t="str">
        <f t="shared" si="14"/>
        <v>342</v>
      </c>
      <c r="D456" s="1" t="str">
        <f t="shared" si="15"/>
        <v>87</v>
      </c>
      <c r="E456" s="2" t="s">
        <v>11</v>
      </c>
      <c r="F456" s="7">
        <v>0</v>
      </c>
      <c r="G456" s="7">
        <v>-396.46</v>
      </c>
      <c r="H456" s="7">
        <v>0</v>
      </c>
    </row>
    <row r="457" spans="1:8" x14ac:dyDescent="0.25">
      <c r="A457" s="1">
        <v>2013</v>
      </c>
      <c r="B457" s="1">
        <v>34328</v>
      </c>
      <c r="C457" s="1" t="str">
        <f t="shared" si="14"/>
        <v>343</v>
      </c>
      <c r="D457" s="1" t="str">
        <f t="shared" si="15"/>
        <v>28</v>
      </c>
      <c r="E457" s="2" t="s">
        <v>11</v>
      </c>
      <c r="F457" s="7">
        <v>0</v>
      </c>
      <c r="G457" s="7">
        <v>0</v>
      </c>
      <c r="H457" s="7">
        <v>0</v>
      </c>
    </row>
    <row r="458" spans="1:8" x14ac:dyDescent="0.25">
      <c r="A458" s="1">
        <v>2013</v>
      </c>
      <c r="B458" s="1">
        <v>34330</v>
      </c>
      <c r="C458" s="1" t="str">
        <f t="shared" si="14"/>
        <v>343</v>
      </c>
      <c r="D458" s="1" t="str">
        <f t="shared" si="15"/>
        <v>30</v>
      </c>
      <c r="E458" s="2" t="s">
        <v>11</v>
      </c>
      <c r="F458" s="7">
        <v>11917.34</v>
      </c>
      <c r="G458" s="7">
        <v>14351.939999999995</v>
      </c>
      <c r="H458" s="7">
        <v>-2862.26</v>
      </c>
    </row>
    <row r="459" spans="1:8" x14ac:dyDescent="0.25">
      <c r="A459" s="1">
        <v>2013</v>
      </c>
      <c r="B459" s="1">
        <v>34331</v>
      </c>
      <c r="C459" s="1" t="str">
        <f t="shared" si="14"/>
        <v>343</v>
      </c>
      <c r="D459" s="1" t="str">
        <f t="shared" si="15"/>
        <v>31</v>
      </c>
      <c r="E459" s="2" t="s">
        <v>11</v>
      </c>
      <c r="F459" s="7">
        <v>100258.01</v>
      </c>
      <c r="G459" s="7">
        <v>199687.38999999998</v>
      </c>
      <c r="H459" s="7">
        <v>0</v>
      </c>
    </row>
    <row r="460" spans="1:8" x14ac:dyDescent="0.25">
      <c r="A460" s="1">
        <v>2013</v>
      </c>
      <c r="B460" s="1">
        <v>34332</v>
      </c>
      <c r="C460" s="1" t="str">
        <f t="shared" si="14"/>
        <v>343</v>
      </c>
      <c r="D460" s="1" t="str">
        <f t="shared" si="15"/>
        <v>32</v>
      </c>
      <c r="E460" s="2" t="s">
        <v>11</v>
      </c>
      <c r="F460" s="7">
        <v>920115.3</v>
      </c>
      <c r="G460" s="7">
        <v>31756.879999999888</v>
      </c>
      <c r="H460" s="7">
        <v>1926.869999999999</v>
      </c>
    </row>
    <row r="461" spans="1:8" x14ac:dyDescent="0.25">
      <c r="A461" s="1">
        <v>2013</v>
      </c>
      <c r="B461" s="1">
        <v>34333</v>
      </c>
      <c r="C461" s="1" t="str">
        <f t="shared" si="14"/>
        <v>343</v>
      </c>
      <c r="D461" s="1" t="str">
        <f t="shared" si="15"/>
        <v>33</v>
      </c>
      <c r="E461" s="2" t="s">
        <v>11</v>
      </c>
      <c r="F461" s="7">
        <v>17532.41</v>
      </c>
      <c r="G461" s="7">
        <v>17020.140000000003</v>
      </c>
      <c r="H461" s="7">
        <v>0</v>
      </c>
    </row>
    <row r="462" spans="1:8" x14ac:dyDescent="0.25">
      <c r="A462" s="1">
        <v>2013</v>
      </c>
      <c r="B462" s="1">
        <v>34334</v>
      </c>
      <c r="C462" s="1" t="str">
        <f t="shared" si="14"/>
        <v>343</v>
      </c>
      <c r="D462" s="1" t="str">
        <f t="shared" si="15"/>
        <v>34</v>
      </c>
      <c r="E462" s="2" t="s">
        <v>11</v>
      </c>
      <c r="F462" s="7">
        <v>17532.41</v>
      </c>
      <c r="G462" s="7">
        <v>16948.750000000004</v>
      </c>
      <c r="H462" s="7">
        <v>0</v>
      </c>
    </row>
    <row r="463" spans="1:8" x14ac:dyDescent="0.25">
      <c r="A463" s="1">
        <v>2013</v>
      </c>
      <c r="B463" s="1">
        <v>34335</v>
      </c>
      <c r="C463" s="1" t="str">
        <f t="shared" si="14"/>
        <v>343</v>
      </c>
      <c r="D463" s="1" t="str">
        <f t="shared" si="15"/>
        <v>35</v>
      </c>
      <c r="E463" s="2" t="s">
        <v>11</v>
      </c>
      <c r="F463" s="7">
        <v>17532.41</v>
      </c>
      <c r="G463" s="7">
        <v>13203.260000000002</v>
      </c>
      <c r="H463" s="7">
        <v>0</v>
      </c>
    </row>
    <row r="464" spans="1:8" x14ac:dyDescent="0.25">
      <c r="A464" s="1">
        <v>2013</v>
      </c>
      <c r="B464" s="1">
        <v>34336</v>
      </c>
      <c r="C464" s="1" t="str">
        <f t="shared" si="14"/>
        <v>343</v>
      </c>
      <c r="D464" s="1" t="str">
        <f t="shared" si="15"/>
        <v>36</v>
      </c>
      <c r="E464" s="2" t="s">
        <v>11</v>
      </c>
      <c r="F464" s="7">
        <v>17532.41</v>
      </c>
      <c r="G464" s="7">
        <v>9927.01</v>
      </c>
      <c r="H464" s="7">
        <v>0</v>
      </c>
    </row>
    <row r="465" spans="1:8" x14ac:dyDescent="0.25">
      <c r="A465" s="1">
        <v>2013</v>
      </c>
      <c r="B465" s="1">
        <v>34341</v>
      </c>
      <c r="C465" s="1" t="str">
        <f t="shared" si="14"/>
        <v>343</v>
      </c>
      <c r="D465" s="1" t="str">
        <f t="shared" si="15"/>
        <v>41</v>
      </c>
      <c r="E465" s="2" t="s">
        <v>11</v>
      </c>
      <c r="F465" s="7">
        <v>0</v>
      </c>
      <c r="G465" s="7">
        <v>0</v>
      </c>
      <c r="H465" s="7">
        <v>0</v>
      </c>
    </row>
    <row r="466" spans="1:8" x14ac:dyDescent="0.25">
      <c r="A466" s="1">
        <v>2013</v>
      </c>
      <c r="B466" s="1">
        <v>34342</v>
      </c>
      <c r="C466" s="1" t="str">
        <f t="shared" si="14"/>
        <v>343</v>
      </c>
      <c r="D466" s="1" t="str">
        <f t="shared" si="15"/>
        <v>42</v>
      </c>
      <c r="E466" s="2" t="s">
        <v>11</v>
      </c>
      <c r="F466" s="7">
        <v>0</v>
      </c>
      <c r="G466" s="7">
        <v>0</v>
      </c>
      <c r="H466" s="7">
        <v>0</v>
      </c>
    </row>
    <row r="467" spans="1:8" x14ac:dyDescent="0.25">
      <c r="A467" s="1">
        <v>2013</v>
      </c>
      <c r="B467" s="1">
        <v>34344</v>
      </c>
      <c r="C467" s="1" t="str">
        <f t="shared" si="14"/>
        <v>343</v>
      </c>
      <c r="D467" s="1" t="str">
        <f t="shared" si="15"/>
        <v>44</v>
      </c>
      <c r="E467" s="2" t="s">
        <v>11</v>
      </c>
      <c r="F467" s="7">
        <v>13300.13</v>
      </c>
      <c r="G467" s="7">
        <v>20145.43</v>
      </c>
      <c r="H467" s="7">
        <v>0</v>
      </c>
    </row>
    <row r="468" spans="1:8" x14ac:dyDescent="0.25">
      <c r="A468" s="1">
        <v>2013</v>
      </c>
      <c r="B468" s="1">
        <v>34380</v>
      </c>
      <c r="C468" s="1" t="str">
        <f t="shared" si="14"/>
        <v>343</v>
      </c>
      <c r="D468" s="1" t="str">
        <f t="shared" si="15"/>
        <v>80</v>
      </c>
      <c r="E468" s="2" t="s">
        <v>11</v>
      </c>
      <c r="F468" s="7">
        <v>0</v>
      </c>
      <c r="G468" s="7">
        <v>2708.7299999999996</v>
      </c>
      <c r="H468" s="7">
        <v>0</v>
      </c>
    </row>
    <row r="469" spans="1:8" x14ac:dyDescent="0.25">
      <c r="A469" s="1">
        <v>2013</v>
      </c>
      <c r="B469" s="1">
        <v>34381</v>
      </c>
      <c r="C469" s="1" t="str">
        <f t="shared" si="14"/>
        <v>343</v>
      </c>
      <c r="D469" s="1" t="str">
        <f t="shared" si="15"/>
        <v>81</v>
      </c>
      <c r="E469" s="2" t="s">
        <v>11</v>
      </c>
      <c r="F469" s="7">
        <v>1858560.23</v>
      </c>
      <c r="G469" s="7">
        <v>164513.59999999998</v>
      </c>
      <c r="H469" s="7">
        <v>20108.060000000001</v>
      </c>
    </row>
    <row r="470" spans="1:8" x14ac:dyDescent="0.25">
      <c r="A470" s="1">
        <v>2013</v>
      </c>
      <c r="B470" s="1">
        <v>34382</v>
      </c>
      <c r="C470" s="1" t="str">
        <f t="shared" si="14"/>
        <v>343</v>
      </c>
      <c r="D470" s="1" t="str">
        <f t="shared" si="15"/>
        <v>82</v>
      </c>
      <c r="E470" s="2" t="s">
        <v>11</v>
      </c>
      <c r="F470" s="7">
        <v>309082.69</v>
      </c>
      <c r="G470" s="7">
        <v>31090.949999999997</v>
      </c>
      <c r="H470" s="7">
        <v>0</v>
      </c>
    </row>
    <row r="471" spans="1:8" x14ac:dyDescent="0.25">
      <c r="A471" s="1">
        <v>2013</v>
      </c>
      <c r="B471" s="1">
        <v>34383</v>
      </c>
      <c r="C471" s="1" t="str">
        <f t="shared" si="14"/>
        <v>343</v>
      </c>
      <c r="D471" s="1" t="str">
        <f t="shared" si="15"/>
        <v>83</v>
      </c>
      <c r="E471" s="2" t="s">
        <v>11</v>
      </c>
      <c r="F471" s="7">
        <v>0</v>
      </c>
      <c r="G471" s="7">
        <v>47868.69</v>
      </c>
      <c r="H471" s="7">
        <v>0</v>
      </c>
    </row>
    <row r="472" spans="1:8" x14ac:dyDescent="0.25">
      <c r="A472" s="1">
        <v>2013</v>
      </c>
      <c r="B472" s="1">
        <v>34384</v>
      </c>
      <c r="C472" s="1" t="str">
        <f t="shared" si="14"/>
        <v>343</v>
      </c>
      <c r="D472" s="1" t="str">
        <f t="shared" si="15"/>
        <v>84</v>
      </c>
      <c r="E472" s="2" t="s">
        <v>11</v>
      </c>
      <c r="F472" s="7">
        <v>0</v>
      </c>
      <c r="G472" s="7">
        <v>24896.280000000006</v>
      </c>
      <c r="H472" s="7">
        <v>0</v>
      </c>
    </row>
    <row r="473" spans="1:8" x14ac:dyDescent="0.25">
      <c r="A473" s="1">
        <v>2013</v>
      </c>
      <c r="B473" s="1">
        <v>34385</v>
      </c>
      <c r="C473" s="1" t="str">
        <f t="shared" si="14"/>
        <v>343</v>
      </c>
      <c r="D473" s="1" t="str">
        <f t="shared" si="15"/>
        <v>85</v>
      </c>
      <c r="E473" s="2" t="s">
        <v>11</v>
      </c>
      <c r="F473" s="7">
        <v>0</v>
      </c>
      <c r="G473" s="7">
        <v>23234.32</v>
      </c>
      <c r="H473" s="7">
        <v>0</v>
      </c>
    </row>
    <row r="474" spans="1:8" x14ac:dyDescent="0.25">
      <c r="A474" s="1">
        <v>2013</v>
      </c>
      <c r="B474" s="1">
        <v>34390</v>
      </c>
      <c r="C474" s="1" t="str">
        <f t="shared" si="14"/>
        <v>343</v>
      </c>
      <c r="D474" s="1" t="str">
        <f t="shared" si="15"/>
        <v>90</v>
      </c>
      <c r="E474" s="2" t="s">
        <v>11</v>
      </c>
      <c r="F474" s="7">
        <v>12660.06</v>
      </c>
      <c r="G474" s="7">
        <v>0</v>
      </c>
      <c r="H474" s="7">
        <v>0</v>
      </c>
    </row>
    <row r="475" spans="1:8" x14ac:dyDescent="0.25">
      <c r="A475" s="1">
        <v>2013</v>
      </c>
      <c r="B475" s="1">
        <v>34528</v>
      </c>
      <c r="C475" s="1" t="str">
        <f t="shared" si="14"/>
        <v>345</v>
      </c>
      <c r="D475" s="1" t="str">
        <f t="shared" si="15"/>
        <v>28</v>
      </c>
      <c r="E475" s="2" t="s">
        <v>11</v>
      </c>
      <c r="F475" s="7">
        <v>0</v>
      </c>
      <c r="G475" s="7">
        <v>0</v>
      </c>
      <c r="H475" s="7">
        <v>0</v>
      </c>
    </row>
    <row r="476" spans="1:8" x14ac:dyDescent="0.25">
      <c r="A476" s="1">
        <v>2013</v>
      </c>
      <c r="B476" s="1">
        <v>34530</v>
      </c>
      <c r="C476" s="1" t="str">
        <f t="shared" si="14"/>
        <v>345</v>
      </c>
      <c r="D476" s="1" t="str">
        <f t="shared" si="15"/>
        <v>30</v>
      </c>
      <c r="E476" s="2" t="s">
        <v>11</v>
      </c>
      <c r="F476" s="7">
        <v>63052.05</v>
      </c>
      <c r="G476" s="7">
        <v>0</v>
      </c>
      <c r="H476" s="7">
        <v>0</v>
      </c>
    </row>
    <row r="477" spans="1:8" x14ac:dyDescent="0.25">
      <c r="A477" s="1">
        <v>2013</v>
      </c>
      <c r="B477" s="1">
        <v>34531</v>
      </c>
      <c r="C477" s="1" t="str">
        <f t="shared" si="14"/>
        <v>345</v>
      </c>
      <c r="D477" s="1" t="str">
        <f t="shared" si="15"/>
        <v>31</v>
      </c>
      <c r="E477" s="2" t="s">
        <v>11</v>
      </c>
      <c r="F477" s="7">
        <v>0</v>
      </c>
      <c r="G477" s="7">
        <v>0</v>
      </c>
      <c r="H477" s="7">
        <v>0</v>
      </c>
    </row>
    <row r="478" spans="1:8" x14ac:dyDescent="0.25">
      <c r="A478" s="1">
        <v>2013</v>
      </c>
      <c r="B478" s="1">
        <v>34532</v>
      </c>
      <c r="C478" s="1" t="str">
        <f t="shared" si="14"/>
        <v>345</v>
      </c>
      <c r="D478" s="1" t="str">
        <f t="shared" si="15"/>
        <v>32</v>
      </c>
      <c r="E478" s="2" t="s">
        <v>11</v>
      </c>
      <c r="F478" s="7">
        <v>88309</v>
      </c>
      <c r="G478" s="7">
        <v>-68894.039999999994</v>
      </c>
      <c r="H478" s="7">
        <v>422.17</v>
      </c>
    </row>
    <row r="479" spans="1:8" x14ac:dyDescent="0.25">
      <c r="A479" s="1">
        <v>2013</v>
      </c>
      <c r="B479" s="1">
        <v>34533</v>
      </c>
      <c r="C479" s="1" t="str">
        <f t="shared" si="14"/>
        <v>345</v>
      </c>
      <c r="D479" s="1" t="str">
        <f t="shared" si="15"/>
        <v>33</v>
      </c>
      <c r="E479" s="2" t="s">
        <v>11</v>
      </c>
      <c r="F479" s="7">
        <v>0</v>
      </c>
      <c r="G479" s="7">
        <v>0</v>
      </c>
      <c r="H479" s="7">
        <v>0</v>
      </c>
    </row>
    <row r="480" spans="1:8" x14ac:dyDescent="0.25">
      <c r="A480" s="1">
        <v>2013</v>
      </c>
      <c r="B480" s="1">
        <v>34534</v>
      </c>
      <c r="C480" s="1" t="str">
        <f t="shared" si="14"/>
        <v>345</v>
      </c>
      <c r="D480" s="1" t="str">
        <f t="shared" si="15"/>
        <v>34</v>
      </c>
      <c r="E480" s="2" t="s">
        <v>11</v>
      </c>
      <c r="F480" s="7">
        <v>0</v>
      </c>
      <c r="G480" s="7">
        <v>0</v>
      </c>
      <c r="H480" s="7">
        <v>0</v>
      </c>
    </row>
    <row r="481" spans="1:8" x14ac:dyDescent="0.25">
      <c r="A481" s="1">
        <v>2013</v>
      </c>
      <c r="B481" s="1">
        <v>34535</v>
      </c>
      <c r="C481" s="1" t="str">
        <f t="shared" si="14"/>
        <v>345</v>
      </c>
      <c r="D481" s="1" t="str">
        <f t="shared" si="15"/>
        <v>35</v>
      </c>
      <c r="E481" s="2" t="s">
        <v>11</v>
      </c>
      <c r="F481" s="7">
        <v>0</v>
      </c>
      <c r="G481" s="7">
        <v>0</v>
      </c>
      <c r="H481" s="7">
        <v>0</v>
      </c>
    </row>
    <row r="482" spans="1:8" x14ac:dyDescent="0.25">
      <c r="A482" s="1">
        <v>2013</v>
      </c>
      <c r="B482" s="1">
        <v>34536</v>
      </c>
      <c r="C482" s="1" t="str">
        <f t="shared" si="14"/>
        <v>345</v>
      </c>
      <c r="D482" s="1" t="str">
        <f t="shared" si="15"/>
        <v>36</v>
      </c>
      <c r="E482" s="2" t="s">
        <v>11</v>
      </c>
      <c r="F482" s="7">
        <v>0</v>
      </c>
      <c r="G482" s="7">
        <v>0</v>
      </c>
      <c r="H482" s="7">
        <v>0</v>
      </c>
    </row>
    <row r="483" spans="1:8" x14ac:dyDescent="0.25">
      <c r="A483" s="1">
        <v>2013</v>
      </c>
      <c r="B483" s="1">
        <v>34541</v>
      </c>
      <c r="C483" s="1" t="str">
        <f t="shared" si="14"/>
        <v>345</v>
      </c>
      <c r="D483" s="1" t="str">
        <f t="shared" si="15"/>
        <v>41</v>
      </c>
      <c r="E483" s="2" t="s">
        <v>11</v>
      </c>
      <c r="F483" s="7">
        <v>0</v>
      </c>
      <c r="G483" s="7">
        <v>0</v>
      </c>
      <c r="H483" s="7">
        <v>0</v>
      </c>
    </row>
    <row r="484" spans="1:8" x14ac:dyDescent="0.25">
      <c r="A484" s="1">
        <v>2013</v>
      </c>
      <c r="B484" s="1">
        <v>34542</v>
      </c>
      <c r="C484" s="1" t="str">
        <f t="shared" si="14"/>
        <v>345</v>
      </c>
      <c r="D484" s="1" t="str">
        <f t="shared" si="15"/>
        <v>42</v>
      </c>
      <c r="E484" s="2" t="s">
        <v>11</v>
      </c>
      <c r="F484" s="7">
        <v>0</v>
      </c>
      <c r="G484" s="7">
        <v>0</v>
      </c>
      <c r="H484" s="7">
        <v>0</v>
      </c>
    </row>
    <row r="485" spans="1:8" x14ac:dyDescent="0.25">
      <c r="A485" s="1">
        <v>2013</v>
      </c>
      <c r="B485" s="1">
        <v>34544</v>
      </c>
      <c r="C485" s="1" t="str">
        <f t="shared" si="14"/>
        <v>345</v>
      </c>
      <c r="D485" s="1" t="str">
        <f t="shared" si="15"/>
        <v>44</v>
      </c>
      <c r="E485" s="2" t="s">
        <v>11</v>
      </c>
      <c r="F485" s="7">
        <v>0</v>
      </c>
      <c r="G485" s="7">
        <v>0</v>
      </c>
      <c r="H485" s="7">
        <v>0</v>
      </c>
    </row>
    <row r="486" spans="1:8" x14ac:dyDescent="0.25">
      <c r="A486" s="1">
        <v>2013</v>
      </c>
      <c r="B486" s="1">
        <v>34580</v>
      </c>
      <c r="C486" s="1" t="str">
        <f t="shared" si="14"/>
        <v>345</v>
      </c>
      <c r="D486" s="1" t="str">
        <f t="shared" si="15"/>
        <v>80</v>
      </c>
      <c r="E486" s="2" t="s">
        <v>11</v>
      </c>
      <c r="F486" s="7">
        <v>0</v>
      </c>
      <c r="G486" s="7">
        <v>0</v>
      </c>
      <c r="H486" s="7">
        <v>0</v>
      </c>
    </row>
    <row r="487" spans="1:8" x14ac:dyDescent="0.25">
      <c r="A487" s="1">
        <v>2013</v>
      </c>
      <c r="B487" s="1">
        <v>34581</v>
      </c>
      <c r="C487" s="1" t="str">
        <f t="shared" si="14"/>
        <v>345</v>
      </c>
      <c r="D487" s="1" t="str">
        <f t="shared" si="15"/>
        <v>81</v>
      </c>
      <c r="E487" s="2" t="s">
        <v>11</v>
      </c>
      <c r="F487" s="7">
        <v>103148.41</v>
      </c>
      <c r="G487" s="7">
        <v>0</v>
      </c>
      <c r="H487" s="7">
        <v>0</v>
      </c>
    </row>
    <row r="488" spans="1:8" x14ac:dyDescent="0.25">
      <c r="A488" s="1">
        <v>2013</v>
      </c>
      <c r="B488" s="1">
        <v>34582</v>
      </c>
      <c r="C488" s="1" t="str">
        <f t="shared" si="14"/>
        <v>345</v>
      </c>
      <c r="D488" s="1" t="str">
        <f t="shared" si="15"/>
        <v>82</v>
      </c>
      <c r="E488" s="2" t="s">
        <v>11</v>
      </c>
      <c r="F488" s="7">
        <v>0</v>
      </c>
      <c r="G488" s="7">
        <v>0</v>
      </c>
      <c r="H488" s="7">
        <v>0</v>
      </c>
    </row>
    <row r="489" spans="1:8" x14ac:dyDescent="0.25">
      <c r="A489" s="1">
        <v>2013</v>
      </c>
      <c r="B489" s="1">
        <v>34583</v>
      </c>
      <c r="C489" s="1" t="str">
        <f t="shared" si="14"/>
        <v>345</v>
      </c>
      <c r="D489" s="1" t="str">
        <f t="shared" si="15"/>
        <v>83</v>
      </c>
      <c r="E489" s="2" t="s">
        <v>11</v>
      </c>
      <c r="F489" s="7">
        <v>0</v>
      </c>
      <c r="G489" s="7">
        <v>0</v>
      </c>
      <c r="H489" s="7">
        <v>0</v>
      </c>
    </row>
    <row r="490" spans="1:8" x14ac:dyDescent="0.25">
      <c r="A490" s="1">
        <v>2013</v>
      </c>
      <c r="B490" s="1">
        <v>34584</v>
      </c>
      <c r="C490" s="1" t="str">
        <f t="shared" si="14"/>
        <v>345</v>
      </c>
      <c r="D490" s="1" t="str">
        <f t="shared" si="15"/>
        <v>84</v>
      </c>
      <c r="E490" s="2" t="s">
        <v>11</v>
      </c>
      <c r="F490" s="7">
        <v>0</v>
      </c>
      <c r="G490" s="7">
        <v>0</v>
      </c>
      <c r="H490" s="7">
        <v>0</v>
      </c>
    </row>
    <row r="491" spans="1:8" x14ac:dyDescent="0.25">
      <c r="A491" s="1">
        <v>2013</v>
      </c>
      <c r="B491" s="1">
        <v>34585</v>
      </c>
      <c r="C491" s="1" t="str">
        <f t="shared" si="14"/>
        <v>345</v>
      </c>
      <c r="D491" s="1" t="str">
        <f t="shared" si="15"/>
        <v>85</v>
      </c>
      <c r="E491" s="2" t="s">
        <v>11</v>
      </c>
      <c r="F491" s="7">
        <v>0</v>
      </c>
      <c r="G491" s="7">
        <v>0</v>
      </c>
      <c r="H491" s="7">
        <v>0</v>
      </c>
    </row>
    <row r="492" spans="1:8" x14ac:dyDescent="0.25">
      <c r="A492" s="1">
        <v>2013</v>
      </c>
      <c r="B492" s="1">
        <v>34628</v>
      </c>
      <c r="C492" s="1" t="str">
        <f t="shared" si="14"/>
        <v>346</v>
      </c>
      <c r="D492" s="1" t="str">
        <f t="shared" si="15"/>
        <v>28</v>
      </c>
      <c r="E492" s="2" t="s">
        <v>11</v>
      </c>
      <c r="F492" s="7">
        <v>0</v>
      </c>
      <c r="G492" s="7">
        <v>0</v>
      </c>
      <c r="H492" s="7">
        <v>0</v>
      </c>
    </row>
    <row r="493" spans="1:8" x14ac:dyDescent="0.25">
      <c r="A493" s="1">
        <v>2013</v>
      </c>
      <c r="B493" s="1">
        <v>34630</v>
      </c>
      <c r="C493" s="1" t="str">
        <f t="shared" si="14"/>
        <v>346</v>
      </c>
      <c r="D493" s="1" t="str">
        <f t="shared" si="15"/>
        <v>30</v>
      </c>
      <c r="E493" s="2" t="s">
        <v>11</v>
      </c>
      <c r="F493" s="7">
        <v>25942.59</v>
      </c>
      <c r="G493" s="7">
        <v>-1231.5</v>
      </c>
      <c r="H493" s="7">
        <v>0</v>
      </c>
    </row>
    <row r="494" spans="1:8" x14ac:dyDescent="0.25">
      <c r="A494" s="1">
        <v>2013</v>
      </c>
      <c r="B494" s="1">
        <v>34631</v>
      </c>
      <c r="C494" s="1" t="str">
        <f t="shared" si="14"/>
        <v>346</v>
      </c>
      <c r="D494" s="1" t="str">
        <f t="shared" si="15"/>
        <v>31</v>
      </c>
      <c r="E494" s="2" t="s">
        <v>11</v>
      </c>
      <c r="F494" s="7">
        <v>2559.71</v>
      </c>
      <c r="G494" s="7">
        <v>0</v>
      </c>
      <c r="H494" s="7">
        <v>0</v>
      </c>
    </row>
    <row r="495" spans="1:8" x14ac:dyDescent="0.25">
      <c r="A495" s="1">
        <v>2013</v>
      </c>
      <c r="B495" s="1">
        <v>34632</v>
      </c>
      <c r="C495" s="1" t="str">
        <f t="shared" si="14"/>
        <v>346</v>
      </c>
      <c r="D495" s="1" t="str">
        <f t="shared" si="15"/>
        <v>32</v>
      </c>
      <c r="E495" s="2" t="s">
        <v>11</v>
      </c>
      <c r="F495" s="7">
        <v>0</v>
      </c>
      <c r="G495" s="7">
        <v>0</v>
      </c>
      <c r="H495" s="7">
        <v>0</v>
      </c>
    </row>
    <row r="496" spans="1:8" x14ac:dyDescent="0.25">
      <c r="A496" s="1">
        <v>2013</v>
      </c>
      <c r="B496" s="1">
        <v>34633</v>
      </c>
      <c r="C496" s="1" t="str">
        <f t="shared" si="14"/>
        <v>346</v>
      </c>
      <c r="D496" s="1" t="str">
        <f t="shared" si="15"/>
        <v>33</v>
      </c>
      <c r="E496" s="2" t="s">
        <v>11</v>
      </c>
      <c r="F496" s="7">
        <v>0</v>
      </c>
      <c r="G496" s="7">
        <v>0</v>
      </c>
      <c r="H496" s="7">
        <v>0</v>
      </c>
    </row>
    <row r="497" spans="1:8" x14ac:dyDescent="0.25">
      <c r="A497" s="1">
        <v>2013</v>
      </c>
      <c r="B497" s="1">
        <v>34634</v>
      </c>
      <c r="C497" s="1" t="str">
        <f t="shared" si="14"/>
        <v>346</v>
      </c>
      <c r="D497" s="1" t="str">
        <f t="shared" si="15"/>
        <v>34</v>
      </c>
      <c r="E497" s="2" t="s">
        <v>11</v>
      </c>
      <c r="F497" s="7">
        <v>0</v>
      </c>
      <c r="G497" s="7">
        <v>0</v>
      </c>
      <c r="H497" s="7">
        <v>0</v>
      </c>
    </row>
    <row r="498" spans="1:8" x14ac:dyDescent="0.25">
      <c r="A498" s="1">
        <v>2013</v>
      </c>
      <c r="B498" s="1">
        <v>34635</v>
      </c>
      <c r="C498" s="1" t="str">
        <f t="shared" si="14"/>
        <v>346</v>
      </c>
      <c r="D498" s="1" t="str">
        <f t="shared" si="15"/>
        <v>35</v>
      </c>
      <c r="E498" s="2" t="s">
        <v>11</v>
      </c>
      <c r="F498" s="7">
        <v>0</v>
      </c>
      <c r="G498" s="7">
        <v>0</v>
      </c>
      <c r="H498" s="7">
        <v>0</v>
      </c>
    </row>
    <row r="499" spans="1:8" x14ac:dyDescent="0.25">
      <c r="A499" s="1">
        <v>2013</v>
      </c>
      <c r="B499" s="1">
        <v>34636</v>
      </c>
      <c r="C499" s="1" t="str">
        <f t="shared" si="14"/>
        <v>346</v>
      </c>
      <c r="D499" s="1" t="str">
        <f t="shared" si="15"/>
        <v>36</v>
      </c>
      <c r="E499" s="2" t="s">
        <v>11</v>
      </c>
      <c r="F499" s="7">
        <v>0</v>
      </c>
      <c r="G499" s="7">
        <v>0</v>
      </c>
      <c r="H499" s="7">
        <v>0</v>
      </c>
    </row>
    <row r="500" spans="1:8" x14ac:dyDescent="0.25">
      <c r="A500" s="1">
        <v>2013</v>
      </c>
      <c r="B500" s="1">
        <v>34637</v>
      </c>
      <c r="C500" s="1" t="str">
        <f t="shared" si="14"/>
        <v>346</v>
      </c>
      <c r="D500" s="1" t="str">
        <f t="shared" si="15"/>
        <v>37</v>
      </c>
      <c r="E500" s="2" t="s">
        <v>11</v>
      </c>
      <c r="F500" s="7">
        <v>0</v>
      </c>
      <c r="G500" s="7">
        <v>0</v>
      </c>
      <c r="H500" s="7">
        <v>0</v>
      </c>
    </row>
    <row r="501" spans="1:8" x14ac:dyDescent="0.25">
      <c r="A501" s="1">
        <v>2013</v>
      </c>
      <c r="B501" s="1">
        <v>34641</v>
      </c>
      <c r="C501" s="1" t="str">
        <f t="shared" si="14"/>
        <v>346</v>
      </c>
      <c r="D501" s="1" t="str">
        <f t="shared" si="15"/>
        <v>41</v>
      </c>
      <c r="E501" s="2" t="s">
        <v>11</v>
      </c>
      <c r="F501" s="7">
        <v>0</v>
      </c>
      <c r="G501" s="7">
        <v>0</v>
      </c>
      <c r="H501" s="7">
        <v>0</v>
      </c>
    </row>
    <row r="502" spans="1:8" x14ac:dyDescent="0.25">
      <c r="A502" s="1">
        <v>2013</v>
      </c>
      <c r="B502" s="1">
        <v>34642</v>
      </c>
      <c r="C502" s="1" t="str">
        <f t="shared" si="14"/>
        <v>346</v>
      </c>
      <c r="D502" s="1" t="str">
        <f t="shared" si="15"/>
        <v>42</v>
      </c>
      <c r="E502" s="2" t="s">
        <v>11</v>
      </c>
      <c r="F502" s="7">
        <v>0</v>
      </c>
      <c r="G502" s="7">
        <v>0</v>
      </c>
      <c r="H502" s="7">
        <v>0</v>
      </c>
    </row>
    <row r="503" spans="1:8" x14ac:dyDescent="0.25">
      <c r="A503" s="1">
        <v>2013</v>
      </c>
      <c r="B503" s="1">
        <v>34644</v>
      </c>
      <c r="C503" s="1" t="str">
        <f t="shared" si="14"/>
        <v>346</v>
      </c>
      <c r="D503" s="1" t="str">
        <f t="shared" si="15"/>
        <v>44</v>
      </c>
      <c r="E503" s="2" t="s">
        <v>11</v>
      </c>
      <c r="F503" s="7">
        <v>6646.24</v>
      </c>
      <c r="G503" s="7">
        <v>0</v>
      </c>
      <c r="H503" s="7">
        <v>0</v>
      </c>
    </row>
    <row r="504" spans="1:8" x14ac:dyDescent="0.25">
      <c r="A504" s="1">
        <v>2013</v>
      </c>
      <c r="B504" s="1">
        <v>34680</v>
      </c>
      <c r="C504" s="1" t="str">
        <f t="shared" si="14"/>
        <v>346</v>
      </c>
      <c r="D504" s="1" t="str">
        <f t="shared" si="15"/>
        <v>80</v>
      </c>
      <c r="E504" s="2" t="s">
        <v>11</v>
      </c>
      <c r="F504" s="7">
        <v>0</v>
      </c>
      <c r="G504" s="7">
        <v>0</v>
      </c>
      <c r="H504" s="7">
        <v>0</v>
      </c>
    </row>
    <row r="505" spans="1:8" x14ac:dyDescent="0.25">
      <c r="A505" s="1">
        <v>2013</v>
      </c>
      <c r="B505" s="1">
        <v>34681</v>
      </c>
      <c r="C505" s="1" t="str">
        <f t="shared" si="14"/>
        <v>346</v>
      </c>
      <c r="D505" s="1" t="str">
        <f t="shared" si="15"/>
        <v>81</v>
      </c>
      <c r="E505" s="2" t="s">
        <v>11</v>
      </c>
      <c r="F505" s="7">
        <v>97864.51999999999</v>
      </c>
      <c r="G505" s="7">
        <v>-9212.49</v>
      </c>
      <c r="H505" s="7">
        <v>0</v>
      </c>
    </row>
    <row r="506" spans="1:8" x14ac:dyDescent="0.25">
      <c r="A506" s="1">
        <v>2013</v>
      </c>
      <c r="B506" s="1">
        <v>34682</v>
      </c>
      <c r="C506" s="1" t="str">
        <f t="shared" si="14"/>
        <v>346</v>
      </c>
      <c r="D506" s="1" t="str">
        <f t="shared" si="15"/>
        <v>82</v>
      </c>
      <c r="E506" s="2" t="s">
        <v>11</v>
      </c>
      <c r="F506" s="7">
        <v>0</v>
      </c>
      <c r="G506" s="7">
        <v>0</v>
      </c>
      <c r="H506" s="7">
        <v>0</v>
      </c>
    </row>
    <row r="507" spans="1:8" x14ac:dyDescent="0.25">
      <c r="A507" s="1">
        <v>2013</v>
      </c>
      <c r="B507" s="1">
        <v>34683</v>
      </c>
      <c r="C507" s="1" t="str">
        <f t="shared" si="14"/>
        <v>346</v>
      </c>
      <c r="D507" s="1" t="str">
        <f t="shared" si="15"/>
        <v>83</v>
      </c>
      <c r="E507" s="2" t="s">
        <v>11</v>
      </c>
      <c r="F507" s="7">
        <v>0</v>
      </c>
      <c r="G507" s="7">
        <v>0</v>
      </c>
      <c r="H507" s="7">
        <v>0</v>
      </c>
    </row>
    <row r="508" spans="1:8" x14ac:dyDescent="0.25">
      <c r="A508" s="1">
        <v>2013</v>
      </c>
      <c r="B508" s="1">
        <v>34684</v>
      </c>
      <c r="C508" s="1" t="str">
        <f t="shared" si="14"/>
        <v>346</v>
      </c>
      <c r="D508" s="1" t="str">
        <f t="shared" si="15"/>
        <v>84</v>
      </c>
      <c r="E508" s="2" t="s">
        <v>11</v>
      </c>
      <c r="F508" s="7">
        <v>0</v>
      </c>
      <c r="G508" s="7">
        <v>0</v>
      </c>
      <c r="H508" s="7">
        <v>0</v>
      </c>
    </row>
    <row r="509" spans="1:8" x14ac:dyDescent="0.25">
      <c r="A509" s="1">
        <v>2013</v>
      </c>
      <c r="B509" s="1">
        <v>34685</v>
      </c>
      <c r="C509" s="1" t="str">
        <f t="shared" si="14"/>
        <v>346</v>
      </c>
      <c r="D509" s="1" t="str">
        <f t="shared" si="15"/>
        <v>85</v>
      </c>
      <c r="E509" s="2" t="s">
        <v>11</v>
      </c>
      <c r="F509" s="7">
        <v>0</v>
      </c>
      <c r="G509" s="7">
        <v>0</v>
      </c>
      <c r="H509" s="7">
        <v>0</v>
      </c>
    </row>
    <row r="510" spans="1:8" x14ac:dyDescent="0.25">
      <c r="A510" s="1">
        <v>2013</v>
      </c>
      <c r="B510" s="1">
        <v>34687</v>
      </c>
      <c r="C510" s="1" t="str">
        <f t="shared" si="14"/>
        <v>346</v>
      </c>
      <c r="D510" s="1" t="str">
        <f t="shared" si="15"/>
        <v>87</v>
      </c>
      <c r="E510" s="2" t="s">
        <v>11</v>
      </c>
      <c r="F510" s="7">
        <v>140441.4</v>
      </c>
      <c r="G510" s="7">
        <v>0</v>
      </c>
      <c r="H510" s="7">
        <v>0</v>
      </c>
    </row>
    <row r="511" spans="1:8" x14ac:dyDescent="0.25">
      <c r="A511" s="1">
        <v>2013</v>
      </c>
      <c r="B511" s="1">
        <v>35000</v>
      </c>
      <c r="C511" s="1" t="str">
        <f t="shared" si="14"/>
        <v>350</v>
      </c>
      <c r="D511" s="1" t="str">
        <f t="shared" si="15"/>
        <v>00</v>
      </c>
      <c r="E511" s="1" t="s">
        <v>15</v>
      </c>
      <c r="F511" s="7">
        <v>0</v>
      </c>
      <c r="G511" s="7">
        <v>0</v>
      </c>
      <c r="H511" s="7">
        <v>0</v>
      </c>
    </row>
    <row r="512" spans="1:8" x14ac:dyDescent="0.25">
      <c r="A512" s="1">
        <v>2013</v>
      </c>
      <c r="B512" s="1">
        <v>35001</v>
      </c>
      <c r="C512" s="1" t="str">
        <f t="shared" si="14"/>
        <v>350</v>
      </c>
      <c r="D512" s="1" t="str">
        <f t="shared" si="15"/>
        <v>01</v>
      </c>
      <c r="E512" s="1" t="s">
        <v>12</v>
      </c>
      <c r="F512" s="7">
        <v>0</v>
      </c>
      <c r="G512" s="7">
        <v>0</v>
      </c>
      <c r="H512" s="7">
        <v>0</v>
      </c>
    </row>
    <row r="513" spans="1:8" x14ac:dyDescent="0.25">
      <c r="A513" s="1">
        <v>2013</v>
      </c>
      <c r="B513" s="1">
        <v>35200</v>
      </c>
      <c r="C513" s="1" t="str">
        <f t="shared" si="14"/>
        <v>352</v>
      </c>
      <c r="D513" s="1" t="str">
        <f t="shared" si="15"/>
        <v>00</v>
      </c>
      <c r="E513" s="1" t="s">
        <v>12</v>
      </c>
      <c r="F513" s="7">
        <v>2116.6799999999998</v>
      </c>
      <c r="G513" s="7">
        <v>-596.95000000000005</v>
      </c>
      <c r="H513" s="7">
        <v>0</v>
      </c>
    </row>
    <row r="514" spans="1:8" x14ac:dyDescent="0.25">
      <c r="A514" s="1">
        <v>2013</v>
      </c>
      <c r="B514" s="1">
        <v>35300</v>
      </c>
      <c r="C514" s="1" t="str">
        <f t="shared" ref="C514:C577" si="16">LEFT(B514,3)</f>
        <v>353</v>
      </c>
      <c r="D514" s="1" t="str">
        <f t="shared" ref="D514:D577" si="17">RIGHT(B514,2)</f>
        <v>00</v>
      </c>
      <c r="E514" s="1" t="s">
        <v>12</v>
      </c>
      <c r="F514" s="7">
        <v>2609362.0300000003</v>
      </c>
      <c r="G514" s="7">
        <v>485731.70999999996</v>
      </c>
      <c r="H514" s="7">
        <v>12904.660000000003</v>
      </c>
    </row>
    <row r="515" spans="1:8" x14ac:dyDescent="0.25">
      <c r="A515" s="1">
        <v>2013</v>
      </c>
      <c r="B515" s="1">
        <v>35400</v>
      </c>
      <c r="C515" s="1" t="str">
        <f t="shared" si="16"/>
        <v>354</v>
      </c>
      <c r="D515" s="1" t="str">
        <f t="shared" si="17"/>
        <v>00</v>
      </c>
      <c r="E515" s="1" t="s">
        <v>12</v>
      </c>
      <c r="F515" s="7">
        <v>43574.28</v>
      </c>
      <c r="G515" s="7">
        <v>-43190.43</v>
      </c>
      <c r="H515" s="7">
        <v>0</v>
      </c>
    </row>
    <row r="516" spans="1:8" x14ac:dyDescent="0.25">
      <c r="A516" s="1">
        <v>2013</v>
      </c>
      <c r="B516" s="1">
        <v>35500</v>
      </c>
      <c r="C516" s="1" t="str">
        <f t="shared" si="16"/>
        <v>355</v>
      </c>
      <c r="D516" s="1" t="str">
        <f t="shared" si="17"/>
        <v>00</v>
      </c>
      <c r="E516" s="1" t="s">
        <v>12</v>
      </c>
      <c r="F516" s="7">
        <v>1397326.23</v>
      </c>
      <c r="G516" s="7">
        <v>-516440.6399999999</v>
      </c>
      <c r="H516" s="7">
        <v>24634.160000000003</v>
      </c>
    </row>
    <row r="517" spans="1:8" x14ac:dyDescent="0.25">
      <c r="A517" s="1">
        <v>2013</v>
      </c>
      <c r="B517" s="1">
        <v>35600</v>
      </c>
      <c r="C517" s="1" t="str">
        <f t="shared" si="16"/>
        <v>356</v>
      </c>
      <c r="D517" s="1" t="str">
        <f t="shared" si="17"/>
        <v>00</v>
      </c>
      <c r="E517" s="1" t="s">
        <v>12</v>
      </c>
      <c r="F517" s="7">
        <v>317037.05</v>
      </c>
      <c r="G517" s="7">
        <v>-405762.91999999981</v>
      </c>
      <c r="H517" s="7">
        <v>12229.29</v>
      </c>
    </row>
    <row r="518" spans="1:8" x14ac:dyDescent="0.25">
      <c r="A518" s="1">
        <v>2013</v>
      </c>
      <c r="B518" s="1">
        <v>35601</v>
      </c>
      <c r="C518" s="1" t="str">
        <f t="shared" si="16"/>
        <v>356</v>
      </c>
      <c r="D518" s="1" t="str">
        <f t="shared" si="17"/>
        <v>01</v>
      </c>
      <c r="E518" s="1" t="s">
        <v>12</v>
      </c>
      <c r="F518" s="7">
        <v>0</v>
      </c>
      <c r="G518" s="7">
        <v>0</v>
      </c>
      <c r="H518" s="7">
        <v>0</v>
      </c>
    </row>
    <row r="519" spans="1:8" x14ac:dyDescent="0.25">
      <c r="A519" s="1">
        <v>2013</v>
      </c>
      <c r="B519" s="1">
        <v>35700</v>
      </c>
      <c r="C519" s="1" t="str">
        <f t="shared" si="16"/>
        <v>357</v>
      </c>
      <c r="D519" s="1" t="str">
        <f t="shared" si="17"/>
        <v>00</v>
      </c>
      <c r="E519" s="1" t="s">
        <v>12</v>
      </c>
      <c r="F519" s="7">
        <v>0</v>
      </c>
      <c r="G519" s="7">
        <v>9590.11</v>
      </c>
      <c r="H519" s="7">
        <v>249.81999999999994</v>
      </c>
    </row>
    <row r="520" spans="1:8" x14ac:dyDescent="0.25">
      <c r="A520" s="1">
        <v>2013</v>
      </c>
      <c r="B520" s="1">
        <v>35800</v>
      </c>
      <c r="C520" s="1" t="str">
        <f t="shared" si="16"/>
        <v>358</v>
      </c>
      <c r="D520" s="1" t="str">
        <f t="shared" si="17"/>
        <v>00</v>
      </c>
      <c r="E520" s="1" t="s">
        <v>12</v>
      </c>
      <c r="F520" s="7">
        <v>0</v>
      </c>
      <c r="G520" s="7">
        <v>18715.16</v>
      </c>
      <c r="H520" s="7">
        <v>656.48000000000025</v>
      </c>
    </row>
    <row r="521" spans="1:8" x14ac:dyDescent="0.25">
      <c r="A521" s="1">
        <v>2013</v>
      </c>
      <c r="B521" s="1">
        <v>35900</v>
      </c>
      <c r="C521" s="1" t="str">
        <f t="shared" si="16"/>
        <v>359</v>
      </c>
      <c r="D521" s="1" t="str">
        <f t="shared" si="17"/>
        <v>00</v>
      </c>
      <c r="E521" s="1" t="s">
        <v>12</v>
      </c>
      <c r="F521" s="7">
        <v>54176.75</v>
      </c>
      <c r="G521" s="7">
        <v>-100</v>
      </c>
      <c r="H521" s="7">
        <v>0</v>
      </c>
    </row>
    <row r="522" spans="1:8" x14ac:dyDescent="0.25">
      <c r="A522" s="1">
        <v>2013</v>
      </c>
      <c r="B522" s="1">
        <v>36000</v>
      </c>
      <c r="C522" s="1" t="str">
        <f t="shared" si="16"/>
        <v>360</v>
      </c>
      <c r="D522" s="1" t="str">
        <f t="shared" si="17"/>
        <v>00</v>
      </c>
      <c r="E522" s="1" t="s">
        <v>15</v>
      </c>
      <c r="F522" s="7">
        <v>175.07</v>
      </c>
      <c r="G522" s="7">
        <v>0</v>
      </c>
      <c r="H522" s="7">
        <v>0</v>
      </c>
    </row>
    <row r="523" spans="1:8" x14ac:dyDescent="0.25">
      <c r="A523" s="1">
        <v>2013</v>
      </c>
      <c r="B523" s="1">
        <v>36001</v>
      </c>
      <c r="C523" s="1" t="str">
        <f t="shared" si="16"/>
        <v>360</v>
      </c>
      <c r="D523" s="1" t="str">
        <f t="shared" si="17"/>
        <v>01</v>
      </c>
      <c r="E523" s="2" t="s">
        <v>13</v>
      </c>
      <c r="F523" s="7">
        <v>0</v>
      </c>
      <c r="G523" s="7">
        <v>0</v>
      </c>
      <c r="H523" s="7">
        <v>0</v>
      </c>
    </row>
    <row r="524" spans="1:8" x14ac:dyDescent="0.25">
      <c r="A524" s="1">
        <v>2013</v>
      </c>
      <c r="B524" s="1">
        <v>36100</v>
      </c>
      <c r="C524" s="1" t="str">
        <f t="shared" si="16"/>
        <v>361</v>
      </c>
      <c r="D524" s="1" t="str">
        <f t="shared" si="17"/>
        <v>00</v>
      </c>
      <c r="E524" s="2" t="s">
        <v>13</v>
      </c>
      <c r="F524" s="7">
        <v>2733.51</v>
      </c>
      <c r="G524" s="7">
        <v>0</v>
      </c>
      <c r="H524" s="7">
        <v>0</v>
      </c>
    </row>
    <row r="525" spans="1:8" x14ac:dyDescent="0.25">
      <c r="A525" s="1">
        <v>2013</v>
      </c>
      <c r="B525" s="1">
        <v>36200</v>
      </c>
      <c r="C525" s="1" t="str">
        <f t="shared" si="16"/>
        <v>362</v>
      </c>
      <c r="D525" s="1" t="str">
        <f t="shared" si="17"/>
        <v>00</v>
      </c>
      <c r="E525" s="2" t="s">
        <v>13</v>
      </c>
      <c r="F525" s="7">
        <v>2780261.7099999995</v>
      </c>
      <c r="G525" s="7">
        <v>94030.32</v>
      </c>
      <c r="H525" s="7">
        <v>251965.01</v>
      </c>
    </row>
    <row r="526" spans="1:8" x14ac:dyDescent="0.25">
      <c r="A526" s="1">
        <v>2013</v>
      </c>
      <c r="B526" s="1">
        <v>36400</v>
      </c>
      <c r="C526" s="1" t="str">
        <f t="shared" si="16"/>
        <v>364</v>
      </c>
      <c r="D526" s="1" t="str">
        <f t="shared" si="17"/>
        <v>00</v>
      </c>
      <c r="E526" s="2" t="s">
        <v>13</v>
      </c>
      <c r="F526" s="7">
        <v>3085201.11</v>
      </c>
      <c r="G526" s="7">
        <v>-1721028.88</v>
      </c>
      <c r="H526" s="7">
        <v>383087.50000000012</v>
      </c>
    </row>
    <row r="527" spans="1:8" x14ac:dyDescent="0.25">
      <c r="A527" s="1">
        <v>2013</v>
      </c>
      <c r="B527" s="1">
        <v>36500</v>
      </c>
      <c r="C527" s="1" t="str">
        <f t="shared" si="16"/>
        <v>365</v>
      </c>
      <c r="D527" s="1" t="str">
        <f t="shared" si="17"/>
        <v>00</v>
      </c>
      <c r="E527" s="2" t="s">
        <v>13</v>
      </c>
      <c r="F527" s="7">
        <v>1624996.2900000003</v>
      </c>
      <c r="G527" s="7">
        <v>471129.18999999994</v>
      </c>
      <c r="H527" s="7">
        <v>311804.39000000013</v>
      </c>
    </row>
    <row r="528" spans="1:8" x14ac:dyDescent="0.25">
      <c r="A528" s="1">
        <v>2013</v>
      </c>
      <c r="B528" s="1">
        <v>36600</v>
      </c>
      <c r="C528" s="1" t="str">
        <f t="shared" si="16"/>
        <v>366</v>
      </c>
      <c r="D528" s="1" t="str">
        <f t="shared" si="17"/>
        <v>00</v>
      </c>
      <c r="E528" s="2" t="s">
        <v>13</v>
      </c>
      <c r="F528" s="7">
        <v>111449.45000000001</v>
      </c>
      <c r="G528" s="7">
        <v>357462.32999999996</v>
      </c>
      <c r="H528" s="7">
        <v>272495.95</v>
      </c>
    </row>
    <row r="529" spans="1:8" x14ac:dyDescent="0.25">
      <c r="A529" s="1">
        <v>2013</v>
      </c>
      <c r="B529" s="1">
        <v>36700</v>
      </c>
      <c r="C529" s="1" t="str">
        <f t="shared" si="16"/>
        <v>367</v>
      </c>
      <c r="D529" s="1" t="str">
        <f t="shared" si="17"/>
        <v>00</v>
      </c>
      <c r="E529" s="2" t="s">
        <v>13</v>
      </c>
      <c r="F529" s="7">
        <v>3033062.51</v>
      </c>
      <c r="G529" s="7">
        <v>-455768.94999999995</v>
      </c>
      <c r="H529" s="7">
        <v>526992.82000000007</v>
      </c>
    </row>
    <row r="530" spans="1:8" x14ac:dyDescent="0.25">
      <c r="A530" s="1">
        <v>2013</v>
      </c>
      <c r="B530" s="1">
        <v>36800</v>
      </c>
      <c r="C530" s="1" t="str">
        <f t="shared" si="16"/>
        <v>368</v>
      </c>
      <c r="D530" s="1" t="str">
        <f t="shared" si="17"/>
        <v>00</v>
      </c>
      <c r="E530" s="2" t="s">
        <v>13</v>
      </c>
      <c r="F530" s="7">
        <v>8318578.0499999998</v>
      </c>
      <c r="G530" s="7">
        <v>-2706205.4000000004</v>
      </c>
      <c r="H530" s="7">
        <v>2283851.17</v>
      </c>
    </row>
    <row r="531" spans="1:8" x14ac:dyDescent="0.25">
      <c r="A531" s="1">
        <v>2013</v>
      </c>
      <c r="B531" s="1">
        <v>36900</v>
      </c>
      <c r="C531" s="1" t="str">
        <f t="shared" si="16"/>
        <v>369</v>
      </c>
      <c r="D531" s="1" t="str">
        <f t="shared" si="17"/>
        <v>00</v>
      </c>
      <c r="E531" s="2" t="s">
        <v>13</v>
      </c>
      <c r="F531" s="7">
        <v>390970.02</v>
      </c>
      <c r="G531" s="7">
        <v>-38228.349999999977</v>
      </c>
      <c r="H531" s="7">
        <v>102862.79</v>
      </c>
    </row>
    <row r="532" spans="1:8" x14ac:dyDescent="0.25">
      <c r="A532" s="1">
        <v>2013</v>
      </c>
      <c r="B532" s="1">
        <v>36902</v>
      </c>
      <c r="C532" s="1" t="str">
        <f t="shared" si="16"/>
        <v>369</v>
      </c>
      <c r="D532" s="1" t="str">
        <f t="shared" si="17"/>
        <v>02</v>
      </c>
      <c r="E532" s="2" t="s">
        <v>13</v>
      </c>
      <c r="F532" s="7">
        <v>92198.44</v>
      </c>
      <c r="G532" s="7">
        <v>282631.94</v>
      </c>
      <c r="H532" s="7">
        <v>164023.72999999998</v>
      </c>
    </row>
    <row r="533" spans="1:8" x14ac:dyDescent="0.25">
      <c r="A533" s="1">
        <v>2013</v>
      </c>
      <c r="B533" s="1">
        <v>37000</v>
      </c>
      <c r="C533" s="1" t="str">
        <f t="shared" si="16"/>
        <v>370</v>
      </c>
      <c r="D533" s="1" t="str">
        <f t="shared" si="17"/>
        <v>00</v>
      </c>
      <c r="E533" s="2" t="s">
        <v>13</v>
      </c>
      <c r="F533" s="7">
        <v>3607131.1</v>
      </c>
      <c r="G533" s="7">
        <v>-3222072.63</v>
      </c>
      <c r="H533" s="7">
        <v>138275.62</v>
      </c>
    </row>
    <row r="534" spans="1:8" x14ac:dyDescent="0.25">
      <c r="A534" s="1">
        <v>2013</v>
      </c>
      <c r="B534" s="1">
        <v>37300</v>
      </c>
      <c r="C534" s="1" t="str">
        <f t="shared" si="16"/>
        <v>373</v>
      </c>
      <c r="D534" s="1" t="str">
        <f t="shared" si="17"/>
        <v>00</v>
      </c>
      <c r="E534" s="2" t="s">
        <v>13</v>
      </c>
      <c r="F534" s="7">
        <v>1142090.03</v>
      </c>
      <c r="G534" s="7">
        <v>202734.5</v>
      </c>
      <c r="H534" s="7">
        <v>296070.09999999998</v>
      </c>
    </row>
    <row r="535" spans="1:8" x14ac:dyDescent="0.25">
      <c r="A535" s="1">
        <v>2013</v>
      </c>
      <c r="B535" s="1">
        <v>38900</v>
      </c>
      <c r="C535" s="1" t="str">
        <f t="shared" si="16"/>
        <v>389</v>
      </c>
      <c r="D535" s="1" t="str">
        <f t="shared" si="17"/>
        <v>00</v>
      </c>
      <c r="E535" s="1" t="s">
        <v>15</v>
      </c>
      <c r="F535" s="7">
        <v>0</v>
      </c>
      <c r="G535" s="7">
        <v>0</v>
      </c>
      <c r="H535" s="7">
        <v>0</v>
      </c>
    </row>
    <row r="536" spans="1:8" x14ac:dyDescent="0.25">
      <c r="A536" s="1">
        <v>2013</v>
      </c>
      <c r="B536" s="1">
        <v>39000</v>
      </c>
      <c r="C536" s="1" t="str">
        <f t="shared" si="16"/>
        <v>390</v>
      </c>
      <c r="D536" s="1" t="str">
        <f t="shared" si="17"/>
        <v>00</v>
      </c>
      <c r="E536" s="1" t="s">
        <v>14</v>
      </c>
      <c r="F536" s="7">
        <v>449679.4</v>
      </c>
      <c r="G536" s="7">
        <v>-78504.81</v>
      </c>
      <c r="H536" s="7">
        <v>0</v>
      </c>
    </row>
    <row r="537" spans="1:8" x14ac:dyDescent="0.25">
      <c r="A537" s="1">
        <v>2013</v>
      </c>
      <c r="B537" s="1">
        <v>39101</v>
      </c>
      <c r="C537" s="1" t="str">
        <f t="shared" si="16"/>
        <v>391</v>
      </c>
      <c r="D537" s="1" t="str">
        <f t="shared" si="17"/>
        <v>01</v>
      </c>
      <c r="E537" s="1" t="s">
        <v>16</v>
      </c>
      <c r="F537" s="7">
        <v>240124</v>
      </c>
      <c r="G537" s="7">
        <v>-500</v>
      </c>
      <c r="H537" s="7">
        <v>0</v>
      </c>
    </row>
    <row r="538" spans="1:8" x14ac:dyDescent="0.25">
      <c r="A538" s="1">
        <v>2013</v>
      </c>
      <c r="B538" s="1">
        <v>39102</v>
      </c>
      <c r="C538" s="1" t="str">
        <f t="shared" si="16"/>
        <v>391</v>
      </c>
      <c r="D538" s="1" t="str">
        <f t="shared" si="17"/>
        <v>02</v>
      </c>
      <c r="E538" s="1" t="s">
        <v>16</v>
      </c>
      <c r="F538" s="7">
        <v>4527959.8600000003</v>
      </c>
      <c r="G538" s="7">
        <v>0</v>
      </c>
      <c r="H538" s="7">
        <v>0</v>
      </c>
    </row>
    <row r="539" spans="1:8" x14ac:dyDescent="0.25">
      <c r="A539" s="1">
        <v>2013</v>
      </c>
      <c r="B539" s="1">
        <v>39103</v>
      </c>
      <c r="C539" s="1" t="str">
        <f t="shared" si="16"/>
        <v>391</v>
      </c>
      <c r="D539" s="1" t="str">
        <f t="shared" si="17"/>
        <v>03</v>
      </c>
      <c r="E539" s="1" t="s">
        <v>16</v>
      </c>
      <c r="F539" s="7">
        <v>80580.069999999992</v>
      </c>
      <c r="G539" s="7">
        <v>0</v>
      </c>
      <c r="H539" s="7">
        <v>0</v>
      </c>
    </row>
    <row r="540" spans="1:8" x14ac:dyDescent="0.25">
      <c r="A540" s="1">
        <v>2013</v>
      </c>
      <c r="B540" s="1">
        <v>39104</v>
      </c>
      <c r="C540" s="1" t="str">
        <f t="shared" si="16"/>
        <v>391</v>
      </c>
      <c r="D540" s="1" t="str">
        <f t="shared" si="17"/>
        <v>04</v>
      </c>
      <c r="E540" s="1" t="s">
        <v>16</v>
      </c>
      <c r="F540" s="7">
        <v>689165.32000000007</v>
      </c>
      <c r="G540" s="7">
        <v>0</v>
      </c>
      <c r="H540" s="7">
        <v>0</v>
      </c>
    </row>
    <row r="541" spans="1:8" x14ac:dyDescent="0.25">
      <c r="A541" s="1">
        <v>2013</v>
      </c>
      <c r="B541" s="1">
        <v>39202</v>
      </c>
      <c r="C541" s="1" t="str">
        <f t="shared" si="16"/>
        <v>392</v>
      </c>
      <c r="D541" s="1" t="str">
        <f t="shared" si="17"/>
        <v>02</v>
      </c>
      <c r="E541" s="1" t="s">
        <v>17</v>
      </c>
      <c r="F541" s="7">
        <v>1244501.8</v>
      </c>
      <c r="G541" s="7">
        <v>-29553.260000000002</v>
      </c>
      <c r="H541" s="7">
        <v>170672.12</v>
      </c>
    </row>
    <row r="542" spans="1:8" x14ac:dyDescent="0.25">
      <c r="A542" s="1">
        <v>2013</v>
      </c>
      <c r="B542" s="1">
        <v>39203</v>
      </c>
      <c r="C542" s="1" t="str">
        <f t="shared" si="16"/>
        <v>392</v>
      </c>
      <c r="D542" s="1" t="str">
        <f t="shared" si="17"/>
        <v>03</v>
      </c>
      <c r="E542" s="1" t="s">
        <v>17</v>
      </c>
      <c r="F542" s="7">
        <v>3660815.36</v>
      </c>
      <c r="G542" s="7">
        <v>-213469.36000000004</v>
      </c>
      <c r="H542" s="7">
        <v>-82867.539999999979</v>
      </c>
    </row>
    <row r="543" spans="1:8" x14ac:dyDescent="0.25">
      <c r="A543" s="1">
        <v>2013</v>
      </c>
      <c r="B543" s="1">
        <v>39204</v>
      </c>
      <c r="C543" s="1" t="str">
        <f t="shared" si="16"/>
        <v>392</v>
      </c>
      <c r="D543" s="1" t="str">
        <f t="shared" si="17"/>
        <v>04</v>
      </c>
      <c r="E543" s="1" t="s">
        <v>17</v>
      </c>
      <c r="F543" s="7">
        <v>0</v>
      </c>
      <c r="G543" s="7">
        <v>0</v>
      </c>
      <c r="H543" s="7">
        <v>0</v>
      </c>
    </row>
    <row r="544" spans="1:8" x14ac:dyDescent="0.25">
      <c r="A544" s="1">
        <v>2013</v>
      </c>
      <c r="B544" s="1">
        <v>39212</v>
      </c>
      <c r="C544" s="1" t="str">
        <f t="shared" si="16"/>
        <v>392</v>
      </c>
      <c r="D544" s="1" t="str">
        <f t="shared" si="17"/>
        <v>12</v>
      </c>
      <c r="E544" s="1" t="s">
        <v>17</v>
      </c>
      <c r="F544" s="7">
        <v>208721.59</v>
      </c>
      <c r="G544" s="7">
        <v>-24134.719999999998</v>
      </c>
      <c r="H544" s="7">
        <v>51384.490000000005</v>
      </c>
    </row>
    <row r="545" spans="1:8" x14ac:dyDescent="0.25">
      <c r="A545" s="1">
        <v>2013</v>
      </c>
      <c r="B545" s="1">
        <v>39213</v>
      </c>
      <c r="C545" s="1" t="str">
        <f t="shared" si="16"/>
        <v>392</v>
      </c>
      <c r="D545" s="1" t="str">
        <f t="shared" si="17"/>
        <v>13</v>
      </c>
      <c r="E545" s="1" t="s">
        <v>17</v>
      </c>
      <c r="F545" s="7">
        <v>0</v>
      </c>
      <c r="G545" s="7">
        <v>-15600.92</v>
      </c>
      <c r="H545" s="7">
        <v>99904.72</v>
      </c>
    </row>
    <row r="546" spans="1:8" x14ac:dyDescent="0.25">
      <c r="A546" s="1">
        <v>2013</v>
      </c>
      <c r="B546" s="1">
        <v>39214</v>
      </c>
      <c r="C546" s="1" t="str">
        <f t="shared" si="16"/>
        <v>392</v>
      </c>
      <c r="D546" s="1" t="str">
        <f t="shared" si="17"/>
        <v>14</v>
      </c>
      <c r="E546" s="1" t="s">
        <v>17</v>
      </c>
      <c r="F546" s="7">
        <v>0</v>
      </c>
      <c r="G546" s="7">
        <v>261.68</v>
      </c>
      <c r="H546" s="7">
        <v>24543.1</v>
      </c>
    </row>
    <row r="547" spans="1:8" x14ac:dyDescent="0.25">
      <c r="A547" s="1">
        <v>2013</v>
      </c>
      <c r="B547" s="1">
        <v>39300</v>
      </c>
      <c r="C547" s="1" t="str">
        <f t="shared" si="16"/>
        <v>393</v>
      </c>
      <c r="D547" s="1" t="str">
        <f t="shared" si="17"/>
        <v>00</v>
      </c>
      <c r="E547" s="1" t="s">
        <v>16</v>
      </c>
      <c r="F547" s="7">
        <v>0</v>
      </c>
      <c r="G547" s="7">
        <v>0</v>
      </c>
      <c r="H547" s="7">
        <v>0</v>
      </c>
    </row>
    <row r="548" spans="1:8" x14ac:dyDescent="0.25">
      <c r="A548" s="1">
        <v>2013</v>
      </c>
      <c r="B548" s="1">
        <v>39400</v>
      </c>
      <c r="C548" s="1" t="str">
        <f t="shared" si="16"/>
        <v>394</v>
      </c>
      <c r="D548" s="1" t="str">
        <f t="shared" si="17"/>
        <v>00</v>
      </c>
      <c r="E548" s="1" t="s">
        <v>16</v>
      </c>
      <c r="F548" s="7">
        <v>1022961.39</v>
      </c>
      <c r="G548" s="7">
        <v>0</v>
      </c>
      <c r="H548" s="7">
        <v>0</v>
      </c>
    </row>
    <row r="549" spans="1:8" x14ac:dyDescent="0.25">
      <c r="A549" s="1">
        <v>2013</v>
      </c>
      <c r="B549" s="1">
        <v>39500</v>
      </c>
      <c r="C549" s="1" t="str">
        <f t="shared" si="16"/>
        <v>395</v>
      </c>
      <c r="D549" s="1" t="str">
        <f t="shared" si="17"/>
        <v>00</v>
      </c>
      <c r="E549" s="1" t="s">
        <v>16</v>
      </c>
      <c r="F549" s="7">
        <v>0</v>
      </c>
      <c r="G549" s="7">
        <v>0</v>
      </c>
      <c r="H549" s="7">
        <v>0</v>
      </c>
    </row>
    <row r="550" spans="1:8" x14ac:dyDescent="0.25">
      <c r="A550" s="1">
        <v>2013</v>
      </c>
      <c r="B550" s="1">
        <v>39600</v>
      </c>
      <c r="C550" s="1" t="str">
        <f t="shared" si="16"/>
        <v>396</v>
      </c>
      <c r="D550" s="1" t="str">
        <f t="shared" si="17"/>
        <v>00</v>
      </c>
      <c r="E550" s="1" t="s">
        <v>16</v>
      </c>
      <c r="F550" s="7">
        <v>0</v>
      </c>
      <c r="G550" s="7">
        <v>0</v>
      </c>
      <c r="H550" s="7">
        <v>0</v>
      </c>
    </row>
    <row r="551" spans="1:8" x14ac:dyDescent="0.25">
      <c r="A551" s="1">
        <v>2013</v>
      </c>
      <c r="B551" s="1">
        <v>39700</v>
      </c>
      <c r="C551" s="1" t="str">
        <f t="shared" si="16"/>
        <v>397</v>
      </c>
      <c r="D551" s="1" t="str">
        <f t="shared" si="17"/>
        <v>00</v>
      </c>
      <c r="E551" s="1" t="s">
        <v>16</v>
      </c>
      <c r="F551" s="7">
        <v>1477328.75</v>
      </c>
      <c r="G551" s="7">
        <v>-158.57</v>
      </c>
      <c r="H551" s="7">
        <v>0</v>
      </c>
    </row>
    <row r="552" spans="1:8" x14ac:dyDescent="0.25">
      <c r="A552" s="1">
        <v>2013</v>
      </c>
      <c r="B552" s="1">
        <v>39725</v>
      </c>
      <c r="C552" s="1" t="str">
        <f t="shared" si="16"/>
        <v>397</v>
      </c>
      <c r="D552" s="1" t="str">
        <f t="shared" si="17"/>
        <v>25</v>
      </c>
      <c r="E552" s="2" t="s">
        <v>14</v>
      </c>
      <c r="F552" s="7">
        <v>36943.530000000006</v>
      </c>
      <c r="G552" s="7">
        <v>-6286.56</v>
      </c>
      <c r="H552" s="7">
        <v>24.22</v>
      </c>
    </row>
    <row r="553" spans="1:8" x14ac:dyDescent="0.25">
      <c r="A553" s="1">
        <v>2013</v>
      </c>
      <c r="B553" s="1">
        <v>39800</v>
      </c>
      <c r="C553" s="1" t="str">
        <f t="shared" si="16"/>
        <v>398</v>
      </c>
      <c r="D553" s="1" t="str">
        <f t="shared" si="17"/>
        <v>00</v>
      </c>
      <c r="E553" s="1" t="s">
        <v>16</v>
      </c>
      <c r="F553" s="7">
        <v>0</v>
      </c>
      <c r="G553" s="7">
        <v>0</v>
      </c>
      <c r="H553" s="7">
        <v>0</v>
      </c>
    </row>
    <row r="554" spans="1:8" x14ac:dyDescent="0.25">
      <c r="A554" s="1">
        <v>2014</v>
      </c>
      <c r="B554" s="1">
        <v>30302</v>
      </c>
      <c r="C554" s="1" t="str">
        <f t="shared" si="16"/>
        <v>303</v>
      </c>
      <c r="D554" s="1" t="str">
        <f t="shared" si="17"/>
        <v>02</v>
      </c>
      <c r="E554" s="1" t="s">
        <v>8</v>
      </c>
      <c r="F554" s="7">
        <v>0</v>
      </c>
      <c r="G554" s="7">
        <v>0</v>
      </c>
      <c r="H554" s="7">
        <v>0</v>
      </c>
    </row>
    <row r="555" spans="1:8" x14ac:dyDescent="0.25">
      <c r="A555" s="1">
        <v>2014</v>
      </c>
      <c r="B555" s="1">
        <v>30315</v>
      </c>
      <c r="C555" s="1" t="str">
        <f t="shared" si="16"/>
        <v>303</v>
      </c>
      <c r="D555" s="1" t="str">
        <f t="shared" si="17"/>
        <v>15</v>
      </c>
      <c r="E555" s="1" t="s">
        <v>8</v>
      </c>
      <c r="F555" s="7">
        <v>0</v>
      </c>
      <c r="G555" s="7">
        <v>0</v>
      </c>
      <c r="H555" s="7">
        <v>0</v>
      </c>
    </row>
    <row r="556" spans="1:8" x14ac:dyDescent="0.25">
      <c r="A556" s="1">
        <v>2014</v>
      </c>
      <c r="B556" s="1">
        <v>31140</v>
      </c>
      <c r="C556" s="1" t="str">
        <f t="shared" si="16"/>
        <v>311</v>
      </c>
      <c r="D556" s="1" t="str">
        <f t="shared" si="17"/>
        <v>40</v>
      </c>
      <c r="E556" s="1" t="s">
        <v>9</v>
      </c>
      <c r="F556" s="7">
        <v>2827383.51</v>
      </c>
      <c r="G556" s="7">
        <v>-180824.38</v>
      </c>
      <c r="H556" s="7">
        <v>0</v>
      </c>
    </row>
    <row r="557" spans="1:8" x14ac:dyDescent="0.25">
      <c r="A557" s="1">
        <v>2014</v>
      </c>
      <c r="B557" s="1">
        <v>31141</v>
      </c>
      <c r="C557" s="1" t="str">
        <f t="shared" si="16"/>
        <v>311</v>
      </c>
      <c r="D557" s="1" t="str">
        <f t="shared" si="17"/>
        <v>41</v>
      </c>
      <c r="E557" s="1" t="s">
        <v>9</v>
      </c>
      <c r="F557" s="7">
        <v>46353</v>
      </c>
      <c r="G557" s="7">
        <v>0</v>
      </c>
      <c r="H557" s="7">
        <v>0</v>
      </c>
    </row>
    <row r="558" spans="1:8" x14ac:dyDescent="0.25">
      <c r="A558" s="1">
        <v>2014</v>
      </c>
      <c r="B558" s="1">
        <v>31142</v>
      </c>
      <c r="C558" s="1" t="str">
        <f t="shared" si="16"/>
        <v>311</v>
      </c>
      <c r="D558" s="1" t="str">
        <f t="shared" si="17"/>
        <v>42</v>
      </c>
      <c r="E558" s="1" t="s">
        <v>9</v>
      </c>
      <c r="F558" s="7">
        <v>333640.24000000005</v>
      </c>
      <c r="G558" s="7">
        <v>-7562.56</v>
      </c>
      <c r="H558" s="7">
        <v>0</v>
      </c>
    </row>
    <row r="559" spans="1:8" x14ac:dyDescent="0.25">
      <c r="A559" s="1">
        <v>2014</v>
      </c>
      <c r="B559" s="1">
        <v>31143</v>
      </c>
      <c r="C559" s="1" t="str">
        <f t="shared" si="16"/>
        <v>311</v>
      </c>
      <c r="D559" s="1" t="str">
        <f t="shared" si="17"/>
        <v>43</v>
      </c>
      <c r="E559" s="1" t="s">
        <v>9</v>
      </c>
      <c r="F559" s="7">
        <v>398332.26999999996</v>
      </c>
      <c r="G559" s="7">
        <v>-3544.51</v>
      </c>
      <c r="H559" s="7">
        <v>0</v>
      </c>
    </row>
    <row r="560" spans="1:8" x14ac:dyDescent="0.25">
      <c r="A560" s="1">
        <v>2014</v>
      </c>
      <c r="B560" s="1">
        <v>31144</v>
      </c>
      <c r="C560" s="1" t="str">
        <f t="shared" si="16"/>
        <v>311</v>
      </c>
      <c r="D560" s="1" t="str">
        <f t="shared" si="17"/>
        <v>44</v>
      </c>
      <c r="E560" s="1" t="s">
        <v>9</v>
      </c>
      <c r="F560" s="7">
        <v>4671.28</v>
      </c>
      <c r="G560" s="7">
        <v>-498.49</v>
      </c>
      <c r="H560" s="7">
        <v>0</v>
      </c>
    </row>
    <row r="561" spans="1:8" x14ac:dyDescent="0.25">
      <c r="A561" s="1">
        <v>2014</v>
      </c>
      <c r="B561" s="1">
        <v>31145</v>
      </c>
      <c r="C561" s="1" t="str">
        <f t="shared" si="16"/>
        <v>311</v>
      </c>
      <c r="D561" s="1" t="str">
        <f t="shared" si="17"/>
        <v>45</v>
      </c>
      <c r="E561" s="1" t="s">
        <v>9</v>
      </c>
      <c r="F561" s="7">
        <v>143270.01999999999</v>
      </c>
      <c r="G561" s="7">
        <v>-23276.19</v>
      </c>
      <c r="H561" s="7">
        <v>0</v>
      </c>
    </row>
    <row r="562" spans="1:8" x14ac:dyDescent="0.25">
      <c r="A562" s="1">
        <v>2014</v>
      </c>
      <c r="B562" s="1">
        <v>31146</v>
      </c>
      <c r="C562" s="1" t="str">
        <f t="shared" si="16"/>
        <v>311</v>
      </c>
      <c r="D562" s="1" t="str">
        <f t="shared" si="17"/>
        <v>46</v>
      </c>
      <c r="E562" s="1" t="s">
        <v>9</v>
      </c>
      <c r="F562" s="7">
        <v>232593.37</v>
      </c>
      <c r="G562" s="7">
        <v>-43375.25</v>
      </c>
      <c r="H562" s="7">
        <v>0</v>
      </c>
    </row>
    <row r="563" spans="1:8" x14ac:dyDescent="0.25">
      <c r="A563" s="1">
        <v>2014</v>
      </c>
      <c r="B563" s="1">
        <v>31151</v>
      </c>
      <c r="C563" s="1" t="str">
        <f t="shared" si="16"/>
        <v>311</v>
      </c>
      <c r="D563" s="1" t="str">
        <f t="shared" si="17"/>
        <v>51</v>
      </c>
      <c r="E563" s="1" t="s">
        <v>9</v>
      </c>
      <c r="F563" s="7">
        <v>0</v>
      </c>
      <c r="G563" s="7">
        <v>0</v>
      </c>
      <c r="H563" s="7">
        <v>0</v>
      </c>
    </row>
    <row r="564" spans="1:8" x14ac:dyDescent="0.25">
      <c r="A564" s="1">
        <v>2014</v>
      </c>
      <c r="B564" s="1">
        <v>31152</v>
      </c>
      <c r="C564" s="1" t="str">
        <f t="shared" si="16"/>
        <v>311</v>
      </c>
      <c r="D564" s="1" t="str">
        <f t="shared" si="17"/>
        <v>52</v>
      </c>
      <c r="E564" s="1" t="s">
        <v>9</v>
      </c>
      <c r="F564" s="7">
        <v>0</v>
      </c>
      <c r="G564" s="7">
        <v>0</v>
      </c>
      <c r="H564" s="7">
        <v>0</v>
      </c>
    </row>
    <row r="565" spans="1:8" x14ac:dyDescent="0.25">
      <c r="A565" s="1">
        <v>2014</v>
      </c>
      <c r="B565" s="1">
        <v>31153</v>
      </c>
      <c r="C565" s="1" t="str">
        <f t="shared" si="16"/>
        <v>311</v>
      </c>
      <c r="D565" s="1" t="str">
        <f t="shared" si="17"/>
        <v>53</v>
      </c>
      <c r="E565" s="1" t="s">
        <v>9</v>
      </c>
      <c r="F565" s="7">
        <v>0</v>
      </c>
      <c r="G565" s="7">
        <v>0</v>
      </c>
      <c r="H565" s="7">
        <v>0</v>
      </c>
    </row>
    <row r="566" spans="1:8" x14ac:dyDescent="0.25">
      <c r="A566" s="1">
        <v>2014</v>
      </c>
      <c r="B566" s="1">
        <v>31154</v>
      </c>
      <c r="C566" s="1" t="str">
        <f t="shared" si="16"/>
        <v>311</v>
      </c>
      <c r="D566" s="1" t="str">
        <f t="shared" si="17"/>
        <v>54</v>
      </c>
      <c r="E566" s="1" t="s">
        <v>9</v>
      </c>
      <c r="F566" s="7">
        <v>0</v>
      </c>
      <c r="G566" s="7">
        <v>0</v>
      </c>
      <c r="H566" s="7">
        <v>0</v>
      </c>
    </row>
    <row r="567" spans="1:8" x14ac:dyDescent="0.25">
      <c r="A567" s="1">
        <v>2014</v>
      </c>
      <c r="B567" s="1">
        <v>31240</v>
      </c>
      <c r="C567" s="1" t="str">
        <f t="shared" si="16"/>
        <v>312</v>
      </c>
      <c r="D567" s="1" t="str">
        <f t="shared" si="17"/>
        <v>40</v>
      </c>
      <c r="E567" s="1" t="s">
        <v>9</v>
      </c>
      <c r="F567" s="7">
        <v>9798840.6399999987</v>
      </c>
      <c r="G567" s="7">
        <v>-2867336.88</v>
      </c>
      <c r="H567" s="7">
        <v>-1276.0900000000256</v>
      </c>
    </row>
    <row r="568" spans="1:8" x14ac:dyDescent="0.25">
      <c r="A568" s="1">
        <v>2014</v>
      </c>
      <c r="B568" s="1">
        <v>31241</v>
      </c>
      <c r="C568" s="1" t="str">
        <f t="shared" si="16"/>
        <v>312</v>
      </c>
      <c r="D568" s="1" t="str">
        <f t="shared" si="17"/>
        <v>41</v>
      </c>
      <c r="E568" s="1" t="s">
        <v>9</v>
      </c>
      <c r="F568" s="7">
        <v>3636989.2800000003</v>
      </c>
      <c r="G568" s="7">
        <v>-725429.97</v>
      </c>
      <c r="H568" s="7">
        <v>0</v>
      </c>
    </row>
    <row r="569" spans="1:8" x14ac:dyDescent="0.25">
      <c r="A569" s="1">
        <v>2014</v>
      </c>
      <c r="B569" s="1">
        <v>31242</v>
      </c>
      <c r="C569" s="1" t="str">
        <f t="shared" si="16"/>
        <v>312</v>
      </c>
      <c r="D569" s="1" t="str">
        <f t="shared" si="17"/>
        <v>42</v>
      </c>
      <c r="E569" s="1" t="s">
        <v>9</v>
      </c>
      <c r="F569" s="7">
        <v>8387545.790000001</v>
      </c>
      <c r="G569" s="7">
        <v>-330310.41000000003</v>
      </c>
      <c r="H569" s="7">
        <v>0</v>
      </c>
    </row>
    <row r="570" spans="1:8" x14ac:dyDescent="0.25">
      <c r="A570" s="1">
        <v>2014</v>
      </c>
      <c r="B570" s="1">
        <v>31243</v>
      </c>
      <c r="C570" s="1" t="str">
        <f t="shared" si="16"/>
        <v>312</v>
      </c>
      <c r="D570" s="1" t="str">
        <f t="shared" si="17"/>
        <v>43</v>
      </c>
      <c r="E570" s="1" t="s">
        <v>9</v>
      </c>
      <c r="F570" s="7">
        <v>18643690.980000004</v>
      </c>
      <c r="G570" s="7">
        <v>-285887</v>
      </c>
      <c r="H570" s="7">
        <v>104235.13000000003</v>
      </c>
    </row>
    <row r="571" spans="1:8" x14ac:dyDescent="0.25">
      <c r="A571" s="1">
        <v>2014</v>
      </c>
      <c r="B571" s="1">
        <v>31244</v>
      </c>
      <c r="C571" s="1" t="str">
        <f t="shared" si="16"/>
        <v>312</v>
      </c>
      <c r="D571" s="1" t="str">
        <f t="shared" si="17"/>
        <v>44</v>
      </c>
      <c r="E571" s="1" t="s">
        <v>9</v>
      </c>
      <c r="F571" s="7">
        <v>19978428.600000001</v>
      </c>
      <c r="G571" s="7">
        <v>-9023243.2799999993</v>
      </c>
      <c r="H571" s="7">
        <v>231998.69</v>
      </c>
    </row>
    <row r="572" spans="1:8" x14ac:dyDescent="0.25">
      <c r="A572" s="1">
        <v>2014</v>
      </c>
      <c r="B572" s="1">
        <v>31245</v>
      </c>
      <c r="C572" s="1" t="str">
        <f t="shared" si="16"/>
        <v>312</v>
      </c>
      <c r="D572" s="1" t="str">
        <f t="shared" si="17"/>
        <v>45</v>
      </c>
      <c r="E572" s="1" t="s">
        <v>9</v>
      </c>
      <c r="F572" s="7">
        <v>18011709.329999998</v>
      </c>
      <c r="G572" s="7">
        <v>-3804419.4499999997</v>
      </c>
      <c r="H572" s="7">
        <v>92362.58</v>
      </c>
    </row>
    <row r="573" spans="1:8" x14ac:dyDescent="0.25">
      <c r="A573" s="1">
        <v>2014</v>
      </c>
      <c r="B573" s="1">
        <v>31246</v>
      </c>
      <c r="C573" s="1" t="str">
        <f t="shared" si="16"/>
        <v>312</v>
      </c>
      <c r="D573" s="1" t="str">
        <f t="shared" si="17"/>
        <v>46</v>
      </c>
      <c r="E573" s="1" t="s">
        <v>9</v>
      </c>
      <c r="F573" s="7">
        <v>1410993.02</v>
      </c>
      <c r="G573" s="7">
        <v>-259764.50999999998</v>
      </c>
      <c r="H573" s="7">
        <v>33248.129999999997</v>
      </c>
    </row>
    <row r="574" spans="1:8" x14ac:dyDescent="0.25">
      <c r="A574" s="1">
        <v>2014</v>
      </c>
      <c r="B574" s="1">
        <v>31251</v>
      </c>
      <c r="C574" s="1" t="str">
        <f t="shared" si="16"/>
        <v>312</v>
      </c>
      <c r="D574" s="1" t="str">
        <f t="shared" si="17"/>
        <v>51</v>
      </c>
      <c r="E574" s="1" t="s">
        <v>9</v>
      </c>
      <c r="F574" s="7">
        <v>3815.56</v>
      </c>
      <c r="G574" s="7">
        <v>0</v>
      </c>
      <c r="H574" s="7">
        <v>0</v>
      </c>
    </row>
    <row r="575" spans="1:8" x14ac:dyDescent="0.25">
      <c r="A575" s="1">
        <v>2014</v>
      </c>
      <c r="B575" s="1">
        <v>31252</v>
      </c>
      <c r="C575" s="1" t="str">
        <f t="shared" si="16"/>
        <v>312</v>
      </c>
      <c r="D575" s="1" t="str">
        <f t="shared" si="17"/>
        <v>52</v>
      </c>
      <c r="E575" s="1" t="s">
        <v>9</v>
      </c>
      <c r="F575" s="7">
        <v>0</v>
      </c>
      <c r="G575" s="7">
        <v>0</v>
      </c>
      <c r="H575" s="7">
        <v>0</v>
      </c>
    </row>
    <row r="576" spans="1:8" x14ac:dyDescent="0.25">
      <c r="A576" s="1">
        <v>2014</v>
      </c>
      <c r="B576" s="1">
        <v>31253</v>
      </c>
      <c r="C576" s="1" t="str">
        <f t="shared" si="16"/>
        <v>312</v>
      </c>
      <c r="D576" s="1" t="str">
        <f t="shared" si="17"/>
        <v>53</v>
      </c>
      <c r="E576" s="1" t="s">
        <v>9</v>
      </c>
      <c r="F576" s="7">
        <v>0</v>
      </c>
      <c r="G576" s="7">
        <v>0</v>
      </c>
      <c r="H576" s="7">
        <v>0</v>
      </c>
    </row>
    <row r="577" spans="1:8" x14ac:dyDescent="0.25">
      <c r="A577" s="1">
        <v>2014</v>
      </c>
      <c r="B577" s="1">
        <v>31254</v>
      </c>
      <c r="C577" s="1" t="str">
        <f t="shared" si="16"/>
        <v>312</v>
      </c>
      <c r="D577" s="1" t="str">
        <f t="shared" si="17"/>
        <v>54</v>
      </c>
      <c r="E577" s="1" t="s">
        <v>9</v>
      </c>
      <c r="F577" s="7">
        <v>2963591.1399999997</v>
      </c>
      <c r="G577" s="7">
        <v>-35481.54</v>
      </c>
      <c r="H577" s="7">
        <v>0</v>
      </c>
    </row>
    <row r="578" spans="1:8" x14ac:dyDescent="0.25">
      <c r="A578" s="1">
        <v>2014</v>
      </c>
      <c r="B578" s="1">
        <v>31440</v>
      </c>
      <c r="C578" s="1" t="str">
        <f t="shared" ref="C578:C641" si="18">LEFT(B578,3)</f>
        <v>314</v>
      </c>
      <c r="D578" s="1" t="str">
        <f t="shared" ref="D578:D641" si="19">RIGHT(B578,2)</f>
        <v>40</v>
      </c>
      <c r="E578" s="1" t="s">
        <v>9</v>
      </c>
      <c r="F578" s="7">
        <v>104848.35</v>
      </c>
      <c r="G578" s="7">
        <v>-173587.56</v>
      </c>
      <c r="H578" s="7">
        <v>-1736.4099999999999</v>
      </c>
    </row>
    <row r="579" spans="1:8" x14ac:dyDescent="0.25">
      <c r="A579" s="1">
        <v>2014</v>
      </c>
      <c r="B579" s="1">
        <v>31441</v>
      </c>
      <c r="C579" s="1" t="str">
        <f t="shared" si="18"/>
        <v>314</v>
      </c>
      <c r="D579" s="1" t="str">
        <f t="shared" si="19"/>
        <v>41</v>
      </c>
      <c r="E579" s="1" t="s">
        <v>9</v>
      </c>
      <c r="F579" s="7">
        <v>213554.11000000002</v>
      </c>
      <c r="G579" s="7">
        <v>-222247.3</v>
      </c>
      <c r="H579" s="7">
        <v>0</v>
      </c>
    </row>
    <row r="580" spans="1:8" x14ac:dyDescent="0.25">
      <c r="A580" s="1">
        <v>2014</v>
      </c>
      <c r="B580" s="1">
        <v>31442</v>
      </c>
      <c r="C580" s="1" t="str">
        <f t="shared" si="18"/>
        <v>314</v>
      </c>
      <c r="D580" s="1" t="str">
        <f t="shared" si="19"/>
        <v>42</v>
      </c>
      <c r="E580" s="1" t="s">
        <v>9</v>
      </c>
      <c r="F580" s="7">
        <v>875300.78999999992</v>
      </c>
      <c r="G580" s="7">
        <v>-100081.59999999999</v>
      </c>
      <c r="H580" s="7">
        <v>0</v>
      </c>
    </row>
    <row r="581" spans="1:8" x14ac:dyDescent="0.25">
      <c r="A581" s="1">
        <v>2014</v>
      </c>
      <c r="B581" s="1">
        <v>31443</v>
      </c>
      <c r="C581" s="1" t="str">
        <f t="shared" si="18"/>
        <v>314</v>
      </c>
      <c r="D581" s="1" t="str">
        <f t="shared" si="19"/>
        <v>43</v>
      </c>
      <c r="E581" s="1" t="s">
        <v>9</v>
      </c>
      <c r="F581" s="7">
        <v>2433601.96</v>
      </c>
      <c r="G581" s="7">
        <v>-238470.01999999979</v>
      </c>
      <c r="H581" s="7">
        <v>-20149.410000000003</v>
      </c>
    </row>
    <row r="582" spans="1:8" x14ac:dyDescent="0.25">
      <c r="A582" s="1">
        <v>2014</v>
      </c>
      <c r="B582" s="1">
        <v>31444</v>
      </c>
      <c r="C582" s="1" t="str">
        <f t="shared" si="18"/>
        <v>314</v>
      </c>
      <c r="D582" s="1" t="str">
        <f t="shared" si="19"/>
        <v>44</v>
      </c>
      <c r="E582" s="1" t="s">
        <v>9</v>
      </c>
      <c r="F582" s="7">
        <v>2912025.5799999996</v>
      </c>
      <c r="G582" s="7">
        <v>-3790743.36</v>
      </c>
      <c r="H582" s="7">
        <v>45254.34</v>
      </c>
    </row>
    <row r="583" spans="1:8" x14ac:dyDescent="0.25">
      <c r="A583" s="1">
        <v>2014</v>
      </c>
      <c r="B583" s="1">
        <v>31540</v>
      </c>
      <c r="C583" s="1" t="str">
        <f t="shared" si="18"/>
        <v>315</v>
      </c>
      <c r="D583" s="1" t="str">
        <f t="shared" si="19"/>
        <v>40</v>
      </c>
      <c r="E583" s="1" t="s">
        <v>9</v>
      </c>
      <c r="F583" s="7">
        <v>6068478.2599999998</v>
      </c>
      <c r="G583" s="7">
        <v>-20192.949999999997</v>
      </c>
      <c r="H583" s="7">
        <v>0</v>
      </c>
    </row>
    <row r="584" spans="1:8" x14ac:dyDescent="0.25">
      <c r="A584" s="1">
        <v>2014</v>
      </c>
      <c r="B584" s="1">
        <v>31541</v>
      </c>
      <c r="C584" s="1" t="str">
        <f t="shared" si="18"/>
        <v>315</v>
      </c>
      <c r="D584" s="1" t="str">
        <f t="shared" si="19"/>
        <v>41</v>
      </c>
      <c r="E584" s="1" t="s">
        <v>9</v>
      </c>
      <c r="F584" s="7">
        <v>350070.15</v>
      </c>
      <c r="G584" s="7">
        <v>-8765.4599999999991</v>
      </c>
      <c r="H584" s="7">
        <v>0</v>
      </c>
    </row>
    <row r="585" spans="1:8" x14ac:dyDescent="0.25">
      <c r="A585" s="1">
        <v>2014</v>
      </c>
      <c r="B585" s="1">
        <v>31542</v>
      </c>
      <c r="C585" s="1" t="str">
        <f t="shared" si="18"/>
        <v>315</v>
      </c>
      <c r="D585" s="1" t="str">
        <f t="shared" si="19"/>
        <v>42</v>
      </c>
      <c r="E585" s="1" t="s">
        <v>9</v>
      </c>
      <c r="F585" s="7">
        <v>1717807.13</v>
      </c>
      <c r="G585" s="7">
        <v>-1991.66</v>
      </c>
      <c r="H585" s="7">
        <v>0</v>
      </c>
    </row>
    <row r="586" spans="1:8" x14ac:dyDescent="0.25">
      <c r="A586" s="1">
        <v>2014</v>
      </c>
      <c r="B586" s="1">
        <v>31543</v>
      </c>
      <c r="C586" s="1" t="str">
        <f t="shared" si="18"/>
        <v>315</v>
      </c>
      <c r="D586" s="1" t="str">
        <f t="shared" si="19"/>
        <v>43</v>
      </c>
      <c r="E586" s="1" t="s">
        <v>9</v>
      </c>
      <c r="F586" s="7">
        <v>4271102.01</v>
      </c>
      <c r="G586" s="7">
        <v>-17568.349999999999</v>
      </c>
      <c r="H586" s="7">
        <v>0</v>
      </c>
    </row>
    <row r="587" spans="1:8" x14ac:dyDescent="0.25">
      <c r="A587" s="1">
        <v>2014</v>
      </c>
      <c r="B587" s="1">
        <v>31544</v>
      </c>
      <c r="C587" s="1" t="str">
        <f t="shared" si="18"/>
        <v>315</v>
      </c>
      <c r="D587" s="1" t="str">
        <f t="shared" si="19"/>
        <v>44</v>
      </c>
      <c r="E587" s="1" t="s">
        <v>9</v>
      </c>
      <c r="F587" s="7">
        <v>1847982.77</v>
      </c>
      <c r="G587" s="7">
        <v>-154565.78</v>
      </c>
      <c r="H587" s="7">
        <v>0</v>
      </c>
    </row>
    <row r="588" spans="1:8" x14ac:dyDescent="0.25">
      <c r="A588" s="1">
        <v>2014</v>
      </c>
      <c r="B588" s="1">
        <v>31545</v>
      </c>
      <c r="C588" s="1" t="str">
        <f t="shared" si="18"/>
        <v>315</v>
      </c>
      <c r="D588" s="1" t="str">
        <f t="shared" si="19"/>
        <v>45</v>
      </c>
      <c r="E588" s="1" t="s">
        <v>9</v>
      </c>
      <c r="F588" s="7">
        <v>1068629.5699999998</v>
      </c>
      <c r="G588" s="7">
        <v>-18163.28</v>
      </c>
      <c r="H588" s="7">
        <v>0</v>
      </c>
    </row>
    <row r="589" spans="1:8" x14ac:dyDescent="0.25">
      <c r="A589" s="1">
        <v>2014</v>
      </c>
      <c r="B589" s="1">
        <v>31546</v>
      </c>
      <c r="C589" s="1" t="str">
        <f t="shared" si="18"/>
        <v>315</v>
      </c>
      <c r="D589" s="1" t="str">
        <f t="shared" si="19"/>
        <v>46</v>
      </c>
      <c r="E589" s="1" t="s">
        <v>9</v>
      </c>
      <c r="F589" s="7">
        <v>1504349.2899999998</v>
      </c>
      <c r="G589" s="7">
        <v>-4100.6000000000004</v>
      </c>
      <c r="H589" s="7">
        <v>0</v>
      </c>
    </row>
    <row r="590" spans="1:8" x14ac:dyDescent="0.25">
      <c r="A590" s="1">
        <v>2014</v>
      </c>
      <c r="B590" s="1">
        <v>31551</v>
      </c>
      <c r="C590" s="1" t="str">
        <f t="shared" si="18"/>
        <v>315</v>
      </c>
      <c r="D590" s="1" t="str">
        <f t="shared" si="19"/>
        <v>51</v>
      </c>
      <c r="E590" s="1" t="s">
        <v>9</v>
      </c>
      <c r="F590" s="7">
        <v>30182.02</v>
      </c>
      <c r="G590" s="7">
        <v>-2946.11</v>
      </c>
      <c r="H590" s="7">
        <v>0</v>
      </c>
    </row>
    <row r="591" spans="1:8" x14ac:dyDescent="0.25">
      <c r="A591" s="1">
        <v>2014</v>
      </c>
      <c r="B591" s="1">
        <v>31552</v>
      </c>
      <c r="C591" s="1" t="str">
        <f t="shared" si="18"/>
        <v>315</v>
      </c>
      <c r="D591" s="1" t="str">
        <f t="shared" si="19"/>
        <v>52</v>
      </c>
      <c r="E591" s="1" t="s">
        <v>9</v>
      </c>
      <c r="F591" s="7">
        <v>0</v>
      </c>
      <c r="G591" s="7">
        <v>0</v>
      </c>
      <c r="H591" s="7">
        <v>0</v>
      </c>
    </row>
    <row r="592" spans="1:8" x14ac:dyDescent="0.25">
      <c r="A592" s="1">
        <v>2014</v>
      </c>
      <c r="B592" s="1">
        <v>31553</v>
      </c>
      <c r="C592" s="1" t="str">
        <f t="shared" si="18"/>
        <v>315</v>
      </c>
      <c r="D592" s="1" t="str">
        <f t="shared" si="19"/>
        <v>53</v>
      </c>
      <c r="E592" s="1" t="s">
        <v>9</v>
      </c>
      <c r="F592" s="7">
        <v>0</v>
      </c>
      <c r="G592" s="7">
        <v>0</v>
      </c>
      <c r="H592" s="7">
        <v>0</v>
      </c>
    </row>
    <row r="593" spans="1:8" x14ac:dyDescent="0.25">
      <c r="A593" s="1">
        <v>2014</v>
      </c>
      <c r="B593" s="1">
        <v>31554</v>
      </c>
      <c r="C593" s="1" t="str">
        <f t="shared" si="18"/>
        <v>315</v>
      </c>
      <c r="D593" s="1" t="str">
        <f t="shared" si="19"/>
        <v>54</v>
      </c>
      <c r="E593" s="1" t="s">
        <v>9</v>
      </c>
      <c r="F593" s="7">
        <v>0</v>
      </c>
      <c r="G593" s="7">
        <v>0</v>
      </c>
      <c r="H593" s="7">
        <v>0</v>
      </c>
    </row>
    <row r="594" spans="1:8" x14ac:dyDescent="0.25">
      <c r="A594" s="1">
        <v>2014</v>
      </c>
      <c r="B594" s="1">
        <v>31640</v>
      </c>
      <c r="C594" s="1" t="str">
        <f t="shared" si="18"/>
        <v>316</v>
      </c>
      <c r="D594" s="1" t="str">
        <f t="shared" si="19"/>
        <v>40</v>
      </c>
      <c r="E594" s="1" t="s">
        <v>9</v>
      </c>
      <c r="F594" s="7">
        <v>34750.35</v>
      </c>
      <c r="G594" s="7">
        <v>-1029.33</v>
      </c>
      <c r="H594" s="7">
        <v>0</v>
      </c>
    </row>
    <row r="595" spans="1:8" x14ac:dyDescent="0.25">
      <c r="A595" s="1">
        <v>2014</v>
      </c>
      <c r="B595" s="1">
        <v>31641</v>
      </c>
      <c r="C595" s="1" t="str">
        <f t="shared" si="18"/>
        <v>316</v>
      </c>
      <c r="D595" s="1" t="str">
        <f t="shared" si="19"/>
        <v>41</v>
      </c>
      <c r="E595" s="1" t="s">
        <v>9</v>
      </c>
      <c r="F595" s="7">
        <v>0</v>
      </c>
      <c r="G595" s="7">
        <v>0</v>
      </c>
      <c r="H595" s="7">
        <v>0</v>
      </c>
    </row>
    <row r="596" spans="1:8" x14ac:dyDescent="0.25">
      <c r="A596" s="1">
        <v>2014</v>
      </c>
      <c r="B596" s="1">
        <v>31642</v>
      </c>
      <c r="C596" s="1" t="str">
        <f t="shared" si="18"/>
        <v>316</v>
      </c>
      <c r="D596" s="1" t="str">
        <f t="shared" si="19"/>
        <v>42</v>
      </c>
      <c r="E596" s="1" t="s">
        <v>9</v>
      </c>
      <c r="F596" s="7">
        <v>0</v>
      </c>
      <c r="G596" s="7">
        <v>0</v>
      </c>
      <c r="H596" s="7">
        <v>0</v>
      </c>
    </row>
    <row r="597" spans="1:8" x14ac:dyDescent="0.25">
      <c r="A597" s="1">
        <v>2014</v>
      </c>
      <c r="B597" s="1">
        <v>31643</v>
      </c>
      <c r="C597" s="1" t="str">
        <f t="shared" si="18"/>
        <v>316</v>
      </c>
      <c r="D597" s="1" t="str">
        <f t="shared" si="19"/>
        <v>43</v>
      </c>
      <c r="E597" s="1" t="s">
        <v>9</v>
      </c>
      <c r="F597" s="7">
        <v>25603.279999999999</v>
      </c>
      <c r="G597" s="7">
        <v>0</v>
      </c>
      <c r="H597" s="7">
        <v>0</v>
      </c>
    </row>
    <row r="598" spans="1:8" x14ac:dyDescent="0.25">
      <c r="A598" s="1">
        <v>2014</v>
      </c>
      <c r="B598" s="1">
        <v>31644</v>
      </c>
      <c r="C598" s="1" t="str">
        <f t="shared" si="18"/>
        <v>316</v>
      </c>
      <c r="D598" s="1" t="str">
        <f t="shared" si="19"/>
        <v>44</v>
      </c>
      <c r="E598" s="1" t="s">
        <v>9</v>
      </c>
      <c r="F598" s="7">
        <v>6483.14</v>
      </c>
      <c r="G598" s="7">
        <v>0</v>
      </c>
      <c r="H598" s="7">
        <v>0</v>
      </c>
    </row>
    <row r="599" spans="1:8" x14ac:dyDescent="0.25">
      <c r="A599" s="1">
        <v>2014</v>
      </c>
      <c r="B599" s="1">
        <v>31645</v>
      </c>
      <c r="C599" s="1" t="str">
        <f t="shared" si="18"/>
        <v>316</v>
      </c>
      <c r="D599" s="1" t="str">
        <f t="shared" si="19"/>
        <v>45</v>
      </c>
      <c r="E599" s="1" t="s">
        <v>9</v>
      </c>
      <c r="F599" s="7">
        <v>0</v>
      </c>
      <c r="G599" s="7">
        <v>0</v>
      </c>
      <c r="H599" s="7">
        <v>0</v>
      </c>
    </row>
    <row r="600" spans="1:8" x14ac:dyDescent="0.25">
      <c r="A600" s="1">
        <v>2014</v>
      </c>
      <c r="B600" s="1">
        <v>31646</v>
      </c>
      <c r="C600" s="1" t="str">
        <f t="shared" si="18"/>
        <v>316</v>
      </c>
      <c r="D600" s="1" t="str">
        <f t="shared" si="19"/>
        <v>46</v>
      </c>
      <c r="E600" s="1" t="s">
        <v>9</v>
      </c>
      <c r="F600" s="7">
        <v>0</v>
      </c>
      <c r="G600" s="7">
        <v>0</v>
      </c>
      <c r="H600" s="7">
        <v>0</v>
      </c>
    </row>
    <row r="601" spans="1:8" x14ac:dyDescent="0.25">
      <c r="A601" s="1">
        <v>2014</v>
      </c>
      <c r="B601" s="1">
        <v>31647</v>
      </c>
      <c r="C601" s="1" t="str">
        <f t="shared" si="18"/>
        <v>316</v>
      </c>
      <c r="D601" s="1" t="str">
        <f t="shared" si="19"/>
        <v>47</v>
      </c>
      <c r="E601" s="1" t="s">
        <v>9</v>
      </c>
      <c r="F601" s="7">
        <v>189019.37</v>
      </c>
      <c r="G601" s="7">
        <v>0</v>
      </c>
      <c r="H601" s="7">
        <v>0</v>
      </c>
    </row>
    <row r="602" spans="1:8" x14ac:dyDescent="0.25">
      <c r="A602" s="1">
        <v>2014</v>
      </c>
      <c r="B602" s="1">
        <v>31651</v>
      </c>
      <c r="C602" s="1" t="str">
        <f t="shared" si="18"/>
        <v>316</v>
      </c>
      <c r="D602" s="1" t="str">
        <f t="shared" si="19"/>
        <v>51</v>
      </c>
      <c r="E602" s="1" t="s">
        <v>9</v>
      </c>
      <c r="F602" s="7">
        <v>0</v>
      </c>
      <c r="G602" s="7">
        <v>0</v>
      </c>
      <c r="H602" s="7">
        <v>0</v>
      </c>
    </row>
    <row r="603" spans="1:8" x14ac:dyDescent="0.25">
      <c r="A603" s="1">
        <v>2014</v>
      </c>
      <c r="B603" s="1">
        <v>31652</v>
      </c>
      <c r="C603" s="1" t="str">
        <f t="shared" si="18"/>
        <v>316</v>
      </c>
      <c r="D603" s="1" t="str">
        <f t="shared" si="19"/>
        <v>52</v>
      </c>
      <c r="E603" s="1" t="s">
        <v>9</v>
      </c>
      <c r="F603" s="7">
        <v>0</v>
      </c>
      <c r="G603" s="7">
        <v>0</v>
      </c>
      <c r="H603" s="7">
        <v>0</v>
      </c>
    </row>
    <row r="604" spans="1:8" x14ac:dyDescent="0.25">
      <c r="A604" s="1">
        <v>2014</v>
      </c>
      <c r="B604" s="1">
        <v>31653</v>
      </c>
      <c r="C604" s="1" t="str">
        <f t="shared" si="18"/>
        <v>316</v>
      </c>
      <c r="D604" s="1" t="str">
        <f t="shared" si="19"/>
        <v>53</v>
      </c>
      <c r="E604" s="1" t="s">
        <v>9</v>
      </c>
      <c r="F604" s="7">
        <v>0</v>
      </c>
      <c r="G604" s="7">
        <v>0</v>
      </c>
      <c r="H604" s="7">
        <v>0</v>
      </c>
    </row>
    <row r="605" spans="1:8" x14ac:dyDescent="0.25">
      <c r="A605" s="1">
        <v>2014</v>
      </c>
      <c r="B605" s="1">
        <v>31654</v>
      </c>
      <c r="C605" s="1" t="str">
        <f t="shared" si="18"/>
        <v>316</v>
      </c>
      <c r="D605" s="1" t="str">
        <f t="shared" si="19"/>
        <v>54</v>
      </c>
      <c r="E605" s="1" t="s">
        <v>9</v>
      </c>
      <c r="F605" s="7">
        <v>0</v>
      </c>
      <c r="G605" s="7">
        <v>0</v>
      </c>
      <c r="H605" s="7">
        <v>0</v>
      </c>
    </row>
    <row r="606" spans="1:8" x14ac:dyDescent="0.25">
      <c r="A606" s="1">
        <v>2014</v>
      </c>
      <c r="B606" s="1">
        <v>31700</v>
      </c>
      <c r="C606" s="1" t="str">
        <f t="shared" si="18"/>
        <v>317</v>
      </c>
      <c r="D606" s="1" t="str">
        <f t="shared" si="19"/>
        <v>00</v>
      </c>
      <c r="E606" s="1" t="s">
        <v>10</v>
      </c>
      <c r="F606" s="7">
        <v>0</v>
      </c>
      <c r="G606" s="7">
        <v>0</v>
      </c>
      <c r="H606" s="7">
        <v>0</v>
      </c>
    </row>
    <row r="607" spans="1:8" x14ac:dyDescent="0.25">
      <c r="A607" s="1">
        <v>2014</v>
      </c>
      <c r="B607" s="1">
        <v>34128</v>
      </c>
      <c r="C607" s="1" t="str">
        <f t="shared" si="18"/>
        <v>341</v>
      </c>
      <c r="D607" s="1" t="str">
        <f t="shared" si="19"/>
        <v>28</v>
      </c>
      <c r="E607" s="2" t="s">
        <v>11</v>
      </c>
      <c r="F607" s="7">
        <v>0</v>
      </c>
      <c r="G607" s="7">
        <v>0</v>
      </c>
      <c r="H607" s="7">
        <v>0</v>
      </c>
    </row>
    <row r="608" spans="1:8" x14ac:dyDescent="0.25">
      <c r="A608" s="1">
        <v>2014</v>
      </c>
      <c r="B608" s="1">
        <v>34130</v>
      </c>
      <c r="C608" s="1" t="str">
        <f t="shared" si="18"/>
        <v>341</v>
      </c>
      <c r="D608" s="1" t="str">
        <f t="shared" si="19"/>
        <v>30</v>
      </c>
      <c r="E608" s="2" t="s">
        <v>11</v>
      </c>
      <c r="F608" s="7">
        <v>2192453.6800000002</v>
      </c>
      <c r="G608" s="7">
        <v>-17055.809999999998</v>
      </c>
      <c r="H608" s="7">
        <v>0</v>
      </c>
    </row>
    <row r="609" spans="1:8" x14ac:dyDescent="0.25">
      <c r="A609" s="1">
        <v>2014</v>
      </c>
      <c r="B609" s="1">
        <v>34131</v>
      </c>
      <c r="C609" s="1" t="str">
        <f t="shared" si="18"/>
        <v>341</v>
      </c>
      <c r="D609" s="1" t="str">
        <f t="shared" si="19"/>
        <v>31</v>
      </c>
      <c r="E609" s="2" t="s">
        <v>11</v>
      </c>
      <c r="F609" s="7">
        <v>971860.72</v>
      </c>
      <c r="G609" s="7">
        <v>0</v>
      </c>
      <c r="H609" s="7">
        <v>0</v>
      </c>
    </row>
    <row r="610" spans="1:8" x14ac:dyDescent="0.25">
      <c r="A610" s="1">
        <v>2014</v>
      </c>
      <c r="B610" s="1">
        <v>34132</v>
      </c>
      <c r="C610" s="1" t="str">
        <f t="shared" si="18"/>
        <v>341</v>
      </c>
      <c r="D610" s="1" t="str">
        <f t="shared" si="19"/>
        <v>32</v>
      </c>
      <c r="E610" s="2" t="s">
        <v>11</v>
      </c>
      <c r="F610" s="7">
        <v>2291.12</v>
      </c>
      <c r="G610" s="7">
        <v>0</v>
      </c>
      <c r="H610" s="7">
        <v>0</v>
      </c>
    </row>
    <row r="611" spans="1:8" x14ac:dyDescent="0.25">
      <c r="A611" s="1">
        <v>2014</v>
      </c>
      <c r="B611" s="1">
        <v>34133</v>
      </c>
      <c r="C611" s="1" t="str">
        <f t="shared" si="18"/>
        <v>341</v>
      </c>
      <c r="D611" s="1" t="str">
        <f t="shared" si="19"/>
        <v>33</v>
      </c>
      <c r="E611" s="2" t="s">
        <v>11</v>
      </c>
      <c r="F611" s="7">
        <v>0</v>
      </c>
      <c r="G611" s="7">
        <v>0</v>
      </c>
      <c r="H611" s="7">
        <v>0</v>
      </c>
    </row>
    <row r="612" spans="1:8" x14ac:dyDescent="0.25">
      <c r="A612" s="1">
        <v>2014</v>
      </c>
      <c r="B612" s="1">
        <v>34134</v>
      </c>
      <c r="C612" s="1" t="str">
        <f t="shared" si="18"/>
        <v>341</v>
      </c>
      <c r="D612" s="1" t="str">
        <f t="shared" si="19"/>
        <v>34</v>
      </c>
      <c r="E612" s="2" t="s">
        <v>11</v>
      </c>
      <c r="F612" s="7">
        <v>0</v>
      </c>
      <c r="G612" s="7">
        <v>0</v>
      </c>
      <c r="H612" s="7">
        <v>0</v>
      </c>
    </row>
    <row r="613" spans="1:8" x14ac:dyDescent="0.25">
      <c r="A613" s="1">
        <v>2014</v>
      </c>
      <c r="B613" s="1">
        <v>34135</v>
      </c>
      <c r="C613" s="1" t="str">
        <f t="shared" si="18"/>
        <v>341</v>
      </c>
      <c r="D613" s="1" t="str">
        <f t="shared" si="19"/>
        <v>35</v>
      </c>
      <c r="E613" s="2" t="s">
        <v>11</v>
      </c>
      <c r="F613" s="7">
        <v>0</v>
      </c>
      <c r="G613" s="7">
        <v>0</v>
      </c>
      <c r="H613" s="7">
        <v>0</v>
      </c>
    </row>
    <row r="614" spans="1:8" x14ac:dyDescent="0.25">
      <c r="A614" s="1">
        <v>2014</v>
      </c>
      <c r="B614" s="1">
        <v>34136</v>
      </c>
      <c r="C614" s="1" t="str">
        <f t="shared" si="18"/>
        <v>341</v>
      </c>
      <c r="D614" s="1" t="str">
        <f t="shared" si="19"/>
        <v>36</v>
      </c>
      <c r="E614" s="2" t="s">
        <v>11</v>
      </c>
      <c r="F614" s="7">
        <v>0</v>
      </c>
      <c r="G614" s="7">
        <v>0</v>
      </c>
      <c r="H614" s="7">
        <v>0</v>
      </c>
    </row>
    <row r="615" spans="1:8" x14ac:dyDescent="0.25">
      <c r="A615" s="1">
        <v>2014</v>
      </c>
      <c r="B615" s="1">
        <v>34141</v>
      </c>
      <c r="C615" s="1" t="str">
        <f t="shared" si="18"/>
        <v>341</v>
      </c>
      <c r="D615" s="1" t="str">
        <f t="shared" si="19"/>
        <v>41</v>
      </c>
      <c r="E615" s="2" t="s">
        <v>11</v>
      </c>
      <c r="F615" s="7">
        <v>0</v>
      </c>
      <c r="G615" s="7">
        <v>0</v>
      </c>
      <c r="H615" s="7">
        <v>0</v>
      </c>
    </row>
    <row r="616" spans="1:8" x14ac:dyDescent="0.25">
      <c r="A616" s="1">
        <v>2014</v>
      </c>
      <c r="B616" s="1">
        <v>34142</v>
      </c>
      <c r="C616" s="1" t="str">
        <f t="shared" si="18"/>
        <v>341</v>
      </c>
      <c r="D616" s="1" t="str">
        <f t="shared" si="19"/>
        <v>42</v>
      </c>
      <c r="E616" s="2" t="s">
        <v>11</v>
      </c>
      <c r="F616" s="7">
        <v>0</v>
      </c>
      <c r="G616" s="7">
        <v>0</v>
      </c>
      <c r="H616" s="7">
        <v>0</v>
      </c>
    </row>
    <row r="617" spans="1:8" x14ac:dyDescent="0.25">
      <c r="A617" s="1">
        <v>2014</v>
      </c>
      <c r="B617" s="1">
        <v>34144</v>
      </c>
      <c r="C617" s="1" t="str">
        <f t="shared" si="18"/>
        <v>341</v>
      </c>
      <c r="D617" s="1" t="str">
        <f t="shared" si="19"/>
        <v>44</v>
      </c>
      <c r="E617" s="2" t="s">
        <v>11</v>
      </c>
      <c r="F617" s="7">
        <v>0</v>
      </c>
      <c r="G617" s="7">
        <v>0</v>
      </c>
      <c r="H617" s="7">
        <v>0</v>
      </c>
    </row>
    <row r="618" spans="1:8" x14ac:dyDescent="0.25">
      <c r="A618" s="1">
        <v>2014</v>
      </c>
      <c r="B618" s="1">
        <v>34180</v>
      </c>
      <c r="C618" s="1" t="str">
        <f t="shared" si="18"/>
        <v>341</v>
      </c>
      <c r="D618" s="1" t="str">
        <f t="shared" si="19"/>
        <v>80</v>
      </c>
      <c r="E618" s="2" t="s">
        <v>11</v>
      </c>
      <c r="F618" s="7">
        <v>176497.33</v>
      </c>
      <c r="G618" s="7">
        <v>0</v>
      </c>
      <c r="H618" s="7">
        <v>0</v>
      </c>
    </row>
    <row r="619" spans="1:8" x14ac:dyDescent="0.25">
      <c r="A619" s="1">
        <v>2014</v>
      </c>
      <c r="B619" s="1">
        <v>34181</v>
      </c>
      <c r="C619" s="1" t="str">
        <f t="shared" si="18"/>
        <v>341</v>
      </c>
      <c r="D619" s="1" t="str">
        <f t="shared" si="19"/>
        <v>81</v>
      </c>
      <c r="E619" s="2" t="s">
        <v>11</v>
      </c>
      <c r="F619" s="7">
        <v>303269.38</v>
      </c>
      <c r="G619" s="7">
        <v>0</v>
      </c>
      <c r="H619" s="7">
        <v>0</v>
      </c>
    </row>
    <row r="620" spans="1:8" x14ac:dyDescent="0.25">
      <c r="A620" s="1">
        <v>2014</v>
      </c>
      <c r="B620" s="1">
        <v>34182</v>
      </c>
      <c r="C620" s="1" t="str">
        <f t="shared" si="18"/>
        <v>341</v>
      </c>
      <c r="D620" s="1" t="str">
        <f t="shared" si="19"/>
        <v>82</v>
      </c>
      <c r="E620" s="2" t="s">
        <v>11</v>
      </c>
      <c r="F620" s="7">
        <v>0</v>
      </c>
      <c r="G620" s="7">
        <v>0</v>
      </c>
      <c r="H620" s="7">
        <v>0</v>
      </c>
    </row>
    <row r="621" spans="1:8" x14ac:dyDescent="0.25">
      <c r="A621" s="1">
        <v>2014</v>
      </c>
      <c r="B621" s="1">
        <v>34183</v>
      </c>
      <c r="C621" s="1" t="str">
        <f t="shared" si="18"/>
        <v>341</v>
      </c>
      <c r="D621" s="1" t="str">
        <f t="shared" si="19"/>
        <v>83</v>
      </c>
      <c r="E621" s="2" t="s">
        <v>11</v>
      </c>
      <c r="F621" s="7">
        <v>0</v>
      </c>
      <c r="G621" s="7">
        <v>0</v>
      </c>
      <c r="H621" s="7">
        <v>0</v>
      </c>
    </row>
    <row r="622" spans="1:8" x14ac:dyDescent="0.25">
      <c r="A622" s="1">
        <v>2014</v>
      </c>
      <c r="B622" s="1">
        <v>34184</v>
      </c>
      <c r="C622" s="1" t="str">
        <f t="shared" si="18"/>
        <v>341</v>
      </c>
      <c r="D622" s="1" t="str">
        <f t="shared" si="19"/>
        <v>84</v>
      </c>
      <c r="E622" s="2" t="s">
        <v>11</v>
      </c>
      <c r="F622" s="7">
        <v>0</v>
      </c>
      <c r="G622" s="7">
        <v>0</v>
      </c>
      <c r="H622" s="7">
        <v>0</v>
      </c>
    </row>
    <row r="623" spans="1:8" x14ac:dyDescent="0.25">
      <c r="A623" s="1">
        <v>2014</v>
      </c>
      <c r="B623" s="1">
        <v>34185</v>
      </c>
      <c r="C623" s="1" t="str">
        <f t="shared" si="18"/>
        <v>341</v>
      </c>
      <c r="D623" s="1" t="str">
        <f t="shared" si="19"/>
        <v>85</v>
      </c>
      <c r="E623" s="2" t="s">
        <v>11</v>
      </c>
      <c r="F623" s="7">
        <v>0</v>
      </c>
      <c r="G623" s="7">
        <v>0</v>
      </c>
      <c r="H623" s="7">
        <v>0</v>
      </c>
    </row>
    <row r="624" spans="1:8" x14ac:dyDescent="0.25">
      <c r="A624" s="1">
        <v>2014</v>
      </c>
      <c r="B624" s="1">
        <v>34228</v>
      </c>
      <c r="C624" s="1" t="str">
        <f t="shared" si="18"/>
        <v>342</v>
      </c>
      <c r="D624" s="1" t="str">
        <f t="shared" si="19"/>
        <v>28</v>
      </c>
      <c r="E624" s="2" t="s">
        <v>11</v>
      </c>
      <c r="F624" s="7">
        <v>0</v>
      </c>
      <c r="G624" s="7">
        <v>0</v>
      </c>
      <c r="H624" s="7">
        <v>0</v>
      </c>
    </row>
    <row r="625" spans="1:8" x14ac:dyDescent="0.25">
      <c r="A625" s="1">
        <v>2014</v>
      </c>
      <c r="B625" s="1">
        <v>34230</v>
      </c>
      <c r="C625" s="1" t="str">
        <f t="shared" si="18"/>
        <v>342</v>
      </c>
      <c r="D625" s="1" t="str">
        <f t="shared" si="19"/>
        <v>30</v>
      </c>
      <c r="E625" s="2" t="s">
        <v>11</v>
      </c>
      <c r="F625" s="7">
        <v>1334020.67</v>
      </c>
      <c r="G625" s="7">
        <v>-154075.81</v>
      </c>
      <c r="H625" s="7">
        <v>2008.97</v>
      </c>
    </row>
    <row r="626" spans="1:8" x14ac:dyDescent="0.25">
      <c r="A626" s="1">
        <v>2014</v>
      </c>
      <c r="B626" s="1">
        <v>34231</v>
      </c>
      <c r="C626" s="1" t="str">
        <f t="shared" si="18"/>
        <v>342</v>
      </c>
      <c r="D626" s="1" t="str">
        <f t="shared" si="19"/>
        <v>31</v>
      </c>
      <c r="E626" s="2" t="s">
        <v>11</v>
      </c>
      <c r="F626" s="7">
        <v>239354.01</v>
      </c>
      <c r="G626" s="7">
        <v>-8190.48</v>
      </c>
      <c r="H626" s="7">
        <v>0</v>
      </c>
    </row>
    <row r="627" spans="1:8" x14ac:dyDescent="0.25">
      <c r="A627" s="1">
        <v>2014</v>
      </c>
      <c r="B627" s="1">
        <v>34232</v>
      </c>
      <c r="C627" s="1" t="str">
        <f t="shared" si="18"/>
        <v>342</v>
      </c>
      <c r="D627" s="1" t="str">
        <f t="shared" si="19"/>
        <v>32</v>
      </c>
      <c r="E627" s="2" t="s">
        <v>11</v>
      </c>
      <c r="F627" s="7">
        <v>74208.799999999988</v>
      </c>
      <c r="G627" s="7">
        <v>16777.669999999998</v>
      </c>
      <c r="H627" s="7">
        <v>0</v>
      </c>
    </row>
    <row r="628" spans="1:8" x14ac:dyDescent="0.25">
      <c r="A628" s="1">
        <v>2014</v>
      </c>
      <c r="B628" s="1">
        <v>34233</v>
      </c>
      <c r="C628" s="1" t="str">
        <f t="shared" si="18"/>
        <v>342</v>
      </c>
      <c r="D628" s="1" t="str">
        <f t="shared" si="19"/>
        <v>33</v>
      </c>
      <c r="E628" s="2" t="s">
        <v>11</v>
      </c>
      <c r="F628" s="7">
        <v>37598.769999999997</v>
      </c>
      <c r="G628" s="7">
        <v>-34.13000000000001</v>
      </c>
      <c r="H628" s="7">
        <v>0</v>
      </c>
    </row>
    <row r="629" spans="1:8" x14ac:dyDescent="0.25">
      <c r="A629" s="1">
        <v>2014</v>
      </c>
      <c r="B629" s="1">
        <v>34234</v>
      </c>
      <c r="C629" s="1" t="str">
        <f t="shared" si="18"/>
        <v>342</v>
      </c>
      <c r="D629" s="1" t="str">
        <f t="shared" si="19"/>
        <v>34</v>
      </c>
      <c r="E629" s="2" t="s">
        <v>11</v>
      </c>
      <c r="F629" s="7">
        <v>66437.39</v>
      </c>
      <c r="G629" s="7">
        <v>-31.64</v>
      </c>
      <c r="H629" s="7">
        <v>0</v>
      </c>
    </row>
    <row r="630" spans="1:8" x14ac:dyDescent="0.25">
      <c r="A630" s="1">
        <v>2014</v>
      </c>
      <c r="B630" s="1">
        <v>34235</v>
      </c>
      <c r="C630" s="1" t="str">
        <f t="shared" si="18"/>
        <v>342</v>
      </c>
      <c r="D630" s="1" t="str">
        <f t="shared" si="19"/>
        <v>35</v>
      </c>
      <c r="E630" s="2" t="s">
        <v>11</v>
      </c>
      <c r="F630" s="7">
        <v>9213.7199999999993</v>
      </c>
      <c r="G630" s="7">
        <v>-6973.58</v>
      </c>
      <c r="H630" s="7">
        <v>0</v>
      </c>
    </row>
    <row r="631" spans="1:8" x14ac:dyDescent="0.25">
      <c r="A631" s="1">
        <v>2014</v>
      </c>
      <c r="B631" s="1">
        <v>34236</v>
      </c>
      <c r="C631" s="1" t="str">
        <f t="shared" si="18"/>
        <v>342</v>
      </c>
      <c r="D631" s="1" t="str">
        <f t="shared" si="19"/>
        <v>36</v>
      </c>
      <c r="E631" s="2" t="s">
        <v>11</v>
      </c>
      <c r="F631" s="7">
        <v>15788.46</v>
      </c>
      <c r="G631" s="7">
        <v>-7314.78</v>
      </c>
      <c r="H631" s="7">
        <v>0</v>
      </c>
    </row>
    <row r="632" spans="1:8" x14ac:dyDescent="0.25">
      <c r="A632" s="1">
        <v>2014</v>
      </c>
      <c r="B632" s="1">
        <v>34241</v>
      </c>
      <c r="C632" s="1" t="str">
        <f t="shared" si="18"/>
        <v>342</v>
      </c>
      <c r="D632" s="1" t="str">
        <f t="shared" si="19"/>
        <v>41</v>
      </c>
      <c r="E632" s="2" t="s">
        <v>11</v>
      </c>
      <c r="F632" s="7">
        <v>0</v>
      </c>
      <c r="G632" s="7">
        <v>0</v>
      </c>
      <c r="H632" s="7">
        <v>0</v>
      </c>
    </row>
    <row r="633" spans="1:8" x14ac:dyDescent="0.25">
      <c r="A633" s="1">
        <v>2014</v>
      </c>
      <c r="B633" s="1">
        <v>34242</v>
      </c>
      <c r="C633" s="1" t="str">
        <f t="shared" si="18"/>
        <v>342</v>
      </c>
      <c r="D633" s="1" t="str">
        <f t="shared" si="19"/>
        <v>42</v>
      </c>
      <c r="E633" s="2" t="s">
        <v>11</v>
      </c>
      <c r="F633" s="7">
        <v>0</v>
      </c>
      <c r="G633" s="7">
        <v>0</v>
      </c>
      <c r="H633" s="7">
        <v>0</v>
      </c>
    </row>
    <row r="634" spans="1:8" x14ac:dyDescent="0.25">
      <c r="A634" s="1">
        <v>2014</v>
      </c>
      <c r="B634" s="1">
        <v>34244</v>
      </c>
      <c r="C634" s="1" t="str">
        <f t="shared" si="18"/>
        <v>342</v>
      </c>
      <c r="D634" s="1" t="str">
        <f t="shared" si="19"/>
        <v>44</v>
      </c>
      <c r="E634" s="2" t="s">
        <v>11</v>
      </c>
      <c r="F634" s="7">
        <v>0</v>
      </c>
      <c r="G634" s="7">
        <v>129.11000000000001</v>
      </c>
      <c r="H634" s="7">
        <v>0</v>
      </c>
    </row>
    <row r="635" spans="1:8" x14ac:dyDescent="0.25">
      <c r="A635" s="1">
        <v>2014</v>
      </c>
      <c r="B635" s="1">
        <v>34280</v>
      </c>
      <c r="C635" s="1" t="str">
        <f t="shared" si="18"/>
        <v>342</v>
      </c>
      <c r="D635" s="1" t="str">
        <f t="shared" si="19"/>
        <v>80</v>
      </c>
      <c r="E635" s="2" t="s">
        <v>11</v>
      </c>
      <c r="F635" s="7">
        <v>60564.18</v>
      </c>
      <c r="G635" s="7">
        <v>-294.61999999999995</v>
      </c>
      <c r="H635" s="7">
        <v>0</v>
      </c>
    </row>
    <row r="636" spans="1:8" x14ac:dyDescent="0.25">
      <c r="A636" s="1">
        <v>2014</v>
      </c>
      <c r="B636" s="1">
        <v>34281</v>
      </c>
      <c r="C636" s="1" t="str">
        <f t="shared" si="18"/>
        <v>342</v>
      </c>
      <c r="D636" s="1" t="str">
        <f t="shared" si="19"/>
        <v>81</v>
      </c>
      <c r="E636" s="2" t="s">
        <v>11</v>
      </c>
      <c r="F636" s="7">
        <v>18500021.969999995</v>
      </c>
      <c r="G636" s="7">
        <v>-105601.75</v>
      </c>
      <c r="H636" s="7">
        <v>23332.54</v>
      </c>
    </row>
    <row r="637" spans="1:8" x14ac:dyDescent="0.25">
      <c r="A637" s="1">
        <v>2014</v>
      </c>
      <c r="B637" s="1">
        <v>34282</v>
      </c>
      <c r="C637" s="1" t="str">
        <f t="shared" si="18"/>
        <v>342</v>
      </c>
      <c r="D637" s="1" t="str">
        <f t="shared" si="19"/>
        <v>82</v>
      </c>
      <c r="E637" s="2" t="s">
        <v>11</v>
      </c>
      <c r="F637" s="7">
        <v>0</v>
      </c>
      <c r="G637" s="7">
        <v>-12.39</v>
      </c>
      <c r="H637" s="7">
        <v>0</v>
      </c>
    </row>
    <row r="638" spans="1:8" x14ac:dyDescent="0.25">
      <c r="A638" s="1">
        <v>2014</v>
      </c>
      <c r="B638" s="1">
        <v>34283</v>
      </c>
      <c r="C638" s="1" t="str">
        <f t="shared" si="18"/>
        <v>342</v>
      </c>
      <c r="D638" s="1" t="str">
        <f t="shared" si="19"/>
        <v>83</v>
      </c>
      <c r="E638" s="2" t="s">
        <v>11</v>
      </c>
      <c r="F638" s="7">
        <v>0</v>
      </c>
      <c r="G638" s="7">
        <v>-126.91</v>
      </c>
      <c r="H638" s="7">
        <v>0</v>
      </c>
    </row>
    <row r="639" spans="1:8" x14ac:dyDescent="0.25">
      <c r="A639" s="1">
        <v>2014</v>
      </c>
      <c r="B639" s="1">
        <v>34284</v>
      </c>
      <c r="C639" s="1" t="str">
        <f t="shared" si="18"/>
        <v>342</v>
      </c>
      <c r="D639" s="1" t="str">
        <f t="shared" si="19"/>
        <v>84</v>
      </c>
      <c r="E639" s="2" t="s">
        <v>11</v>
      </c>
      <c r="F639" s="7">
        <v>0</v>
      </c>
      <c r="G639" s="7">
        <v>-20.920000000000009</v>
      </c>
      <c r="H639" s="7">
        <v>0</v>
      </c>
    </row>
    <row r="640" spans="1:8" x14ac:dyDescent="0.25">
      <c r="A640" s="1">
        <v>2014</v>
      </c>
      <c r="B640" s="1">
        <v>34285</v>
      </c>
      <c r="C640" s="1" t="str">
        <f t="shared" si="18"/>
        <v>342</v>
      </c>
      <c r="D640" s="1" t="str">
        <f t="shared" si="19"/>
        <v>85</v>
      </c>
      <c r="E640" s="2" t="s">
        <v>11</v>
      </c>
      <c r="F640" s="7">
        <v>0</v>
      </c>
      <c r="G640" s="7">
        <v>-20.170000000000002</v>
      </c>
      <c r="H640" s="7">
        <v>0</v>
      </c>
    </row>
    <row r="641" spans="1:8" x14ac:dyDescent="0.25">
      <c r="A641" s="1">
        <v>2014</v>
      </c>
      <c r="B641" s="1">
        <v>34287</v>
      </c>
      <c r="C641" s="1" t="str">
        <f t="shared" si="18"/>
        <v>342</v>
      </c>
      <c r="D641" s="1" t="str">
        <f t="shared" si="19"/>
        <v>87</v>
      </c>
      <c r="E641" s="2" t="s">
        <v>11</v>
      </c>
      <c r="F641" s="7">
        <v>0</v>
      </c>
      <c r="G641" s="7">
        <v>-41791.020000000004</v>
      </c>
      <c r="H641" s="7">
        <v>0</v>
      </c>
    </row>
    <row r="642" spans="1:8" x14ac:dyDescent="0.25">
      <c r="A642" s="1">
        <v>2014</v>
      </c>
      <c r="B642" s="1">
        <v>34328</v>
      </c>
      <c r="C642" s="1" t="str">
        <f t="shared" ref="C642:C705" si="20">LEFT(B642,3)</f>
        <v>343</v>
      </c>
      <c r="D642" s="1" t="str">
        <f t="shared" ref="D642:D705" si="21">RIGHT(B642,2)</f>
        <v>28</v>
      </c>
      <c r="E642" s="2" t="s">
        <v>11</v>
      </c>
      <c r="F642" s="7">
        <v>0</v>
      </c>
      <c r="G642" s="7">
        <v>0</v>
      </c>
      <c r="H642" s="7">
        <v>0</v>
      </c>
    </row>
    <row r="643" spans="1:8" x14ac:dyDescent="0.25">
      <c r="A643" s="1">
        <v>2014</v>
      </c>
      <c r="B643" s="1">
        <v>34330</v>
      </c>
      <c r="C643" s="1" t="str">
        <f t="shared" si="20"/>
        <v>343</v>
      </c>
      <c r="D643" s="1" t="str">
        <f t="shared" si="21"/>
        <v>30</v>
      </c>
      <c r="E643" s="2" t="s">
        <v>11</v>
      </c>
      <c r="F643" s="7">
        <v>0</v>
      </c>
      <c r="G643" s="7">
        <v>-274583.31999999995</v>
      </c>
      <c r="H643" s="7">
        <v>3545.13</v>
      </c>
    </row>
    <row r="644" spans="1:8" x14ac:dyDescent="0.25">
      <c r="A644" s="1">
        <v>2014</v>
      </c>
      <c r="B644" s="1">
        <v>34331</v>
      </c>
      <c r="C644" s="1" t="str">
        <f t="shared" si="20"/>
        <v>343</v>
      </c>
      <c r="D644" s="1" t="str">
        <f t="shared" si="21"/>
        <v>31</v>
      </c>
      <c r="E644" s="2" t="s">
        <v>11</v>
      </c>
      <c r="F644" s="7">
        <v>89400.760000000009</v>
      </c>
      <c r="G644" s="7">
        <v>-43294.850000000006</v>
      </c>
      <c r="H644" s="7">
        <v>0</v>
      </c>
    </row>
    <row r="645" spans="1:8" x14ac:dyDescent="0.25">
      <c r="A645" s="1">
        <v>2014</v>
      </c>
      <c r="B645" s="1">
        <v>34332</v>
      </c>
      <c r="C645" s="1" t="str">
        <f t="shared" si="20"/>
        <v>343</v>
      </c>
      <c r="D645" s="1" t="str">
        <f t="shared" si="21"/>
        <v>32</v>
      </c>
      <c r="E645" s="2" t="s">
        <v>11</v>
      </c>
      <c r="F645" s="7">
        <v>164163.25</v>
      </c>
      <c r="G645" s="7">
        <v>-3591.5299999999988</v>
      </c>
      <c r="H645" s="7">
        <v>0</v>
      </c>
    </row>
    <row r="646" spans="1:8" x14ac:dyDescent="0.25">
      <c r="A646" s="1">
        <v>2014</v>
      </c>
      <c r="B646" s="1">
        <v>34333</v>
      </c>
      <c r="C646" s="1" t="str">
        <f t="shared" si="20"/>
        <v>343</v>
      </c>
      <c r="D646" s="1" t="str">
        <f t="shared" si="21"/>
        <v>33</v>
      </c>
      <c r="E646" s="2" t="s">
        <v>11</v>
      </c>
      <c r="F646" s="7">
        <v>39108.57</v>
      </c>
      <c r="G646" s="7">
        <v>-151.18000000000006</v>
      </c>
      <c r="H646" s="7">
        <v>0</v>
      </c>
    </row>
    <row r="647" spans="1:8" x14ac:dyDescent="0.25">
      <c r="A647" s="1">
        <v>2014</v>
      </c>
      <c r="B647" s="1">
        <v>34334</v>
      </c>
      <c r="C647" s="1" t="str">
        <f t="shared" si="20"/>
        <v>343</v>
      </c>
      <c r="D647" s="1" t="str">
        <f t="shared" si="21"/>
        <v>34</v>
      </c>
      <c r="E647" s="2" t="s">
        <v>11</v>
      </c>
      <c r="F647" s="7">
        <v>0</v>
      </c>
      <c r="G647" s="7">
        <v>-149.51</v>
      </c>
      <c r="H647" s="7">
        <v>0</v>
      </c>
    </row>
    <row r="648" spans="1:8" x14ac:dyDescent="0.25">
      <c r="A648" s="1">
        <v>2014</v>
      </c>
      <c r="B648" s="1">
        <v>34335</v>
      </c>
      <c r="C648" s="1" t="str">
        <f t="shared" si="20"/>
        <v>343</v>
      </c>
      <c r="D648" s="1" t="str">
        <f t="shared" si="21"/>
        <v>35</v>
      </c>
      <c r="E648" s="2" t="s">
        <v>11</v>
      </c>
      <c r="F648" s="7">
        <v>4361.97</v>
      </c>
      <c r="G648" s="7">
        <v>6635.78</v>
      </c>
      <c r="H648" s="7">
        <v>0</v>
      </c>
    </row>
    <row r="649" spans="1:8" x14ac:dyDescent="0.25">
      <c r="A649" s="1">
        <v>2014</v>
      </c>
      <c r="B649" s="1">
        <v>34336</v>
      </c>
      <c r="C649" s="1" t="str">
        <f t="shared" si="20"/>
        <v>343</v>
      </c>
      <c r="D649" s="1" t="str">
        <f t="shared" si="21"/>
        <v>36</v>
      </c>
      <c r="E649" s="2" t="s">
        <v>11</v>
      </c>
      <c r="F649" s="7">
        <v>0</v>
      </c>
      <c r="G649" s="7">
        <v>33316.03</v>
      </c>
      <c r="H649" s="7">
        <v>0</v>
      </c>
    </row>
    <row r="650" spans="1:8" x14ac:dyDescent="0.25">
      <c r="A650" s="1">
        <v>2014</v>
      </c>
      <c r="B650" s="1">
        <v>34341</v>
      </c>
      <c r="C650" s="1" t="str">
        <f t="shared" si="20"/>
        <v>343</v>
      </c>
      <c r="D650" s="1" t="str">
        <f t="shared" si="21"/>
        <v>41</v>
      </c>
      <c r="E650" s="2" t="s">
        <v>11</v>
      </c>
      <c r="F650" s="7">
        <v>0</v>
      </c>
      <c r="G650" s="7">
        <v>0</v>
      </c>
      <c r="H650" s="7">
        <v>0</v>
      </c>
    </row>
    <row r="651" spans="1:8" x14ac:dyDescent="0.25">
      <c r="A651" s="1">
        <v>2014</v>
      </c>
      <c r="B651" s="1">
        <v>34342</v>
      </c>
      <c r="C651" s="1" t="str">
        <f t="shared" si="20"/>
        <v>343</v>
      </c>
      <c r="D651" s="1" t="str">
        <f t="shared" si="21"/>
        <v>42</v>
      </c>
      <c r="E651" s="2" t="s">
        <v>11</v>
      </c>
      <c r="F651" s="7">
        <v>0</v>
      </c>
      <c r="G651" s="7">
        <v>0</v>
      </c>
      <c r="H651" s="7">
        <v>0</v>
      </c>
    </row>
    <row r="652" spans="1:8" x14ac:dyDescent="0.25">
      <c r="A652" s="1">
        <v>2014</v>
      </c>
      <c r="B652" s="1">
        <v>34344</v>
      </c>
      <c r="C652" s="1" t="str">
        <f t="shared" si="20"/>
        <v>343</v>
      </c>
      <c r="D652" s="1" t="str">
        <f t="shared" si="21"/>
        <v>44</v>
      </c>
      <c r="E652" s="2" t="s">
        <v>11</v>
      </c>
      <c r="F652" s="7">
        <v>13296.98</v>
      </c>
      <c r="G652" s="7">
        <v>-818.05000000000041</v>
      </c>
      <c r="H652" s="7">
        <v>0</v>
      </c>
    </row>
    <row r="653" spans="1:8" x14ac:dyDescent="0.25">
      <c r="A653" s="1">
        <v>2014</v>
      </c>
      <c r="B653" s="1">
        <v>34380</v>
      </c>
      <c r="C653" s="1" t="str">
        <f t="shared" si="20"/>
        <v>343</v>
      </c>
      <c r="D653" s="1" t="str">
        <f t="shared" si="21"/>
        <v>80</v>
      </c>
      <c r="E653" s="2" t="s">
        <v>11</v>
      </c>
      <c r="F653" s="7">
        <v>0</v>
      </c>
      <c r="G653" s="7">
        <v>-241.28000000000003</v>
      </c>
      <c r="H653" s="7">
        <v>0</v>
      </c>
    </row>
    <row r="654" spans="1:8" x14ac:dyDescent="0.25">
      <c r="A654" s="1">
        <v>2014</v>
      </c>
      <c r="B654" s="1">
        <v>34381</v>
      </c>
      <c r="C654" s="1" t="str">
        <f t="shared" si="20"/>
        <v>343</v>
      </c>
      <c r="D654" s="1" t="str">
        <f t="shared" si="21"/>
        <v>81</v>
      </c>
      <c r="E654" s="2" t="s">
        <v>11</v>
      </c>
      <c r="F654" s="7">
        <v>1641095.77</v>
      </c>
      <c r="G654" s="7">
        <v>-9957.8499999999949</v>
      </c>
      <c r="H654" s="7">
        <v>15167.46</v>
      </c>
    </row>
    <row r="655" spans="1:8" x14ac:dyDescent="0.25">
      <c r="A655" s="1">
        <v>2014</v>
      </c>
      <c r="B655" s="1">
        <v>34382</v>
      </c>
      <c r="C655" s="1" t="str">
        <f t="shared" si="20"/>
        <v>343</v>
      </c>
      <c r="D655" s="1" t="str">
        <f t="shared" si="21"/>
        <v>82</v>
      </c>
      <c r="E655" s="2" t="s">
        <v>11</v>
      </c>
      <c r="F655" s="7">
        <v>182216.38</v>
      </c>
      <c r="G655" s="7">
        <v>-287.52</v>
      </c>
      <c r="H655" s="7">
        <v>0</v>
      </c>
    </row>
    <row r="656" spans="1:8" x14ac:dyDescent="0.25">
      <c r="A656" s="1">
        <v>2014</v>
      </c>
      <c r="B656" s="1">
        <v>34383</v>
      </c>
      <c r="C656" s="1" t="str">
        <f t="shared" si="20"/>
        <v>343</v>
      </c>
      <c r="D656" s="1" t="str">
        <f t="shared" si="21"/>
        <v>83</v>
      </c>
      <c r="E656" s="2" t="s">
        <v>11</v>
      </c>
      <c r="F656" s="7">
        <v>191315.65</v>
      </c>
      <c r="G656" s="7">
        <v>-4791.7900000000009</v>
      </c>
      <c r="H656" s="7">
        <v>0</v>
      </c>
    </row>
    <row r="657" spans="1:8" x14ac:dyDescent="0.25">
      <c r="A657" s="1">
        <v>2014</v>
      </c>
      <c r="B657" s="1">
        <v>34384</v>
      </c>
      <c r="C657" s="1" t="str">
        <f t="shared" si="20"/>
        <v>343</v>
      </c>
      <c r="D657" s="1" t="str">
        <f t="shared" si="21"/>
        <v>84</v>
      </c>
      <c r="E657" s="2" t="s">
        <v>11</v>
      </c>
      <c r="F657" s="7">
        <v>195508.02</v>
      </c>
      <c r="G657" s="7">
        <v>-277.43999999999994</v>
      </c>
      <c r="H657" s="7">
        <v>0</v>
      </c>
    </row>
    <row r="658" spans="1:8" x14ac:dyDescent="0.25">
      <c r="A658" s="1">
        <v>2014</v>
      </c>
      <c r="B658" s="1">
        <v>34385</v>
      </c>
      <c r="C658" s="1" t="str">
        <f t="shared" si="20"/>
        <v>343</v>
      </c>
      <c r="D658" s="1" t="str">
        <f t="shared" si="21"/>
        <v>85</v>
      </c>
      <c r="E658" s="2" t="s">
        <v>11</v>
      </c>
      <c r="F658" s="7">
        <v>2296867.69</v>
      </c>
      <c r="G658" s="7">
        <v>-308.77999999999997</v>
      </c>
      <c r="H658" s="7">
        <v>0</v>
      </c>
    </row>
    <row r="659" spans="1:8" x14ac:dyDescent="0.25">
      <c r="A659" s="1">
        <v>2014</v>
      </c>
      <c r="B659" s="1">
        <v>34390</v>
      </c>
      <c r="C659" s="1" t="str">
        <f t="shared" si="20"/>
        <v>343</v>
      </c>
      <c r="D659" s="1" t="str">
        <f t="shared" si="21"/>
        <v>90</v>
      </c>
      <c r="E659" s="2" t="s">
        <v>11</v>
      </c>
      <c r="F659" s="7">
        <v>0</v>
      </c>
      <c r="G659" s="7">
        <v>0</v>
      </c>
      <c r="H659" s="7">
        <v>0</v>
      </c>
    </row>
    <row r="660" spans="1:8" x14ac:dyDescent="0.25">
      <c r="A660" s="1">
        <v>2014</v>
      </c>
      <c r="B660" s="1">
        <v>34528</v>
      </c>
      <c r="C660" s="1" t="str">
        <f t="shared" si="20"/>
        <v>345</v>
      </c>
      <c r="D660" s="1" t="str">
        <f t="shared" si="21"/>
        <v>28</v>
      </c>
      <c r="E660" s="2" t="s">
        <v>11</v>
      </c>
      <c r="F660" s="7">
        <v>0</v>
      </c>
      <c r="G660" s="7">
        <v>0</v>
      </c>
      <c r="H660" s="7">
        <v>0</v>
      </c>
    </row>
    <row r="661" spans="1:8" x14ac:dyDescent="0.25">
      <c r="A661" s="1">
        <v>2014</v>
      </c>
      <c r="B661" s="1">
        <v>34530</v>
      </c>
      <c r="C661" s="1" t="str">
        <f t="shared" si="20"/>
        <v>345</v>
      </c>
      <c r="D661" s="1" t="str">
        <f t="shared" si="21"/>
        <v>30</v>
      </c>
      <c r="E661" s="2" t="s">
        <v>11</v>
      </c>
      <c r="F661" s="7">
        <v>61964.480000000003</v>
      </c>
      <c r="G661" s="7">
        <v>0</v>
      </c>
      <c r="H661" s="7">
        <v>0</v>
      </c>
    </row>
    <row r="662" spans="1:8" x14ac:dyDescent="0.25">
      <c r="A662" s="1">
        <v>2014</v>
      </c>
      <c r="B662" s="1">
        <v>34531</v>
      </c>
      <c r="C662" s="1" t="str">
        <f t="shared" si="20"/>
        <v>345</v>
      </c>
      <c r="D662" s="1" t="str">
        <f t="shared" si="21"/>
        <v>31</v>
      </c>
      <c r="E662" s="2" t="s">
        <v>11</v>
      </c>
      <c r="F662" s="7">
        <v>30096.18</v>
      </c>
      <c r="G662" s="7">
        <v>0</v>
      </c>
      <c r="H662" s="7">
        <v>0</v>
      </c>
    </row>
    <row r="663" spans="1:8" x14ac:dyDescent="0.25">
      <c r="A663" s="1">
        <v>2014</v>
      </c>
      <c r="B663" s="1">
        <v>34532</v>
      </c>
      <c r="C663" s="1" t="str">
        <f t="shared" si="20"/>
        <v>345</v>
      </c>
      <c r="D663" s="1" t="str">
        <f t="shared" si="21"/>
        <v>32</v>
      </c>
      <c r="E663" s="2" t="s">
        <v>11</v>
      </c>
      <c r="F663" s="7">
        <v>0</v>
      </c>
      <c r="G663" s="7">
        <v>0</v>
      </c>
      <c r="H663" s="7">
        <v>0</v>
      </c>
    </row>
    <row r="664" spans="1:8" x14ac:dyDescent="0.25">
      <c r="A664" s="1">
        <v>2014</v>
      </c>
      <c r="B664" s="1">
        <v>34533</v>
      </c>
      <c r="C664" s="1" t="str">
        <f t="shared" si="20"/>
        <v>345</v>
      </c>
      <c r="D664" s="1" t="str">
        <f t="shared" si="21"/>
        <v>33</v>
      </c>
      <c r="E664" s="2" t="s">
        <v>11</v>
      </c>
      <c r="F664" s="7">
        <v>0</v>
      </c>
      <c r="G664" s="7">
        <v>0</v>
      </c>
      <c r="H664" s="7">
        <v>0</v>
      </c>
    </row>
    <row r="665" spans="1:8" x14ac:dyDescent="0.25">
      <c r="A665" s="1">
        <v>2014</v>
      </c>
      <c r="B665" s="1">
        <v>34534</v>
      </c>
      <c r="C665" s="1" t="str">
        <f t="shared" si="20"/>
        <v>345</v>
      </c>
      <c r="D665" s="1" t="str">
        <f t="shared" si="21"/>
        <v>34</v>
      </c>
      <c r="E665" s="2" t="s">
        <v>11</v>
      </c>
      <c r="F665" s="7">
        <v>0</v>
      </c>
      <c r="G665" s="7">
        <v>0</v>
      </c>
      <c r="H665" s="7">
        <v>0</v>
      </c>
    </row>
    <row r="666" spans="1:8" x14ac:dyDescent="0.25">
      <c r="A666" s="1">
        <v>2014</v>
      </c>
      <c r="B666" s="1">
        <v>34535</v>
      </c>
      <c r="C666" s="1" t="str">
        <f t="shared" si="20"/>
        <v>345</v>
      </c>
      <c r="D666" s="1" t="str">
        <f t="shared" si="21"/>
        <v>35</v>
      </c>
      <c r="E666" s="2" t="s">
        <v>11</v>
      </c>
      <c r="F666" s="7">
        <v>0</v>
      </c>
      <c r="G666" s="7">
        <v>0</v>
      </c>
      <c r="H666" s="7">
        <v>0</v>
      </c>
    </row>
    <row r="667" spans="1:8" x14ac:dyDescent="0.25">
      <c r="A667" s="1">
        <v>2014</v>
      </c>
      <c r="B667" s="1">
        <v>34536</v>
      </c>
      <c r="C667" s="1" t="str">
        <f t="shared" si="20"/>
        <v>345</v>
      </c>
      <c r="D667" s="1" t="str">
        <f t="shared" si="21"/>
        <v>36</v>
      </c>
      <c r="E667" s="2" t="s">
        <v>11</v>
      </c>
      <c r="F667" s="7">
        <v>0</v>
      </c>
      <c r="G667" s="7">
        <v>0</v>
      </c>
      <c r="H667" s="7">
        <v>0</v>
      </c>
    </row>
    <row r="668" spans="1:8" x14ac:dyDescent="0.25">
      <c r="A668" s="1">
        <v>2014</v>
      </c>
      <c r="B668" s="1">
        <v>34541</v>
      </c>
      <c r="C668" s="1" t="str">
        <f t="shared" si="20"/>
        <v>345</v>
      </c>
      <c r="D668" s="1" t="str">
        <f t="shared" si="21"/>
        <v>41</v>
      </c>
      <c r="E668" s="2" t="s">
        <v>11</v>
      </c>
      <c r="F668" s="7">
        <v>0</v>
      </c>
      <c r="G668" s="7">
        <v>0</v>
      </c>
      <c r="H668" s="7">
        <v>0</v>
      </c>
    </row>
    <row r="669" spans="1:8" x14ac:dyDescent="0.25">
      <c r="A669" s="1">
        <v>2014</v>
      </c>
      <c r="B669" s="1">
        <v>34542</v>
      </c>
      <c r="C669" s="1" t="str">
        <f t="shared" si="20"/>
        <v>345</v>
      </c>
      <c r="D669" s="1" t="str">
        <f t="shared" si="21"/>
        <v>42</v>
      </c>
      <c r="E669" s="2" t="s">
        <v>11</v>
      </c>
      <c r="F669" s="7">
        <v>0</v>
      </c>
      <c r="G669" s="7">
        <v>0</v>
      </c>
      <c r="H669" s="7">
        <v>0</v>
      </c>
    </row>
    <row r="670" spans="1:8" x14ac:dyDescent="0.25">
      <c r="A670" s="1">
        <v>2014</v>
      </c>
      <c r="B670" s="1">
        <v>34544</v>
      </c>
      <c r="C670" s="1" t="str">
        <f t="shared" si="20"/>
        <v>345</v>
      </c>
      <c r="D670" s="1" t="str">
        <f t="shared" si="21"/>
        <v>44</v>
      </c>
      <c r="E670" s="2" t="s">
        <v>11</v>
      </c>
      <c r="F670" s="7">
        <v>21698.84</v>
      </c>
      <c r="G670" s="7">
        <v>-1384.9</v>
      </c>
      <c r="H670" s="7">
        <v>0</v>
      </c>
    </row>
    <row r="671" spans="1:8" x14ac:dyDescent="0.25">
      <c r="A671" s="1">
        <v>2014</v>
      </c>
      <c r="B671" s="1">
        <v>34580</v>
      </c>
      <c r="C671" s="1" t="str">
        <f t="shared" si="20"/>
        <v>345</v>
      </c>
      <c r="D671" s="1" t="str">
        <f t="shared" si="21"/>
        <v>80</v>
      </c>
      <c r="E671" s="2" t="s">
        <v>11</v>
      </c>
      <c r="F671" s="7">
        <v>13658.52</v>
      </c>
      <c r="G671" s="7">
        <v>0</v>
      </c>
      <c r="H671" s="7">
        <v>0</v>
      </c>
    </row>
    <row r="672" spans="1:8" x14ac:dyDescent="0.25">
      <c r="A672" s="1">
        <v>2014</v>
      </c>
      <c r="B672" s="1">
        <v>34581</v>
      </c>
      <c r="C672" s="1" t="str">
        <f t="shared" si="20"/>
        <v>345</v>
      </c>
      <c r="D672" s="1" t="str">
        <f t="shared" si="21"/>
        <v>81</v>
      </c>
      <c r="E672" s="2" t="s">
        <v>11</v>
      </c>
      <c r="F672" s="7">
        <v>282351.65000000002</v>
      </c>
      <c r="G672" s="7">
        <v>0</v>
      </c>
      <c r="H672" s="7">
        <v>0</v>
      </c>
    </row>
    <row r="673" spans="1:8" x14ac:dyDescent="0.25">
      <c r="A673" s="1">
        <v>2014</v>
      </c>
      <c r="B673" s="1">
        <v>34582</v>
      </c>
      <c r="C673" s="1" t="str">
        <f t="shared" si="20"/>
        <v>345</v>
      </c>
      <c r="D673" s="1" t="str">
        <f t="shared" si="21"/>
        <v>82</v>
      </c>
      <c r="E673" s="2" t="s">
        <v>11</v>
      </c>
      <c r="F673" s="7">
        <v>13545.33</v>
      </c>
      <c r="G673" s="7">
        <v>0</v>
      </c>
      <c r="H673" s="7">
        <v>0</v>
      </c>
    </row>
    <row r="674" spans="1:8" x14ac:dyDescent="0.25">
      <c r="A674" s="1">
        <v>2014</v>
      </c>
      <c r="B674" s="1">
        <v>34583</v>
      </c>
      <c r="C674" s="1" t="str">
        <f t="shared" si="20"/>
        <v>345</v>
      </c>
      <c r="D674" s="1" t="str">
        <f t="shared" si="21"/>
        <v>83</v>
      </c>
      <c r="E674" s="2" t="s">
        <v>11</v>
      </c>
      <c r="F674" s="7">
        <v>5239.47</v>
      </c>
      <c r="G674" s="7">
        <v>0</v>
      </c>
      <c r="H674" s="7">
        <v>0</v>
      </c>
    </row>
    <row r="675" spans="1:8" x14ac:dyDescent="0.25">
      <c r="A675" s="1">
        <v>2014</v>
      </c>
      <c r="B675" s="1">
        <v>34584</v>
      </c>
      <c r="C675" s="1" t="str">
        <f t="shared" si="20"/>
        <v>345</v>
      </c>
      <c r="D675" s="1" t="str">
        <f t="shared" si="21"/>
        <v>84</v>
      </c>
      <c r="E675" s="2" t="s">
        <v>11</v>
      </c>
      <c r="F675" s="7">
        <v>0</v>
      </c>
      <c r="G675" s="7">
        <v>0</v>
      </c>
      <c r="H675" s="7">
        <v>0</v>
      </c>
    </row>
    <row r="676" spans="1:8" x14ac:dyDescent="0.25">
      <c r="A676" s="1">
        <v>2014</v>
      </c>
      <c r="B676" s="1">
        <v>34585</v>
      </c>
      <c r="C676" s="1" t="str">
        <f t="shared" si="20"/>
        <v>345</v>
      </c>
      <c r="D676" s="1" t="str">
        <f t="shared" si="21"/>
        <v>85</v>
      </c>
      <c r="E676" s="2" t="s">
        <v>11</v>
      </c>
      <c r="F676" s="7">
        <v>598.05999999999995</v>
      </c>
      <c r="G676" s="7">
        <v>0</v>
      </c>
      <c r="H676" s="7">
        <v>0</v>
      </c>
    </row>
    <row r="677" spans="1:8" x14ac:dyDescent="0.25">
      <c r="A677" s="1">
        <v>2014</v>
      </c>
      <c r="B677" s="1">
        <v>34628</v>
      </c>
      <c r="C677" s="1" t="str">
        <f t="shared" si="20"/>
        <v>346</v>
      </c>
      <c r="D677" s="1" t="str">
        <f t="shared" si="21"/>
        <v>28</v>
      </c>
      <c r="E677" s="2" t="s">
        <v>11</v>
      </c>
      <c r="F677" s="7">
        <v>0</v>
      </c>
      <c r="G677" s="7">
        <v>0</v>
      </c>
      <c r="H677" s="7">
        <v>0</v>
      </c>
    </row>
    <row r="678" spans="1:8" x14ac:dyDescent="0.25">
      <c r="A678" s="1">
        <v>2014</v>
      </c>
      <c r="B678" s="1">
        <v>34630</v>
      </c>
      <c r="C678" s="1" t="str">
        <f t="shared" si="20"/>
        <v>346</v>
      </c>
      <c r="D678" s="1" t="str">
        <f t="shared" si="21"/>
        <v>30</v>
      </c>
      <c r="E678" s="2" t="s">
        <v>11</v>
      </c>
      <c r="F678" s="7">
        <v>1367472.16</v>
      </c>
      <c r="G678" s="7">
        <v>0</v>
      </c>
      <c r="H678" s="7">
        <v>0</v>
      </c>
    </row>
    <row r="679" spans="1:8" x14ac:dyDescent="0.25">
      <c r="A679" s="1">
        <v>2014</v>
      </c>
      <c r="B679" s="1">
        <v>34631</v>
      </c>
      <c r="C679" s="1" t="str">
        <f t="shared" si="20"/>
        <v>346</v>
      </c>
      <c r="D679" s="1" t="str">
        <f t="shared" si="21"/>
        <v>31</v>
      </c>
      <c r="E679" s="2" t="s">
        <v>11</v>
      </c>
      <c r="F679" s="7">
        <v>4780.7299999999996</v>
      </c>
      <c r="G679" s="7">
        <v>0</v>
      </c>
      <c r="H679" s="7">
        <v>0</v>
      </c>
    </row>
    <row r="680" spans="1:8" x14ac:dyDescent="0.25">
      <c r="A680" s="1">
        <v>2014</v>
      </c>
      <c r="B680" s="1">
        <v>34632</v>
      </c>
      <c r="C680" s="1" t="str">
        <f t="shared" si="20"/>
        <v>346</v>
      </c>
      <c r="D680" s="1" t="str">
        <f t="shared" si="21"/>
        <v>32</v>
      </c>
      <c r="E680" s="2" t="s">
        <v>11</v>
      </c>
      <c r="F680" s="7">
        <v>23089.78</v>
      </c>
      <c r="G680" s="7">
        <v>0</v>
      </c>
      <c r="H680" s="7">
        <v>0</v>
      </c>
    </row>
    <row r="681" spans="1:8" x14ac:dyDescent="0.25">
      <c r="A681" s="1">
        <v>2014</v>
      </c>
      <c r="B681" s="1">
        <v>34633</v>
      </c>
      <c r="C681" s="1" t="str">
        <f t="shared" si="20"/>
        <v>346</v>
      </c>
      <c r="D681" s="1" t="str">
        <f t="shared" si="21"/>
        <v>33</v>
      </c>
      <c r="E681" s="2" t="s">
        <v>11</v>
      </c>
      <c r="F681" s="7">
        <v>0</v>
      </c>
      <c r="G681" s="7">
        <v>0</v>
      </c>
      <c r="H681" s="7">
        <v>0</v>
      </c>
    </row>
    <row r="682" spans="1:8" x14ac:dyDescent="0.25">
      <c r="A682" s="1">
        <v>2014</v>
      </c>
      <c r="B682" s="1">
        <v>34634</v>
      </c>
      <c r="C682" s="1" t="str">
        <f t="shared" si="20"/>
        <v>346</v>
      </c>
      <c r="D682" s="1" t="str">
        <f t="shared" si="21"/>
        <v>34</v>
      </c>
      <c r="E682" s="2" t="s">
        <v>11</v>
      </c>
      <c r="F682" s="7">
        <v>0</v>
      </c>
      <c r="G682" s="7">
        <v>0</v>
      </c>
      <c r="H682" s="7">
        <v>0</v>
      </c>
    </row>
    <row r="683" spans="1:8" x14ac:dyDescent="0.25">
      <c r="A683" s="1">
        <v>2014</v>
      </c>
      <c r="B683" s="1">
        <v>34635</v>
      </c>
      <c r="C683" s="1" t="str">
        <f t="shared" si="20"/>
        <v>346</v>
      </c>
      <c r="D683" s="1" t="str">
        <f t="shared" si="21"/>
        <v>35</v>
      </c>
      <c r="E683" s="2" t="s">
        <v>11</v>
      </c>
      <c r="F683" s="7">
        <v>0</v>
      </c>
      <c r="G683" s="7">
        <v>0</v>
      </c>
      <c r="H683" s="7">
        <v>0</v>
      </c>
    </row>
    <row r="684" spans="1:8" x14ac:dyDescent="0.25">
      <c r="A684" s="1">
        <v>2014</v>
      </c>
      <c r="B684" s="1">
        <v>34636</v>
      </c>
      <c r="C684" s="1" t="str">
        <f t="shared" si="20"/>
        <v>346</v>
      </c>
      <c r="D684" s="1" t="str">
        <f t="shared" si="21"/>
        <v>36</v>
      </c>
      <c r="E684" s="2" t="s">
        <v>11</v>
      </c>
      <c r="F684" s="7">
        <v>0</v>
      </c>
      <c r="G684" s="7">
        <v>0</v>
      </c>
      <c r="H684" s="7">
        <v>0</v>
      </c>
    </row>
    <row r="685" spans="1:8" x14ac:dyDescent="0.25">
      <c r="A685" s="1">
        <v>2014</v>
      </c>
      <c r="B685" s="1">
        <v>34637</v>
      </c>
      <c r="C685" s="1" t="str">
        <f t="shared" si="20"/>
        <v>346</v>
      </c>
      <c r="D685" s="1" t="str">
        <f t="shared" si="21"/>
        <v>37</v>
      </c>
      <c r="E685" s="2" t="s">
        <v>11</v>
      </c>
      <c r="F685" s="7">
        <v>0</v>
      </c>
      <c r="G685" s="7">
        <v>0</v>
      </c>
      <c r="H685" s="7">
        <v>0</v>
      </c>
    </row>
    <row r="686" spans="1:8" x14ac:dyDescent="0.25">
      <c r="A686" s="1">
        <v>2014</v>
      </c>
      <c r="B686" s="1">
        <v>34641</v>
      </c>
      <c r="C686" s="1" t="str">
        <f t="shared" si="20"/>
        <v>346</v>
      </c>
      <c r="D686" s="1" t="str">
        <f t="shared" si="21"/>
        <v>41</v>
      </c>
      <c r="E686" s="2" t="s">
        <v>11</v>
      </c>
      <c r="F686" s="7">
        <v>0</v>
      </c>
      <c r="G686" s="7">
        <v>0</v>
      </c>
      <c r="H686" s="7">
        <v>0</v>
      </c>
    </row>
    <row r="687" spans="1:8" x14ac:dyDescent="0.25">
      <c r="A687" s="1">
        <v>2014</v>
      </c>
      <c r="B687" s="1">
        <v>34642</v>
      </c>
      <c r="C687" s="1" t="str">
        <f t="shared" si="20"/>
        <v>346</v>
      </c>
      <c r="D687" s="1" t="str">
        <f t="shared" si="21"/>
        <v>42</v>
      </c>
      <c r="E687" s="2" t="s">
        <v>11</v>
      </c>
      <c r="F687" s="7">
        <v>0</v>
      </c>
      <c r="G687" s="7">
        <v>0</v>
      </c>
      <c r="H687" s="7">
        <v>0</v>
      </c>
    </row>
    <row r="688" spans="1:8" x14ac:dyDescent="0.25">
      <c r="A688" s="1">
        <v>2014</v>
      </c>
      <c r="B688" s="1">
        <v>34644</v>
      </c>
      <c r="C688" s="1" t="str">
        <f t="shared" si="20"/>
        <v>346</v>
      </c>
      <c r="D688" s="1" t="str">
        <f t="shared" si="21"/>
        <v>44</v>
      </c>
      <c r="E688" s="2" t="s">
        <v>11</v>
      </c>
      <c r="F688" s="7">
        <v>0</v>
      </c>
      <c r="G688" s="7">
        <v>0</v>
      </c>
      <c r="H688" s="7">
        <v>0</v>
      </c>
    </row>
    <row r="689" spans="1:8" x14ac:dyDescent="0.25">
      <c r="A689" s="1">
        <v>2014</v>
      </c>
      <c r="B689" s="1">
        <v>34680</v>
      </c>
      <c r="C689" s="1" t="str">
        <f t="shared" si="20"/>
        <v>346</v>
      </c>
      <c r="D689" s="1" t="str">
        <f t="shared" si="21"/>
        <v>80</v>
      </c>
      <c r="E689" s="2" t="s">
        <v>11</v>
      </c>
      <c r="F689" s="7">
        <v>7727.85</v>
      </c>
      <c r="G689" s="7">
        <v>-185.93</v>
      </c>
      <c r="H689" s="7">
        <v>0</v>
      </c>
    </row>
    <row r="690" spans="1:8" x14ac:dyDescent="0.25">
      <c r="A690" s="1">
        <v>2014</v>
      </c>
      <c r="B690" s="1">
        <v>34681</v>
      </c>
      <c r="C690" s="1" t="str">
        <f t="shared" si="20"/>
        <v>346</v>
      </c>
      <c r="D690" s="1" t="str">
        <f t="shared" si="21"/>
        <v>81</v>
      </c>
      <c r="E690" s="2" t="s">
        <v>11</v>
      </c>
      <c r="F690" s="7">
        <v>176555.90000000002</v>
      </c>
      <c r="G690" s="7">
        <v>-5544.29</v>
      </c>
      <c r="H690" s="7">
        <v>0</v>
      </c>
    </row>
    <row r="691" spans="1:8" x14ac:dyDescent="0.25">
      <c r="A691" s="1">
        <v>2014</v>
      </c>
      <c r="B691" s="1">
        <v>34682</v>
      </c>
      <c r="C691" s="1" t="str">
        <f t="shared" si="20"/>
        <v>346</v>
      </c>
      <c r="D691" s="1" t="str">
        <f t="shared" si="21"/>
        <v>82</v>
      </c>
      <c r="E691" s="2" t="s">
        <v>11</v>
      </c>
      <c r="F691" s="7">
        <v>0</v>
      </c>
      <c r="G691" s="7">
        <v>0</v>
      </c>
      <c r="H691" s="7">
        <v>0</v>
      </c>
    </row>
    <row r="692" spans="1:8" x14ac:dyDescent="0.25">
      <c r="A692" s="1">
        <v>2014</v>
      </c>
      <c r="B692" s="1">
        <v>34683</v>
      </c>
      <c r="C692" s="1" t="str">
        <f t="shared" si="20"/>
        <v>346</v>
      </c>
      <c r="D692" s="1" t="str">
        <f t="shared" si="21"/>
        <v>83</v>
      </c>
      <c r="E692" s="2" t="s">
        <v>11</v>
      </c>
      <c r="F692" s="7">
        <v>0</v>
      </c>
      <c r="G692" s="7">
        <v>0</v>
      </c>
      <c r="H692" s="7">
        <v>0</v>
      </c>
    </row>
    <row r="693" spans="1:8" x14ac:dyDescent="0.25">
      <c r="A693" s="1">
        <v>2014</v>
      </c>
      <c r="B693" s="1">
        <v>34684</v>
      </c>
      <c r="C693" s="1" t="str">
        <f t="shared" si="20"/>
        <v>346</v>
      </c>
      <c r="D693" s="1" t="str">
        <f t="shared" si="21"/>
        <v>84</v>
      </c>
      <c r="E693" s="2" t="s">
        <v>11</v>
      </c>
      <c r="F693" s="7">
        <v>0</v>
      </c>
      <c r="G693" s="7">
        <v>0</v>
      </c>
      <c r="H693" s="7">
        <v>0</v>
      </c>
    </row>
    <row r="694" spans="1:8" x14ac:dyDescent="0.25">
      <c r="A694" s="1">
        <v>2014</v>
      </c>
      <c r="B694" s="1">
        <v>34685</v>
      </c>
      <c r="C694" s="1" t="str">
        <f t="shared" si="20"/>
        <v>346</v>
      </c>
      <c r="D694" s="1" t="str">
        <f t="shared" si="21"/>
        <v>85</v>
      </c>
      <c r="E694" s="2" t="s">
        <v>11</v>
      </c>
      <c r="F694" s="7">
        <v>0</v>
      </c>
      <c r="G694" s="7">
        <v>0</v>
      </c>
      <c r="H694" s="7">
        <v>0</v>
      </c>
    </row>
    <row r="695" spans="1:8" x14ac:dyDescent="0.25">
      <c r="A695" s="1">
        <v>2014</v>
      </c>
      <c r="B695" s="1">
        <v>34687</v>
      </c>
      <c r="C695" s="1" t="str">
        <f t="shared" si="20"/>
        <v>346</v>
      </c>
      <c r="D695" s="1" t="str">
        <f t="shared" si="21"/>
        <v>87</v>
      </c>
      <c r="E695" s="2" t="s">
        <v>11</v>
      </c>
      <c r="F695" s="7">
        <v>96217.77</v>
      </c>
      <c r="G695" s="7">
        <v>0</v>
      </c>
      <c r="H695" s="7">
        <v>0</v>
      </c>
    </row>
    <row r="696" spans="1:8" x14ac:dyDescent="0.25">
      <c r="A696" s="1">
        <v>2014</v>
      </c>
      <c r="B696" s="1">
        <v>34700</v>
      </c>
      <c r="C696" s="1" t="str">
        <f t="shared" si="20"/>
        <v>347</v>
      </c>
      <c r="D696" s="1" t="str">
        <f t="shared" si="21"/>
        <v>00</v>
      </c>
      <c r="E696" s="1" t="s">
        <v>10</v>
      </c>
      <c r="F696" s="7">
        <v>0</v>
      </c>
      <c r="G696" s="7">
        <v>0</v>
      </c>
      <c r="H696" s="7">
        <v>0</v>
      </c>
    </row>
    <row r="697" spans="1:8" x14ac:dyDescent="0.25">
      <c r="A697" s="1">
        <v>2014</v>
      </c>
      <c r="B697" s="1">
        <v>35000</v>
      </c>
      <c r="C697" s="1" t="str">
        <f t="shared" si="20"/>
        <v>350</v>
      </c>
      <c r="D697" s="1" t="str">
        <f t="shared" si="21"/>
        <v>00</v>
      </c>
      <c r="E697" s="1" t="s">
        <v>15</v>
      </c>
      <c r="F697" s="7">
        <v>47097.15</v>
      </c>
      <c r="G697" s="7">
        <v>0</v>
      </c>
      <c r="H697" s="7">
        <v>0</v>
      </c>
    </row>
    <row r="698" spans="1:8" x14ac:dyDescent="0.25">
      <c r="A698" s="1">
        <v>2014</v>
      </c>
      <c r="B698" s="1">
        <v>35001</v>
      </c>
      <c r="C698" s="1" t="str">
        <f t="shared" si="20"/>
        <v>350</v>
      </c>
      <c r="D698" s="1" t="str">
        <f t="shared" si="21"/>
        <v>01</v>
      </c>
      <c r="E698" s="1" t="s">
        <v>12</v>
      </c>
      <c r="F698" s="7">
        <v>0</v>
      </c>
      <c r="G698" s="7">
        <v>0</v>
      </c>
      <c r="H698" s="7">
        <v>0</v>
      </c>
    </row>
    <row r="699" spans="1:8" x14ac:dyDescent="0.25">
      <c r="A699" s="1">
        <v>2014</v>
      </c>
      <c r="B699" s="1">
        <v>35200</v>
      </c>
      <c r="C699" s="1" t="str">
        <f t="shared" si="20"/>
        <v>352</v>
      </c>
      <c r="D699" s="1" t="str">
        <f t="shared" si="21"/>
        <v>00</v>
      </c>
      <c r="E699" s="1" t="s">
        <v>12</v>
      </c>
      <c r="F699" s="7">
        <v>17098.579999999998</v>
      </c>
      <c r="G699" s="7">
        <v>-11874.619999999999</v>
      </c>
      <c r="H699" s="7">
        <v>0</v>
      </c>
    </row>
    <row r="700" spans="1:8" x14ac:dyDescent="0.25">
      <c r="A700" s="1">
        <v>2014</v>
      </c>
      <c r="B700" s="1">
        <v>35300</v>
      </c>
      <c r="C700" s="1" t="str">
        <f t="shared" si="20"/>
        <v>353</v>
      </c>
      <c r="D700" s="1" t="str">
        <f t="shared" si="21"/>
        <v>00</v>
      </c>
      <c r="E700" s="1" t="s">
        <v>12</v>
      </c>
      <c r="F700" s="7">
        <v>4702040.58</v>
      </c>
      <c r="G700" s="7">
        <v>-1113855.9099999999</v>
      </c>
      <c r="H700" s="7">
        <v>7406.0699999999924</v>
      </c>
    </row>
    <row r="701" spans="1:8" x14ac:dyDescent="0.25">
      <c r="A701" s="1">
        <v>2014</v>
      </c>
      <c r="B701" s="1">
        <v>35400</v>
      </c>
      <c r="C701" s="1" t="str">
        <f t="shared" si="20"/>
        <v>354</v>
      </c>
      <c r="D701" s="1" t="str">
        <f t="shared" si="21"/>
        <v>00</v>
      </c>
      <c r="E701" s="1" t="s">
        <v>12</v>
      </c>
      <c r="F701" s="7">
        <v>0</v>
      </c>
      <c r="G701" s="7">
        <v>84448.05</v>
      </c>
      <c r="H701" s="7">
        <v>0</v>
      </c>
    </row>
    <row r="702" spans="1:8" x14ac:dyDescent="0.25">
      <c r="A702" s="1">
        <v>2014</v>
      </c>
      <c r="B702" s="1">
        <v>35500</v>
      </c>
      <c r="C702" s="1" t="str">
        <f t="shared" si="20"/>
        <v>355</v>
      </c>
      <c r="D702" s="1" t="str">
        <f t="shared" si="21"/>
        <v>00</v>
      </c>
      <c r="E702" s="1" t="s">
        <v>12</v>
      </c>
      <c r="F702" s="7">
        <v>2317646.92</v>
      </c>
      <c r="G702" s="7">
        <v>-940836.27</v>
      </c>
      <c r="H702" s="7">
        <v>17565.860000000015</v>
      </c>
    </row>
    <row r="703" spans="1:8" x14ac:dyDescent="0.25">
      <c r="A703" s="1">
        <v>2014</v>
      </c>
      <c r="B703" s="1">
        <v>35600</v>
      </c>
      <c r="C703" s="1" t="str">
        <f t="shared" si="20"/>
        <v>356</v>
      </c>
      <c r="D703" s="1" t="str">
        <f t="shared" si="21"/>
        <v>00</v>
      </c>
      <c r="E703" s="1" t="s">
        <v>12</v>
      </c>
      <c r="F703" s="7">
        <v>2186967.44</v>
      </c>
      <c r="G703" s="7">
        <v>69758.849999999919</v>
      </c>
      <c r="H703" s="7">
        <v>-7198.2500000000036</v>
      </c>
    </row>
    <row r="704" spans="1:8" x14ac:dyDescent="0.25">
      <c r="A704" s="1">
        <v>2014</v>
      </c>
      <c r="B704" s="1">
        <v>35601</v>
      </c>
      <c r="C704" s="1" t="str">
        <f t="shared" si="20"/>
        <v>356</v>
      </c>
      <c r="D704" s="1" t="str">
        <f t="shared" si="21"/>
        <v>01</v>
      </c>
      <c r="E704" s="1" t="s">
        <v>12</v>
      </c>
      <c r="F704" s="7">
        <v>0</v>
      </c>
      <c r="G704" s="7">
        <v>0</v>
      </c>
      <c r="H704" s="7">
        <v>0</v>
      </c>
    </row>
    <row r="705" spans="1:8" x14ac:dyDescent="0.25">
      <c r="A705" s="1">
        <v>2014</v>
      </c>
      <c r="B705" s="1">
        <v>35700</v>
      </c>
      <c r="C705" s="1" t="str">
        <f t="shared" si="20"/>
        <v>357</v>
      </c>
      <c r="D705" s="1" t="str">
        <f t="shared" si="21"/>
        <v>00</v>
      </c>
      <c r="E705" s="1" t="s">
        <v>12</v>
      </c>
      <c r="F705" s="7">
        <v>0</v>
      </c>
      <c r="G705" s="7">
        <v>-14387.37</v>
      </c>
      <c r="H705" s="7">
        <v>-1123.31</v>
      </c>
    </row>
    <row r="706" spans="1:8" x14ac:dyDescent="0.25">
      <c r="A706" s="1">
        <v>2014</v>
      </c>
      <c r="B706" s="1">
        <v>35800</v>
      </c>
      <c r="C706" s="1" t="str">
        <f t="shared" ref="C706:C769" si="22">LEFT(B706,3)</f>
        <v>358</v>
      </c>
      <c r="D706" s="1" t="str">
        <f t="shared" ref="D706:D769" si="23">RIGHT(B706,2)</f>
        <v>00</v>
      </c>
      <c r="E706" s="1" t="s">
        <v>12</v>
      </c>
      <c r="F706" s="7">
        <v>0</v>
      </c>
      <c r="G706" s="7">
        <v>-31387.550000000003</v>
      </c>
      <c r="H706" s="7">
        <v>-2419.83</v>
      </c>
    </row>
    <row r="707" spans="1:8" x14ac:dyDescent="0.25">
      <c r="A707" s="1">
        <v>2014</v>
      </c>
      <c r="B707" s="1">
        <v>35900</v>
      </c>
      <c r="C707" s="1" t="str">
        <f t="shared" si="22"/>
        <v>359</v>
      </c>
      <c r="D707" s="1" t="str">
        <f t="shared" si="23"/>
        <v>00</v>
      </c>
      <c r="E707" s="1" t="s">
        <v>12</v>
      </c>
      <c r="F707" s="7">
        <v>52785.760000000002</v>
      </c>
      <c r="G707" s="7">
        <v>-1607.53</v>
      </c>
      <c r="H707" s="7">
        <v>0</v>
      </c>
    </row>
    <row r="708" spans="1:8" x14ac:dyDescent="0.25">
      <c r="A708" s="1">
        <v>2014</v>
      </c>
      <c r="B708" s="1">
        <v>35910</v>
      </c>
      <c r="C708" s="1" t="str">
        <f t="shared" si="22"/>
        <v>359</v>
      </c>
      <c r="D708" s="1" t="str">
        <f t="shared" si="23"/>
        <v>10</v>
      </c>
      <c r="E708" s="1" t="s">
        <v>10</v>
      </c>
      <c r="F708" s="7">
        <v>0</v>
      </c>
      <c r="G708" s="7">
        <v>0</v>
      </c>
      <c r="H708" s="7">
        <v>0</v>
      </c>
    </row>
    <row r="709" spans="1:8" x14ac:dyDescent="0.25">
      <c r="A709" s="1">
        <v>2014</v>
      </c>
      <c r="B709" s="1">
        <v>36000</v>
      </c>
      <c r="C709" s="1" t="str">
        <f t="shared" si="22"/>
        <v>360</v>
      </c>
      <c r="D709" s="1" t="str">
        <f t="shared" si="23"/>
        <v>00</v>
      </c>
      <c r="E709" s="1" t="s">
        <v>15</v>
      </c>
      <c r="F709" s="7">
        <v>0</v>
      </c>
      <c r="G709" s="7">
        <v>0</v>
      </c>
      <c r="H709" s="7">
        <v>0</v>
      </c>
    </row>
    <row r="710" spans="1:8" x14ac:dyDescent="0.25">
      <c r="A710" s="1">
        <v>2014</v>
      </c>
      <c r="B710" s="1">
        <v>36001</v>
      </c>
      <c r="C710" s="1" t="str">
        <f t="shared" si="22"/>
        <v>360</v>
      </c>
      <c r="D710" s="1" t="str">
        <f t="shared" si="23"/>
        <v>01</v>
      </c>
      <c r="E710" s="2" t="s">
        <v>13</v>
      </c>
      <c r="F710" s="7">
        <v>0</v>
      </c>
      <c r="G710" s="7">
        <v>0</v>
      </c>
      <c r="H710" s="7">
        <v>0</v>
      </c>
    </row>
    <row r="711" spans="1:8" x14ac:dyDescent="0.25">
      <c r="A711" s="1">
        <v>2014</v>
      </c>
      <c r="B711" s="1">
        <v>36100</v>
      </c>
      <c r="C711" s="1" t="str">
        <f t="shared" si="22"/>
        <v>361</v>
      </c>
      <c r="D711" s="1" t="str">
        <f t="shared" si="23"/>
        <v>00</v>
      </c>
      <c r="E711" s="2" t="s">
        <v>13</v>
      </c>
      <c r="F711" s="7">
        <v>33316.660000000003</v>
      </c>
      <c r="G711" s="7">
        <v>-47431.79</v>
      </c>
      <c r="H711" s="7">
        <v>0</v>
      </c>
    </row>
    <row r="712" spans="1:8" x14ac:dyDescent="0.25">
      <c r="A712" s="1">
        <v>2014</v>
      </c>
      <c r="B712" s="1">
        <v>36200</v>
      </c>
      <c r="C712" s="1" t="str">
        <f t="shared" si="22"/>
        <v>362</v>
      </c>
      <c r="D712" s="1" t="str">
        <f t="shared" si="23"/>
        <v>00</v>
      </c>
      <c r="E712" s="2" t="s">
        <v>13</v>
      </c>
      <c r="F712" s="7">
        <v>1938340.4499999997</v>
      </c>
      <c r="G712" s="7">
        <v>-380303.72</v>
      </c>
      <c r="H712" s="7">
        <v>-164460.60000000003</v>
      </c>
    </row>
    <row r="713" spans="1:8" x14ac:dyDescent="0.25">
      <c r="A713" s="1">
        <v>2014</v>
      </c>
      <c r="B713" s="1">
        <v>36400</v>
      </c>
      <c r="C713" s="1" t="str">
        <f t="shared" si="22"/>
        <v>364</v>
      </c>
      <c r="D713" s="1" t="str">
        <f t="shared" si="23"/>
        <v>00</v>
      </c>
      <c r="E713" s="2" t="s">
        <v>13</v>
      </c>
      <c r="F713" s="7">
        <v>2899343.4</v>
      </c>
      <c r="G713" s="7">
        <v>-1722692.55</v>
      </c>
      <c r="H713" s="7">
        <v>-365581.76000000013</v>
      </c>
    </row>
    <row r="714" spans="1:8" x14ac:dyDescent="0.25">
      <c r="A714" s="1">
        <v>2014</v>
      </c>
      <c r="B714" s="1">
        <v>36500</v>
      </c>
      <c r="C714" s="1" t="str">
        <f t="shared" si="22"/>
        <v>365</v>
      </c>
      <c r="D714" s="1" t="str">
        <f t="shared" si="23"/>
        <v>00</v>
      </c>
      <c r="E714" s="2" t="s">
        <v>13</v>
      </c>
      <c r="F714" s="7">
        <v>1504875.7800000003</v>
      </c>
      <c r="G714" s="7">
        <v>-657070.32999999996</v>
      </c>
      <c r="H714" s="7">
        <v>-672698.31</v>
      </c>
    </row>
    <row r="715" spans="1:8" x14ac:dyDescent="0.25">
      <c r="A715" s="1">
        <v>2014</v>
      </c>
      <c r="B715" s="1">
        <v>36600</v>
      </c>
      <c r="C715" s="1" t="str">
        <f t="shared" si="22"/>
        <v>366</v>
      </c>
      <c r="D715" s="1" t="str">
        <f t="shared" si="23"/>
        <v>00</v>
      </c>
      <c r="E715" s="2" t="s">
        <v>13</v>
      </c>
      <c r="F715" s="7">
        <v>73881.440000000002</v>
      </c>
      <c r="G715" s="7">
        <v>-169409.33000000002</v>
      </c>
      <c r="H715" s="7">
        <v>-534694.67999999993</v>
      </c>
    </row>
    <row r="716" spans="1:8" x14ac:dyDescent="0.25">
      <c r="A716" s="1">
        <v>2014</v>
      </c>
      <c r="B716" s="1">
        <v>36700</v>
      </c>
      <c r="C716" s="1" t="str">
        <f t="shared" si="22"/>
        <v>367</v>
      </c>
      <c r="D716" s="1" t="str">
        <f t="shared" si="23"/>
        <v>00</v>
      </c>
      <c r="E716" s="2" t="s">
        <v>13</v>
      </c>
      <c r="F716" s="7">
        <v>2661061.0599999996</v>
      </c>
      <c r="G716" s="7">
        <v>-719522.22</v>
      </c>
      <c r="H716" s="7">
        <v>-488212.22</v>
      </c>
    </row>
    <row r="717" spans="1:8" x14ac:dyDescent="0.25">
      <c r="A717" s="1">
        <v>2014</v>
      </c>
      <c r="B717" s="1">
        <v>36800</v>
      </c>
      <c r="C717" s="1" t="str">
        <f t="shared" si="22"/>
        <v>368</v>
      </c>
      <c r="D717" s="1" t="str">
        <f t="shared" si="23"/>
        <v>00</v>
      </c>
      <c r="E717" s="2" t="s">
        <v>13</v>
      </c>
      <c r="F717" s="7">
        <v>8467839.4199999999</v>
      </c>
      <c r="G717" s="7">
        <v>-2870886.16</v>
      </c>
      <c r="H717" s="7">
        <v>7522386.6799999997</v>
      </c>
    </row>
    <row r="718" spans="1:8" x14ac:dyDescent="0.25">
      <c r="A718" s="1">
        <v>2014</v>
      </c>
      <c r="B718" s="1">
        <v>36900</v>
      </c>
      <c r="C718" s="1" t="str">
        <f t="shared" si="22"/>
        <v>369</v>
      </c>
      <c r="D718" s="1" t="str">
        <f t="shared" si="23"/>
        <v>00</v>
      </c>
      <c r="E718" s="2" t="s">
        <v>13</v>
      </c>
      <c r="F718" s="7">
        <v>373649.38</v>
      </c>
      <c r="G718" s="7">
        <v>-191457.84</v>
      </c>
      <c r="H718" s="7">
        <v>-223549.37</v>
      </c>
    </row>
    <row r="719" spans="1:8" x14ac:dyDescent="0.25">
      <c r="A719" s="1">
        <v>2014</v>
      </c>
      <c r="B719" s="1">
        <v>36902</v>
      </c>
      <c r="C719" s="1" t="str">
        <f t="shared" si="22"/>
        <v>369</v>
      </c>
      <c r="D719" s="1" t="str">
        <f t="shared" si="23"/>
        <v>02</v>
      </c>
      <c r="E719" s="2" t="s">
        <v>13</v>
      </c>
      <c r="F719" s="7">
        <v>57330.610000000008</v>
      </c>
      <c r="G719" s="7">
        <v>-86597.16</v>
      </c>
      <c r="H719" s="7">
        <v>-340695.38</v>
      </c>
    </row>
    <row r="720" spans="1:8" x14ac:dyDescent="0.25">
      <c r="A720" s="1">
        <v>2014</v>
      </c>
      <c r="B720" s="1">
        <v>37000</v>
      </c>
      <c r="C720" s="1" t="str">
        <f t="shared" si="22"/>
        <v>370</v>
      </c>
      <c r="D720" s="1" t="str">
        <f t="shared" si="23"/>
        <v>00</v>
      </c>
      <c r="E720" s="2" t="s">
        <v>13</v>
      </c>
      <c r="F720" s="7">
        <v>1787720.57</v>
      </c>
      <c r="G720" s="7">
        <v>-1157780.1000000001</v>
      </c>
      <c r="H720" s="7">
        <v>-194223.15</v>
      </c>
    </row>
    <row r="721" spans="1:8" x14ac:dyDescent="0.25">
      <c r="A721" s="1">
        <v>2014</v>
      </c>
      <c r="B721" s="1">
        <v>37300</v>
      </c>
      <c r="C721" s="1" t="str">
        <f t="shared" si="22"/>
        <v>373</v>
      </c>
      <c r="D721" s="1" t="str">
        <f t="shared" si="23"/>
        <v>00</v>
      </c>
      <c r="E721" s="2" t="s">
        <v>13</v>
      </c>
      <c r="F721" s="7">
        <v>1458200.22</v>
      </c>
      <c r="G721" s="7">
        <v>-252100.85</v>
      </c>
      <c r="H721" s="7">
        <v>-419694.45</v>
      </c>
    </row>
    <row r="722" spans="1:8" x14ac:dyDescent="0.25">
      <c r="A722" s="1">
        <v>2014</v>
      </c>
      <c r="B722" s="1">
        <v>37400</v>
      </c>
      <c r="C722" s="1" t="str">
        <f t="shared" si="22"/>
        <v>374</v>
      </c>
      <c r="D722" s="1" t="str">
        <f t="shared" si="23"/>
        <v>00</v>
      </c>
      <c r="E722" s="1" t="s">
        <v>10</v>
      </c>
      <c r="F722" s="7">
        <v>0</v>
      </c>
      <c r="G722" s="7">
        <v>0</v>
      </c>
      <c r="H722" s="7">
        <v>0</v>
      </c>
    </row>
    <row r="723" spans="1:8" x14ac:dyDescent="0.25">
      <c r="A723" s="1">
        <v>2014</v>
      </c>
      <c r="B723" s="1">
        <v>38900</v>
      </c>
      <c r="C723" s="1" t="str">
        <f t="shared" si="22"/>
        <v>389</v>
      </c>
      <c r="D723" s="1" t="str">
        <f t="shared" si="23"/>
        <v>00</v>
      </c>
      <c r="E723" s="1" t="s">
        <v>15</v>
      </c>
      <c r="F723" s="7">
        <v>0</v>
      </c>
      <c r="G723" s="7">
        <v>0</v>
      </c>
      <c r="H723" s="7">
        <v>0</v>
      </c>
    </row>
    <row r="724" spans="1:8" x14ac:dyDescent="0.25">
      <c r="A724" s="1">
        <v>2014</v>
      </c>
      <c r="B724" s="1">
        <v>39000</v>
      </c>
      <c r="C724" s="1" t="str">
        <f t="shared" si="22"/>
        <v>390</v>
      </c>
      <c r="D724" s="1" t="str">
        <f t="shared" si="23"/>
        <v>00</v>
      </c>
      <c r="E724" s="1" t="s">
        <v>14</v>
      </c>
      <c r="F724" s="7">
        <v>1255218.7</v>
      </c>
      <c r="G724" s="7">
        <v>-480799.56000000006</v>
      </c>
      <c r="H724" s="7">
        <v>800</v>
      </c>
    </row>
    <row r="725" spans="1:8" x14ac:dyDescent="0.25">
      <c r="A725" s="1">
        <v>2014</v>
      </c>
      <c r="B725" s="1">
        <v>39101</v>
      </c>
      <c r="C725" s="1" t="str">
        <f t="shared" si="22"/>
        <v>391</v>
      </c>
      <c r="D725" s="1" t="str">
        <f t="shared" si="23"/>
        <v>01</v>
      </c>
      <c r="E725" s="1" t="s">
        <v>16</v>
      </c>
      <c r="F725" s="7">
        <v>1048935.45</v>
      </c>
      <c r="G725" s="7">
        <v>0</v>
      </c>
      <c r="H725" s="7">
        <v>0</v>
      </c>
    </row>
    <row r="726" spans="1:8" x14ac:dyDescent="0.25">
      <c r="A726" s="1">
        <v>2014</v>
      </c>
      <c r="B726" s="1">
        <v>39102</v>
      </c>
      <c r="C726" s="1" t="str">
        <f t="shared" si="22"/>
        <v>391</v>
      </c>
      <c r="D726" s="1" t="str">
        <f t="shared" si="23"/>
        <v>02</v>
      </c>
      <c r="E726" s="1" t="s">
        <v>16</v>
      </c>
      <c r="F726" s="7">
        <v>5669847.0699999994</v>
      </c>
      <c r="G726" s="7">
        <v>70282.25</v>
      </c>
      <c r="H726" s="7">
        <v>0</v>
      </c>
    </row>
    <row r="727" spans="1:8" x14ac:dyDescent="0.25">
      <c r="A727" s="1">
        <v>2014</v>
      </c>
      <c r="B727" s="1">
        <v>39103</v>
      </c>
      <c r="C727" s="1" t="str">
        <f t="shared" si="22"/>
        <v>391</v>
      </c>
      <c r="D727" s="1" t="str">
        <f t="shared" si="23"/>
        <v>03</v>
      </c>
      <c r="E727" s="1" t="s">
        <v>16</v>
      </c>
      <c r="F727" s="7">
        <v>-109708.95</v>
      </c>
      <c r="G727" s="7">
        <v>296324.15000000002</v>
      </c>
      <c r="H727" s="7">
        <v>0</v>
      </c>
    </row>
    <row r="728" spans="1:8" x14ac:dyDescent="0.25">
      <c r="A728" s="1">
        <v>2014</v>
      </c>
      <c r="B728" s="1">
        <v>39104</v>
      </c>
      <c r="C728" s="1" t="str">
        <f t="shared" si="22"/>
        <v>391</v>
      </c>
      <c r="D728" s="1" t="str">
        <f t="shared" si="23"/>
        <v>04</v>
      </c>
      <c r="E728" s="1" t="s">
        <v>16</v>
      </c>
      <c r="F728" s="7">
        <v>1286718.0699999998</v>
      </c>
      <c r="G728" s="7">
        <v>0</v>
      </c>
      <c r="H728" s="7">
        <v>0</v>
      </c>
    </row>
    <row r="729" spans="1:8" x14ac:dyDescent="0.25">
      <c r="A729" s="1">
        <v>2014</v>
      </c>
      <c r="B729" s="1">
        <v>39202</v>
      </c>
      <c r="C729" s="1" t="str">
        <f t="shared" si="22"/>
        <v>392</v>
      </c>
      <c r="D729" s="1" t="str">
        <f t="shared" si="23"/>
        <v>02</v>
      </c>
      <c r="E729" s="1" t="s">
        <v>17</v>
      </c>
      <c r="F729" s="7">
        <v>181542.22999999998</v>
      </c>
      <c r="G729" s="7">
        <v>-106090.55</v>
      </c>
      <c r="H729" s="7">
        <v>68684.11</v>
      </c>
    </row>
    <row r="730" spans="1:8" x14ac:dyDescent="0.25">
      <c r="A730" s="1">
        <v>2014</v>
      </c>
      <c r="B730" s="1">
        <v>39203</v>
      </c>
      <c r="C730" s="1" t="str">
        <f t="shared" si="22"/>
        <v>392</v>
      </c>
      <c r="D730" s="1" t="str">
        <f t="shared" si="23"/>
        <v>03</v>
      </c>
      <c r="E730" s="1" t="s">
        <v>17</v>
      </c>
      <c r="F730" s="7">
        <v>3226715.95</v>
      </c>
      <c r="G730" s="7">
        <v>-444700.34</v>
      </c>
      <c r="H730" s="7">
        <v>286529.56</v>
      </c>
    </row>
    <row r="731" spans="1:8" x14ac:dyDescent="0.25">
      <c r="A731" s="1">
        <v>2014</v>
      </c>
      <c r="B731" s="1">
        <v>39204</v>
      </c>
      <c r="C731" s="1" t="str">
        <f t="shared" si="22"/>
        <v>392</v>
      </c>
      <c r="D731" s="1" t="str">
        <f t="shared" si="23"/>
        <v>04</v>
      </c>
      <c r="E731" s="1" t="s">
        <v>17</v>
      </c>
      <c r="F731" s="7">
        <v>0</v>
      </c>
      <c r="G731" s="7">
        <v>0</v>
      </c>
      <c r="H731" s="7">
        <v>0</v>
      </c>
    </row>
    <row r="732" spans="1:8" x14ac:dyDescent="0.25">
      <c r="A732" s="1">
        <v>2014</v>
      </c>
      <c r="B732" s="1">
        <v>39212</v>
      </c>
      <c r="C732" s="1" t="str">
        <f t="shared" si="22"/>
        <v>392</v>
      </c>
      <c r="D732" s="1" t="str">
        <f t="shared" si="23"/>
        <v>12</v>
      </c>
      <c r="E732" s="1" t="s">
        <v>17</v>
      </c>
      <c r="F732" s="7">
        <v>0</v>
      </c>
      <c r="G732" s="7">
        <v>-19508.339999999997</v>
      </c>
      <c r="H732" s="7">
        <v>35090.610000000008</v>
      </c>
    </row>
    <row r="733" spans="1:8" x14ac:dyDescent="0.25">
      <c r="A733" s="1">
        <v>2014</v>
      </c>
      <c r="B733" s="1">
        <v>39213</v>
      </c>
      <c r="C733" s="1" t="str">
        <f t="shared" si="22"/>
        <v>392</v>
      </c>
      <c r="D733" s="1" t="str">
        <f t="shared" si="23"/>
        <v>13</v>
      </c>
      <c r="E733" s="1" t="s">
        <v>17</v>
      </c>
      <c r="F733" s="7">
        <v>0</v>
      </c>
      <c r="G733" s="7">
        <v>-11512.619999999999</v>
      </c>
      <c r="H733" s="7">
        <v>17903.199999999997</v>
      </c>
    </row>
    <row r="734" spans="1:8" x14ac:dyDescent="0.25">
      <c r="A734" s="1">
        <v>2014</v>
      </c>
      <c r="B734" s="1">
        <v>39214</v>
      </c>
      <c r="C734" s="1" t="str">
        <f t="shared" si="22"/>
        <v>392</v>
      </c>
      <c r="D734" s="1" t="str">
        <f t="shared" si="23"/>
        <v>14</v>
      </c>
      <c r="E734" s="1" t="s">
        <v>17</v>
      </c>
      <c r="F734" s="7">
        <v>0</v>
      </c>
      <c r="G734" s="7">
        <v>0</v>
      </c>
      <c r="H734" s="7">
        <v>0</v>
      </c>
    </row>
    <row r="735" spans="1:8" x14ac:dyDescent="0.25">
      <c r="A735" s="1">
        <v>2014</v>
      </c>
      <c r="B735" s="1">
        <v>39300</v>
      </c>
      <c r="C735" s="1" t="str">
        <f t="shared" si="22"/>
        <v>393</v>
      </c>
      <c r="D735" s="1" t="str">
        <f t="shared" si="23"/>
        <v>00</v>
      </c>
      <c r="E735" s="1" t="s">
        <v>16</v>
      </c>
      <c r="F735" s="7">
        <v>0</v>
      </c>
      <c r="G735" s="7">
        <v>0</v>
      </c>
      <c r="H735" s="7">
        <v>0</v>
      </c>
    </row>
    <row r="736" spans="1:8" x14ac:dyDescent="0.25">
      <c r="A736" s="1">
        <v>2014</v>
      </c>
      <c r="B736" s="1">
        <v>39400</v>
      </c>
      <c r="C736" s="1" t="str">
        <f t="shared" si="22"/>
        <v>394</v>
      </c>
      <c r="D736" s="1" t="str">
        <f t="shared" si="23"/>
        <v>00</v>
      </c>
      <c r="E736" s="1" t="s">
        <v>16</v>
      </c>
      <c r="F736" s="7">
        <v>1050139.23</v>
      </c>
      <c r="G736" s="7">
        <v>0</v>
      </c>
      <c r="H736" s="7">
        <v>0</v>
      </c>
    </row>
    <row r="737" spans="1:8" x14ac:dyDescent="0.25">
      <c r="A737" s="1">
        <v>2014</v>
      </c>
      <c r="B737" s="1">
        <v>39500</v>
      </c>
      <c r="C737" s="1" t="str">
        <f t="shared" si="22"/>
        <v>395</v>
      </c>
      <c r="D737" s="1" t="str">
        <f t="shared" si="23"/>
        <v>00</v>
      </c>
      <c r="E737" s="1" t="s">
        <v>16</v>
      </c>
      <c r="F737" s="7">
        <v>0</v>
      </c>
      <c r="G737" s="7">
        <v>0</v>
      </c>
      <c r="H737" s="7">
        <v>0</v>
      </c>
    </row>
    <row r="738" spans="1:8" x14ac:dyDescent="0.25">
      <c r="A738" s="1">
        <v>2014</v>
      </c>
      <c r="B738" s="1">
        <v>39600</v>
      </c>
      <c r="C738" s="1" t="str">
        <f t="shared" si="22"/>
        <v>396</v>
      </c>
      <c r="D738" s="1" t="str">
        <f t="shared" si="23"/>
        <v>00</v>
      </c>
      <c r="E738" s="1" t="s">
        <v>16</v>
      </c>
      <c r="F738" s="7">
        <v>0</v>
      </c>
      <c r="G738" s="7">
        <v>0</v>
      </c>
      <c r="H738" s="7">
        <v>0</v>
      </c>
    </row>
    <row r="739" spans="1:8" x14ac:dyDescent="0.25">
      <c r="A739" s="1">
        <v>2014</v>
      </c>
      <c r="B739" s="1">
        <v>39700</v>
      </c>
      <c r="C739" s="1" t="str">
        <f t="shared" si="22"/>
        <v>397</v>
      </c>
      <c r="D739" s="1" t="str">
        <f t="shared" si="23"/>
        <v>00</v>
      </c>
      <c r="E739" s="1" t="s">
        <v>16</v>
      </c>
      <c r="F739" s="7">
        <v>387540.24</v>
      </c>
      <c r="G739" s="7">
        <v>172.49</v>
      </c>
      <c r="H739" s="7">
        <v>0</v>
      </c>
    </row>
    <row r="740" spans="1:8" x14ac:dyDescent="0.25">
      <c r="A740" s="1">
        <v>2014</v>
      </c>
      <c r="B740" s="1">
        <v>39725</v>
      </c>
      <c r="C740" s="1" t="str">
        <f t="shared" si="22"/>
        <v>397</v>
      </c>
      <c r="D740" s="1" t="str">
        <f t="shared" si="23"/>
        <v>25</v>
      </c>
      <c r="E740" s="2" t="s">
        <v>14</v>
      </c>
      <c r="F740" s="7">
        <v>26731.439999999999</v>
      </c>
      <c r="G740" s="7">
        <v>-36382.5</v>
      </c>
      <c r="H740" s="7">
        <v>0</v>
      </c>
    </row>
    <row r="741" spans="1:8" x14ac:dyDescent="0.25">
      <c r="A741" s="1">
        <v>2014</v>
      </c>
      <c r="B741" s="1">
        <v>39800</v>
      </c>
      <c r="C741" s="1" t="str">
        <f t="shared" si="22"/>
        <v>398</v>
      </c>
      <c r="D741" s="1" t="str">
        <f t="shared" si="23"/>
        <v>00</v>
      </c>
      <c r="E741" s="1" t="s">
        <v>16</v>
      </c>
      <c r="F741" s="7">
        <v>0</v>
      </c>
      <c r="G741" s="7">
        <v>0</v>
      </c>
      <c r="H741" s="7">
        <v>0</v>
      </c>
    </row>
    <row r="742" spans="1:8" x14ac:dyDescent="0.25">
      <c r="A742" s="1">
        <v>2014</v>
      </c>
      <c r="B742" s="1">
        <v>39910</v>
      </c>
      <c r="C742" s="1" t="str">
        <f t="shared" si="22"/>
        <v>399</v>
      </c>
      <c r="D742" s="1" t="str">
        <f t="shared" si="23"/>
        <v>10</v>
      </c>
      <c r="E742" s="1" t="s">
        <v>16</v>
      </c>
      <c r="F742" s="7">
        <v>0</v>
      </c>
      <c r="G742" s="7">
        <v>0</v>
      </c>
      <c r="H742" s="7">
        <v>0</v>
      </c>
    </row>
    <row r="743" spans="1:8" x14ac:dyDescent="0.25">
      <c r="A743" s="1">
        <v>2015</v>
      </c>
      <c r="B743" s="1">
        <v>30302</v>
      </c>
      <c r="C743" s="1" t="str">
        <f t="shared" si="22"/>
        <v>303</v>
      </c>
      <c r="D743" s="1" t="str">
        <f t="shared" si="23"/>
        <v>02</v>
      </c>
      <c r="E743" s="1" t="s">
        <v>8</v>
      </c>
      <c r="F743" s="7">
        <v>0</v>
      </c>
      <c r="G743" s="7">
        <v>0</v>
      </c>
      <c r="H743" s="7">
        <v>0</v>
      </c>
    </row>
    <row r="744" spans="1:8" x14ac:dyDescent="0.25">
      <c r="A744" s="1">
        <v>2015</v>
      </c>
      <c r="B744" s="1">
        <v>30315</v>
      </c>
      <c r="C744" s="1" t="str">
        <f t="shared" si="22"/>
        <v>303</v>
      </c>
      <c r="D744" s="1" t="str">
        <f t="shared" si="23"/>
        <v>15</v>
      </c>
      <c r="E744" s="1" t="s">
        <v>8</v>
      </c>
      <c r="F744" s="7">
        <v>0</v>
      </c>
      <c r="G744" s="7">
        <v>0</v>
      </c>
      <c r="H744" s="7">
        <v>0</v>
      </c>
    </row>
    <row r="745" spans="1:8" x14ac:dyDescent="0.25">
      <c r="A745" s="1">
        <v>2015</v>
      </c>
      <c r="B745" s="1">
        <v>31140</v>
      </c>
      <c r="C745" s="1" t="str">
        <f t="shared" si="22"/>
        <v>311</v>
      </c>
      <c r="D745" s="1" t="str">
        <f t="shared" si="23"/>
        <v>40</v>
      </c>
      <c r="E745" s="1" t="s">
        <v>9</v>
      </c>
      <c r="F745" s="7">
        <v>4443052.5299999993</v>
      </c>
      <c r="G745" s="7">
        <v>-172813</v>
      </c>
      <c r="H745" s="7">
        <v>124903.45</v>
      </c>
    </row>
    <row r="746" spans="1:8" x14ac:dyDescent="0.25">
      <c r="A746" s="1">
        <v>2015</v>
      </c>
      <c r="B746" s="1">
        <v>31141</v>
      </c>
      <c r="C746" s="1" t="str">
        <f t="shared" si="22"/>
        <v>311</v>
      </c>
      <c r="D746" s="1" t="str">
        <f t="shared" si="23"/>
        <v>41</v>
      </c>
      <c r="E746" s="1" t="s">
        <v>9</v>
      </c>
      <c r="F746" s="7">
        <v>452368.86</v>
      </c>
      <c r="G746" s="7">
        <v>-19828.919999999998</v>
      </c>
      <c r="H746" s="7">
        <v>0</v>
      </c>
    </row>
    <row r="747" spans="1:8" x14ac:dyDescent="0.25">
      <c r="A747" s="1">
        <v>2015</v>
      </c>
      <c r="B747" s="1">
        <v>31142</v>
      </c>
      <c r="C747" s="1" t="str">
        <f t="shared" si="22"/>
        <v>311</v>
      </c>
      <c r="D747" s="1" t="str">
        <f t="shared" si="23"/>
        <v>42</v>
      </c>
      <c r="E747" s="1" t="s">
        <v>9</v>
      </c>
      <c r="F747" s="7">
        <v>0</v>
      </c>
      <c r="G747" s="7">
        <v>0</v>
      </c>
      <c r="H747" s="7">
        <v>0</v>
      </c>
    </row>
    <row r="748" spans="1:8" x14ac:dyDescent="0.25">
      <c r="A748" s="1">
        <v>2015</v>
      </c>
      <c r="B748" s="1">
        <v>31143</v>
      </c>
      <c r="C748" s="1" t="str">
        <f t="shared" si="22"/>
        <v>311</v>
      </c>
      <c r="D748" s="1" t="str">
        <f t="shared" si="23"/>
        <v>43</v>
      </c>
      <c r="E748" s="1" t="s">
        <v>9</v>
      </c>
      <c r="F748" s="7">
        <v>2783.42</v>
      </c>
      <c r="G748" s="7">
        <v>0</v>
      </c>
      <c r="H748" s="7">
        <v>0</v>
      </c>
    </row>
    <row r="749" spans="1:8" x14ac:dyDescent="0.25">
      <c r="A749" s="1">
        <v>2015</v>
      </c>
      <c r="B749" s="1">
        <v>31144</v>
      </c>
      <c r="C749" s="1" t="str">
        <f t="shared" si="22"/>
        <v>311</v>
      </c>
      <c r="D749" s="1" t="str">
        <f t="shared" si="23"/>
        <v>44</v>
      </c>
      <c r="E749" s="1" t="s">
        <v>9</v>
      </c>
      <c r="F749" s="7">
        <v>61174.58</v>
      </c>
      <c r="G749" s="7">
        <v>-5061.9800000000005</v>
      </c>
      <c r="H749" s="7">
        <v>0</v>
      </c>
    </row>
    <row r="750" spans="1:8" x14ac:dyDescent="0.25">
      <c r="A750" s="1">
        <v>2015</v>
      </c>
      <c r="B750" s="1">
        <v>31145</v>
      </c>
      <c r="C750" s="1" t="str">
        <f t="shared" si="22"/>
        <v>311</v>
      </c>
      <c r="D750" s="1" t="str">
        <f t="shared" si="23"/>
        <v>45</v>
      </c>
      <c r="E750" s="1" t="s">
        <v>9</v>
      </c>
      <c r="F750" s="7">
        <v>20033.55</v>
      </c>
      <c r="G750" s="7">
        <v>-68578.289999999994</v>
      </c>
      <c r="H750" s="7">
        <v>0</v>
      </c>
    </row>
    <row r="751" spans="1:8" x14ac:dyDescent="0.25">
      <c r="A751" s="1">
        <v>2015</v>
      </c>
      <c r="B751" s="1">
        <v>31146</v>
      </c>
      <c r="C751" s="1" t="str">
        <f t="shared" si="22"/>
        <v>311</v>
      </c>
      <c r="D751" s="1" t="str">
        <f t="shared" si="23"/>
        <v>46</v>
      </c>
      <c r="E751" s="1" t="s">
        <v>9</v>
      </c>
      <c r="F751" s="7">
        <v>34256.82</v>
      </c>
      <c r="G751" s="7">
        <v>-5951.1</v>
      </c>
      <c r="H751" s="7">
        <v>0</v>
      </c>
    </row>
    <row r="752" spans="1:8" x14ac:dyDescent="0.25">
      <c r="A752" s="1">
        <v>2015</v>
      </c>
      <c r="B752" s="1">
        <v>31151</v>
      </c>
      <c r="C752" s="1" t="str">
        <f t="shared" si="22"/>
        <v>311</v>
      </c>
      <c r="D752" s="1" t="str">
        <f t="shared" si="23"/>
        <v>51</v>
      </c>
      <c r="E752" s="1" t="s">
        <v>9</v>
      </c>
      <c r="F752" s="7">
        <v>0</v>
      </c>
      <c r="G752" s="7">
        <v>0</v>
      </c>
      <c r="H752" s="7">
        <v>0</v>
      </c>
    </row>
    <row r="753" spans="1:8" x14ac:dyDescent="0.25">
      <c r="A753" s="1">
        <v>2015</v>
      </c>
      <c r="B753" s="1">
        <v>31152</v>
      </c>
      <c r="C753" s="1" t="str">
        <f t="shared" si="22"/>
        <v>311</v>
      </c>
      <c r="D753" s="1" t="str">
        <f t="shared" si="23"/>
        <v>52</v>
      </c>
      <c r="E753" s="1" t="s">
        <v>9</v>
      </c>
      <c r="F753" s="7">
        <v>0</v>
      </c>
      <c r="G753" s="7">
        <v>0</v>
      </c>
      <c r="H753" s="7">
        <v>0</v>
      </c>
    </row>
    <row r="754" spans="1:8" x14ac:dyDescent="0.25">
      <c r="A754" s="1">
        <v>2015</v>
      </c>
      <c r="B754" s="1">
        <v>31153</v>
      </c>
      <c r="C754" s="1" t="str">
        <f t="shared" si="22"/>
        <v>311</v>
      </c>
      <c r="D754" s="1" t="str">
        <f t="shared" si="23"/>
        <v>53</v>
      </c>
      <c r="E754" s="1" t="s">
        <v>9</v>
      </c>
      <c r="F754" s="7">
        <v>0</v>
      </c>
      <c r="G754" s="7">
        <v>0</v>
      </c>
      <c r="H754" s="7">
        <v>0</v>
      </c>
    </row>
    <row r="755" spans="1:8" x14ac:dyDescent="0.25">
      <c r="A755" s="1">
        <v>2015</v>
      </c>
      <c r="B755" s="1">
        <v>31154</v>
      </c>
      <c r="C755" s="1" t="str">
        <f t="shared" si="22"/>
        <v>311</v>
      </c>
      <c r="D755" s="1" t="str">
        <f t="shared" si="23"/>
        <v>54</v>
      </c>
      <c r="E755" s="1" t="s">
        <v>9</v>
      </c>
      <c r="F755" s="7">
        <v>0</v>
      </c>
      <c r="G755" s="7">
        <v>0</v>
      </c>
      <c r="H755" s="7">
        <v>0</v>
      </c>
    </row>
    <row r="756" spans="1:8" x14ac:dyDescent="0.25">
      <c r="A756" s="1">
        <v>2015</v>
      </c>
      <c r="B756" s="1">
        <v>31240</v>
      </c>
      <c r="C756" s="1" t="str">
        <f t="shared" si="22"/>
        <v>312</v>
      </c>
      <c r="D756" s="1" t="str">
        <f t="shared" si="23"/>
        <v>40</v>
      </c>
      <c r="E756" s="1" t="s">
        <v>9</v>
      </c>
      <c r="F756" s="7">
        <v>18941801.970000006</v>
      </c>
      <c r="G756" s="7">
        <v>-1885457.3800000004</v>
      </c>
      <c r="H756" s="7">
        <v>61965.78</v>
      </c>
    </row>
    <row r="757" spans="1:8" x14ac:dyDescent="0.25">
      <c r="A757" s="1">
        <v>2015</v>
      </c>
      <c r="B757" s="1">
        <v>31241</v>
      </c>
      <c r="C757" s="1" t="str">
        <f t="shared" si="22"/>
        <v>312</v>
      </c>
      <c r="D757" s="1" t="str">
        <f t="shared" si="23"/>
        <v>41</v>
      </c>
      <c r="E757" s="1" t="s">
        <v>9</v>
      </c>
      <c r="F757" s="7">
        <v>5518991.8300000001</v>
      </c>
      <c r="G757" s="7">
        <v>-2899071.72</v>
      </c>
      <c r="H757" s="7">
        <v>30786.22</v>
      </c>
    </row>
    <row r="758" spans="1:8" x14ac:dyDescent="0.25">
      <c r="A758" s="1">
        <v>2015</v>
      </c>
      <c r="B758" s="1">
        <v>31242</v>
      </c>
      <c r="C758" s="1" t="str">
        <f t="shared" si="22"/>
        <v>312</v>
      </c>
      <c r="D758" s="1" t="str">
        <f t="shared" si="23"/>
        <v>42</v>
      </c>
      <c r="E758" s="1" t="s">
        <v>9</v>
      </c>
      <c r="F758" s="7">
        <v>4608249.8599999994</v>
      </c>
      <c r="G758" s="7">
        <v>54402.37</v>
      </c>
      <c r="H758" s="7">
        <v>0</v>
      </c>
    </row>
    <row r="759" spans="1:8" x14ac:dyDescent="0.25">
      <c r="A759" s="1">
        <v>2015</v>
      </c>
      <c r="B759" s="1">
        <v>31243</v>
      </c>
      <c r="C759" s="1" t="str">
        <f t="shared" si="22"/>
        <v>312</v>
      </c>
      <c r="D759" s="1" t="str">
        <f t="shared" si="23"/>
        <v>43</v>
      </c>
      <c r="E759" s="1" t="s">
        <v>9</v>
      </c>
      <c r="F759" s="7">
        <v>3168482.4000000004</v>
      </c>
      <c r="G759" s="7">
        <v>153883.6</v>
      </c>
      <c r="H759" s="7">
        <v>19930.940000000002</v>
      </c>
    </row>
    <row r="760" spans="1:8" x14ac:dyDescent="0.25">
      <c r="A760" s="1">
        <v>2015</v>
      </c>
      <c r="B760" s="1">
        <v>31244</v>
      </c>
      <c r="C760" s="1" t="str">
        <f t="shared" si="22"/>
        <v>312</v>
      </c>
      <c r="D760" s="1" t="str">
        <f t="shared" si="23"/>
        <v>44</v>
      </c>
      <c r="E760" s="1" t="s">
        <v>9</v>
      </c>
      <c r="F760" s="7">
        <v>4400832.5100000007</v>
      </c>
      <c r="G760" s="7">
        <v>-2425629.3899999978</v>
      </c>
      <c r="H760" s="7">
        <v>145958.06000000003</v>
      </c>
    </row>
    <row r="761" spans="1:8" x14ac:dyDescent="0.25">
      <c r="A761" s="1">
        <v>2015</v>
      </c>
      <c r="B761" s="1">
        <v>31245</v>
      </c>
      <c r="C761" s="1" t="str">
        <f t="shared" si="22"/>
        <v>312</v>
      </c>
      <c r="D761" s="1" t="str">
        <f t="shared" si="23"/>
        <v>45</v>
      </c>
      <c r="E761" s="1" t="s">
        <v>9</v>
      </c>
      <c r="F761" s="7">
        <v>9146293.3699999992</v>
      </c>
      <c r="G761" s="7">
        <v>186617.11000000034</v>
      </c>
      <c r="H761" s="7">
        <v>105029.87</v>
      </c>
    </row>
    <row r="762" spans="1:8" x14ac:dyDescent="0.25">
      <c r="A762" s="1">
        <v>2015</v>
      </c>
      <c r="B762" s="1">
        <v>31246</v>
      </c>
      <c r="C762" s="1" t="str">
        <f t="shared" si="22"/>
        <v>312</v>
      </c>
      <c r="D762" s="1" t="str">
        <f t="shared" si="23"/>
        <v>46</v>
      </c>
      <c r="E762" s="1" t="s">
        <v>9</v>
      </c>
      <c r="F762" s="7">
        <v>6220829.2000000002</v>
      </c>
      <c r="G762" s="7">
        <v>-151825.18</v>
      </c>
      <c r="H762" s="7">
        <v>102376.68</v>
      </c>
    </row>
    <row r="763" spans="1:8" x14ac:dyDescent="0.25">
      <c r="A763" s="1">
        <v>2015</v>
      </c>
      <c r="B763" s="1">
        <v>31247</v>
      </c>
      <c r="C763" s="1" t="str">
        <f t="shared" si="22"/>
        <v>312</v>
      </c>
      <c r="D763" s="1" t="str">
        <f t="shared" si="23"/>
        <v>47</v>
      </c>
      <c r="E763" s="1" t="s">
        <v>9</v>
      </c>
      <c r="F763" s="7">
        <v>0</v>
      </c>
      <c r="G763" s="7">
        <v>0</v>
      </c>
      <c r="H763" s="7">
        <v>0</v>
      </c>
    </row>
    <row r="764" spans="1:8" x14ac:dyDescent="0.25">
      <c r="A764" s="1">
        <v>2015</v>
      </c>
      <c r="B764" s="1">
        <v>31251</v>
      </c>
      <c r="C764" s="1" t="str">
        <f t="shared" si="22"/>
        <v>312</v>
      </c>
      <c r="D764" s="1" t="str">
        <f t="shared" si="23"/>
        <v>51</v>
      </c>
      <c r="E764" s="1" t="s">
        <v>9</v>
      </c>
      <c r="F764" s="7">
        <v>0</v>
      </c>
      <c r="G764" s="7">
        <v>0</v>
      </c>
      <c r="H764" s="7">
        <v>0</v>
      </c>
    </row>
    <row r="765" spans="1:8" x14ac:dyDescent="0.25">
      <c r="A765" s="1">
        <v>2015</v>
      </c>
      <c r="B765" s="1">
        <v>31252</v>
      </c>
      <c r="C765" s="1" t="str">
        <f t="shared" si="22"/>
        <v>312</v>
      </c>
      <c r="D765" s="1" t="str">
        <f t="shared" si="23"/>
        <v>52</v>
      </c>
      <c r="E765" s="1" t="s">
        <v>9</v>
      </c>
      <c r="F765" s="7">
        <v>1182927.1700000002</v>
      </c>
      <c r="G765" s="7">
        <v>-176083.5</v>
      </c>
      <c r="H765" s="7">
        <v>0</v>
      </c>
    </row>
    <row r="766" spans="1:8" x14ac:dyDescent="0.25">
      <c r="A766" s="1">
        <v>2015</v>
      </c>
      <c r="B766" s="1">
        <v>31253</v>
      </c>
      <c r="C766" s="1" t="str">
        <f t="shared" si="22"/>
        <v>312</v>
      </c>
      <c r="D766" s="1" t="str">
        <f t="shared" si="23"/>
        <v>53</v>
      </c>
      <c r="E766" s="1" t="s">
        <v>9</v>
      </c>
      <c r="F766" s="7">
        <v>0</v>
      </c>
      <c r="G766" s="7">
        <v>0</v>
      </c>
      <c r="H766" s="7">
        <v>0</v>
      </c>
    </row>
    <row r="767" spans="1:8" x14ac:dyDescent="0.25">
      <c r="A767" s="1">
        <v>2015</v>
      </c>
      <c r="B767" s="1">
        <v>31254</v>
      </c>
      <c r="C767" s="1" t="str">
        <f t="shared" si="22"/>
        <v>312</v>
      </c>
      <c r="D767" s="1" t="str">
        <f t="shared" si="23"/>
        <v>54</v>
      </c>
      <c r="E767" s="1" t="s">
        <v>9</v>
      </c>
      <c r="F767" s="7">
        <v>372650.39</v>
      </c>
      <c r="G767" s="7">
        <v>0</v>
      </c>
      <c r="H767" s="7">
        <v>0</v>
      </c>
    </row>
    <row r="768" spans="1:8" x14ac:dyDescent="0.25">
      <c r="A768" s="1">
        <v>2015</v>
      </c>
      <c r="B768" s="1">
        <v>31440</v>
      </c>
      <c r="C768" s="1" t="str">
        <f t="shared" si="22"/>
        <v>314</v>
      </c>
      <c r="D768" s="1" t="str">
        <f t="shared" si="23"/>
        <v>40</v>
      </c>
      <c r="E768" s="1" t="s">
        <v>9</v>
      </c>
      <c r="F768" s="7">
        <v>0</v>
      </c>
      <c r="G768" s="7">
        <v>57502.070000000007</v>
      </c>
      <c r="H768" s="7">
        <v>-9853.0599999999977</v>
      </c>
    </row>
    <row r="769" spans="1:8" x14ac:dyDescent="0.25">
      <c r="A769" s="1">
        <v>2015</v>
      </c>
      <c r="B769" s="1">
        <v>31441</v>
      </c>
      <c r="C769" s="1" t="str">
        <f t="shared" si="22"/>
        <v>314</v>
      </c>
      <c r="D769" s="1" t="str">
        <f t="shared" si="23"/>
        <v>41</v>
      </c>
      <c r="E769" s="1" t="s">
        <v>9</v>
      </c>
      <c r="F769" s="7">
        <v>4186492.17</v>
      </c>
      <c r="G769" s="7">
        <v>-1542226.09</v>
      </c>
      <c r="H769" s="7">
        <v>15261.54</v>
      </c>
    </row>
    <row r="770" spans="1:8" x14ac:dyDescent="0.25">
      <c r="A770" s="1">
        <v>2015</v>
      </c>
      <c r="B770" s="1">
        <v>31442</v>
      </c>
      <c r="C770" s="1" t="str">
        <f t="shared" ref="C770:C833" si="24">LEFT(B770,3)</f>
        <v>314</v>
      </c>
      <c r="D770" s="1" t="str">
        <f t="shared" ref="D770:D833" si="25">RIGHT(B770,2)</f>
        <v>42</v>
      </c>
      <c r="E770" s="1" t="s">
        <v>9</v>
      </c>
      <c r="F770" s="7">
        <v>1125437.6000000001</v>
      </c>
      <c r="G770" s="7">
        <v>-120382.88</v>
      </c>
      <c r="H770" s="7">
        <v>15742.85</v>
      </c>
    </row>
    <row r="771" spans="1:8" x14ac:dyDescent="0.25">
      <c r="A771" s="1">
        <v>2015</v>
      </c>
      <c r="B771" s="1">
        <v>31443</v>
      </c>
      <c r="C771" s="1" t="str">
        <f t="shared" si="24"/>
        <v>314</v>
      </c>
      <c r="D771" s="1" t="str">
        <f t="shared" si="25"/>
        <v>43</v>
      </c>
      <c r="E771" s="1" t="s">
        <v>9</v>
      </c>
      <c r="F771" s="7">
        <v>22193.86</v>
      </c>
      <c r="G771" s="7">
        <v>73734.310000000012</v>
      </c>
      <c r="H771" s="7">
        <v>-19930.939999999999</v>
      </c>
    </row>
    <row r="772" spans="1:8" x14ac:dyDescent="0.25">
      <c r="A772" s="1">
        <v>2015</v>
      </c>
      <c r="B772" s="1">
        <v>31444</v>
      </c>
      <c r="C772" s="1" t="str">
        <f t="shared" si="24"/>
        <v>314</v>
      </c>
      <c r="D772" s="1" t="str">
        <f t="shared" si="25"/>
        <v>44</v>
      </c>
      <c r="E772" s="1" t="s">
        <v>9</v>
      </c>
      <c r="F772" s="7">
        <v>273964.74</v>
      </c>
      <c r="G772" s="7">
        <v>2701867.93</v>
      </c>
      <c r="H772" s="7">
        <v>-45254.34</v>
      </c>
    </row>
    <row r="773" spans="1:8" x14ac:dyDescent="0.25">
      <c r="A773" s="1">
        <v>2015</v>
      </c>
      <c r="B773" s="1">
        <v>31540</v>
      </c>
      <c r="C773" s="1" t="str">
        <f t="shared" si="24"/>
        <v>315</v>
      </c>
      <c r="D773" s="1" t="str">
        <f t="shared" si="25"/>
        <v>40</v>
      </c>
      <c r="E773" s="1" t="s">
        <v>9</v>
      </c>
      <c r="F773" s="7">
        <v>2499376.38</v>
      </c>
      <c r="G773" s="7">
        <v>-11748.58</v>
      </c>
      <c r="H773" s="7">
        <v>24980.68</v>
      </c>
    </row>
    <row r="774" spans="1:8" x14ac:dyDescent="0.25">
      <c r="A774" s="1">
        <v>2015</v>
      </c>
      <c r="B774" s="1">
        <v>31541</v>
      </c>
      <c r="C774" s="1" t="str">
        <f t="shared" si="24"/>
        <v>315</v>
      </c>
      <c r="D774" s="1" t="str">
        <f t="shared" si="25"/>
        <v>41</v>
      </c>
      <c r="E774" s="1" t="s">
        <v>9</v>
      </c>
      <c r="F774" s="7">
        <v>477902.67999999993</v>
      </c>
      <c r="G774" s="7">
        <v>-1474.83</v>
      </c>
      <c r="H774" s="7">
        <v>0</v>
      </c>
    </row>
    <row r="775" spans="1:8" x14ac:dyDescent="0.25">
      <c r="A775" s="1">
        <v>2015</v>
      </c>
      <c r="B775" s="1">
        <v>31542</v>
      </c>
      <c r="C775" s="1" t="str">
        <f t="shared" si="24"/>
        <v>315</v>
      </c>
      <c r="D775" s="1" t="str">
        <f t="shared" si="25"/>
        <v>42</v>
      </c>
      <c r="E775" s="1" t="s">
        <v>9</v>
      </c>
      <c r="F775" s="7">
        <v>47689.11</v>
      </c>
      <c r="G775" s="7">
        <v>-6226.01</v>
      </c>
      <c r="H775" s="7">
        <v>0</v>
      </c>
    </row>
    <row r="776" spans="1:8" x14ac:dyDescent="0.25">
      <c r="A776" s="1">
        <v>2015</v>
      </c>
      <c r="B776" s="1">
        <v>31543</v>
      </c>
      <c r="C776" s="1" t="str">
        <f t="shared" si="24"/>
        <v>315</v>
      </c>
      <c r="D776" s="1" t="str">
        <f t="shared" si="25"/>
        <v>43</v>
      </c>
      <c r="E776" s="1" t="s">
        <v>9</v>
      </c>
      <c r="F776" s="7">
        <v>14085.85</v>
      </c>
      <c r="G776" s="7">
        <v>-31246.5</v>
      </c>
      <c r="H776" s="7">
        <v>0</v>
      </c>
    </row>
    <row r="777" spans="1:8" x14ac:dyDescent="0.25">
      <c r="A777" s="1">
        <v>2015</v>
      </c>
      <c r="B777" s="1">
        <v>31544</v>
      </c>
      <c r="C777" s="1" t="str">
        <f t="shared" si="24"/>
        <v>315</v>
      </c>
      <c r="D777" s="1" t="str">
        <f t="shared" si="25"/>
        <v>44</v>
      </c>
      <c r="E777" s="1" t="s">
        <v>9</v>
      </c>
      <c r="F777" s="7">
        <v>2357013.6799999997</v>
      </c>
      <c r="G777" s="7">
        <v>-12174.380000000001</v>
      </c>
      <c r="H777" s="7">
        <v>0</v>
      </c>
    </row>
    <row r="778" spans="1:8" x14ac:dyDescent="0.25">
      <c r="A778" s="1">
        <v>2015</v>
      </c>
      <c r="B778" s="1">
        <v>31545</v>
      </c>
      <c r="C778" s="1" t="str">
        <f t="shared" si="24"/>
        <v>315</v>
      </c>
      <c r="D778" s="1" t="str">
        <f t="shared" si="25"/>
        <v>45</v>
      </c>
      <c r="E778" s="1" t="s">
        <v>9</v>
      </c>
      <c r="F778" s="7">
        <v>442786.74</v>
      </c>
      <c r="G778" s="7">
        <v>-95535.23</v>
      </c>
      <c r="H778" s="7">
        <v>0</v>
      </c>
    </row>
    <row r="779" spans="1:8" x14ac:dyDescent="0.25">
      <c r="A779" s="1">
        <v>2015</v>
      </c>
      <c r="B779" s="1">
        <v>31546</v>
      </c>
      <c r="C779" s="1" t="str">
        <f t="shared" si="24"/>
        <v>315</v>
      </c>
      <c r="D779" s="1" t="str">
        <f t="shared" si="25"/>
        <v>46</v>
      </c>
      <c r="E779" s="1" t="s">
        <v>9</v>
      </c>
      <c r="F779" s="7">
        <v>747.48</v>
      </c>
      <c r="G779" s="7">
        <v>-3216.02</v>
      </c>
      <c r="H779" s="7">
        <v>0</v>
      </c>
    </row>
    <row r="780" spans="1:8" x14ac:dyDescent="0.25">
      <c r="A780" s="1">
        <v>2015</v>
      </c>
      <c r="B780" s="1">
        <v>31551</v>
      </c>
      <c r="C780" s="1" t="str">
        <f t="shared" si="24"/>
        <v>315</v>
      </c>
      <c r="D780" s="1" t="str">
        <f t="shared" si="25"/>
        <v>51</v>
      </c>
      <c r="E780" s="1" t="s">
        <v>9</v>
      </c>
      <c r="F780" s="7">
        <v>0</v>
      </c>
      <c r="G780" s="7">
        <v>0</v>
      </c>
      <c r="H780" s="7">
        <v>0</v>
      </c>
    </row>
    <row r="781" spans="1:8" x14ac:dyDescent="0.25">
      <c r="A781" s="1">
        <v>2015</v>
      </c>
      <c r="B781" s="1">
        <v>31552</v>
      </c>
      <c r="C781" s="1" t="str">
        <f t="shared" si="24"/>
        <v>315</v>
      </c>
      <c r="D781" s="1" t="str">
        <f t="shared" si="25"/>
        <v>52</v>
      </c>
      <c r="E781" s="1" t="s">
        <v>9</v>
      </c>
      <c r="F781" s="7">
        <v>28315.37</v>
      </c>
      <c r="G781" s="7">
        <v>-10075.07</v>
      </c>
      <c r="H781" s="7">
        <v>0</v>
      </c>
    </row>
    <row r="782" spans="1:8" x14ac:dyDescent="0.25">
      <c r="A782" s="1">
        <v>2015</v>
      </c>
      <c r="B782" s="1">
        <v>31553</v>
      </c>
      <c r="C782" s="1" t="str">
        <f t="shared" si="24"/>
        <v>315</v>
      </c>
      <c r="D782" s="1" t="str">
        <f t="shared" si="25"/>
        <v>53</v>
      </c>
      <c r="E782" s="1" t="s">
        <v>9</v>
      </c>
      <c r="F782" s="7">
        <v>21711.3</v>
      </c>
      <c r="G782" s="7">
        <v>0</v>
      </c>
      <c r="H782" s="7">
        <v>0</v>
      </c>
    </row>
    <row r="783" spans="1:8" x14ac:dyDescent="0.25">
      <c r="A783" s="1">
        <v>2015</v>
      </c>
      <c r="B783" s="1">
        <v>31554</v>
      </c>
      <c r="C783" s="1" t="str">
        <f t="shared" si="24"/>
        <v>315</v>
      </c>
      <c r="D783" s="1" t="str">
        <f t="shared" si="25"/>
        <v>54</v>
      </c>
      <c r="E783" s="1" t="s">
        <v>9</v>
      </c>
      <c r="F783" s="7">
        <v>0</v>
      </c>
      <c r="G783" s="7">
        <v>0</v>
      </c>
      <c r="H783" s="7">
        <v>0</v>
      </c>
    </row>
    <row r="784" spans="1:8" x14ac:dyDescent="0.25">
      <c r="A784" s="1">
        <v>2015</v>
      </c>
      <c r="B784" s="1">
        <v>31640</v>
      </c>
      <c r="C784" s="1" t="str">
        <f t="shared" si="24"/>
        <v>316</v>
      </c>
      <c r="D784" s="1" t="str">
        <f t="shared" si="25"/>
        <v>40</v>
      </c>
      <c r="E784" s="1" t="s">
        <v>9</v>
      </c>
      <c r="F784" s="7">
        <v>1640698.5599999998</v>
      </c>
      <c r="G784" s="7">
        <v>-18265.440000000002</v>
      </c>
      <c r="H784" s="7">
        <v>60250</v>
      </c>
    </row>
    <row r="785" spans="1:8" x14ac:dyDescent="0.25">
      <c r="A785" s="1">
        <v>2015</v>
      </c>
      <c r="B785" s="1">
        <v>31641</v>
      </c>
      <c r="C785" s="1" t="str">
        <f t="shared" si="24"/>
        <v>316</v>
      </c>
      <c r="D785" s="1" t="str">
        <f t="shared" si="25"/>
        <v>41</v>
      </c>
      <c r="E785" s="1" t="s">
        <v>9</v>
      </c>
      <c r="F785" s="7">
        <v>0</v>
      </c>
      <c r="G785" s="7">
        <v>0</v>
      </c>
      <c r="H785" s="7">
        <v>0</v>
      </c>
    </row>
    <row r="786" spans="1:8" x14ac:dyDescent="0.25">
      <c r="A786" s="1">
        <v>2015</v>
      </c>
      <c r="B786" s="1">
        <v>31642</v>
      </c>
      <c r="C786" s="1" t="str">
        <f t="shared" si="24"/>
        <v>316</v>
      </c>
      <c r="D786" s="1" t="str">
        <f t="shared" si="25"/>
        <v>42</v>
      </c>
      <c r="E786" s="1" t="s">
        <v>9</v>
      </c>
      <c r="F786" s="7">
        <v>0</v>
      </c>
      <c r="G786" s="7">
        <v>0</v>
      </c>
      <c r="H786" s="7">
        <v>0</v>
      </c>
    </row>
    <row r="787" spans="1:8" x14ac:dyDescent="0.25">
      <c r="A787" s="1">
        <v>2015</v>
      </c>
      <c r="B787" s="1">
        <v>31643</v>
      </c>
      <c r="C787" s="1" t="str">
        <f t="shared" si="24"/>
        <v>316</v>
      </c>
      <c r="D787" s="1" t="str">
        <f t="shared" si="25"/>
        <v>43</v>
      </c>
      <c r="E787" s="1" t="s">
        <v>9</v>
      </c>
      <c r="F787" s="7">
        <v>115833.94</v>
      </c>
      <c r="G787" s="7">
        <v>0</v>
      </c>
      <c r="H787" s="7">
        <v>0</v>
      </c>
    </row>
    <row r="788" spans="1:8" x14ac:dyDescent="0.25">
      <c r="A788" s="1">
        <v>2015</v>
      </c>
      <c r="B788" s="1">
        <v>31644</v>
      </c>
      <c r="C788" s="1" t="str">
        <f t="shared" si="24"/>
        <v>316</v>
      </c>
      <c r="D788" s="1" t="str">
        <f t="shared" si="25"/>
        <v>44</v>
      </c>
      <c r="E788" s="1" t="s">
        <v>9</v>
      </c>
      <c r="F788" s="7">
        <v>34437.629999999997</v>
      </c>
      <c r="G788" s="7">
        <v>0</v>
      </c>
      <c r="H788" s="7">
        <v>0</v>
      </c>
    </row>
    <row r="789" spans="1:8" x14ac:dyDescent="0.25">
      <c r="A789" s="1">
        <v>2015</v>
      </c>
      <c r="B789" s="1">
        <v>31645</v>
      </c>
      <c r="C789" s="1" t="str">
        <f t="shared" si="24"/>
        <v>316</v>
      </c>
      <c r="D789" s="1" t="str">
        <f t="shared" si="25"/>
        <v>45</v>
      </c>
      <c r="E789" s="1" t="s">
        <v>9</v>
      </c>
      <c r="F789" s="7">
        <v>0</v>
      </c>
      <c r="G789" s="7">
        <v>0</v>
      </c>
      <c r="H789" s="7">
        <v>0</v>
      </c>
    </row>
    <row r="790" spans="1:8" x14ac:dyDescent="0.25">
      <c r="A790" s="1">
        <v>2015</v>
      </c>
      <c r="B790" s="1">
        <v>31646</v>
      </c>
      <c r="C790" s="1" t="str">
        <f t="shared" si="24"/>
        <v>316</v>
      </c>
      <c r="D790" s="1" t="str">
        <f t="shared" si="25"/>
        <v>46</v>
      </c>
      <c r="E790" s="1" t="s">
        <v>9</v>
      </c>
      <c r="F790" s="7">
        <v>66032.45</v>
      </c>
      <c r="G790" s="7">
        <v>0</v>
      </c>
      <c r="H790" s="7">
        <v>0</v>
      </c>
    </row>
    <row r="791" spans="1:8" x14ac:dyDescent="0.25">
      <c r="A791" s="1">
        <v>2015</v>
      </c>
      <c r="B791" s="1">
        <v>31647</v>
      </c>
      <c r="C791" s="1" t="str">
        <f t="shared" si="24"/>
        <v>316</v>
      </c>
      <c r="D791" s="1" t="str">
        <f t="shared" si="25"/>
        <v>47</v>
      </c>
      <c r="E791" s="1" t="s">
        <v>9</v>
      </c>
      <c r="F791" s="7">
        <v>642572.56000000006</v>
      </c>
      <c r="G791" s="7">
        <v>0</v>
      </c>
      <c r="H791" s="7">
        <v>0</v>
      </c>
    </row>
    <row r="792" spans="1:8" x14ac:dyDescent="0.25">
      <c r="A792" s="1">
        <v>2015</v>
      </c>
      <c r="B792" s="1">
        <v>31651</v>
      </c>
      <c r="C792" s="1" t="str">
        <f t="shared" si="24"/>
        <v>316</v>
      </c>
      <c r="D792" s="1" t="str">
        <f t="shared" si="25"/>
        <v>51</v>
      </c>
      <c r="E792" s="1" t="s">
        <v>9</v>
      </c>
      <c r="F792" s="7">
        <v>0</v>
      </c>
      <c r="G792" s="7">
        <v>0</v>
      </c>
      <c r="H792" s="7">
        <v>0</v>
      </c>
    </row>
    <row r="793" spans="1:8" x14ac:dyDescent="0.25">
      <c r="A793" s="1">
        <v>2015</v>
      </c>
      <c r="B793" s="1">
        <v>31652</v>
      </c>
      <c r="C793" s="1" t="str">
        <f t="shared" si="24"/>
        <v>316</v>
      </c>
      <c r="D793" s="1" t="str">
        <f t="shared" si="25"/>
        <v>52</v>
      </c>
      <c r="E793" s="1" t="s">
        <v>9</v>
      </c>
      <c r="F793" s="7">
        <v>0</v>
      </c>
      <c r="G793" s="7">
        <v>0</v>
      </c>
      <c r="H793" s="7">
        <v>0</v>
      </c>
    </row>
    <row r="794" spans="1:8" x14ac:dyDescent="0.25">
      <c r="A794" s="1">
        <v>2015</v>
      </c>
      <c r="B794" s="1">
        <v>31653</v>
      </c>
      <c r="C794" s="1" t="str">
        <f t="shared" si="24"/>
        <v>316</v>
      </c>
      <c r="D794" s="1" t="str">
        <f t="shared" si="25"/>
        <v>53</v>
      </c>
      <c r="E794" s="1" t="s">
        <v>9</v>
      </c>
      <c r="F794" s="7">
        <v>0</v>
      </c>
      <c r="G794" s="7">
        <v>0</v>
      </c>
      <c r="H794" s="7">
        <v>0</v>
      </c>
    </row>
    <row r="795" spans="1:8" x14ac:dyDescent="0.25">
      <c r="A795" s="1">
        <v>2015</v>
      </c>
      <c r="B795" s="1">
        <v>31654</v>
      </c>
      <c r="C795" s="1" t="str">
        <f t="shared" si="24"/>
        <v>316</v>
      </c>
      <c r="D795" s="1" t="str">
        <f t="shared" si="25"/>
        <v>54</v>
      </c>
      <c r="E795" s="1" t="s">
        <v>9</v>
      </c>
      <c r="F795" s="7">
        <v>0</v>
      </c>
      <c r="G795" s="7">
        <v>0</v>
      </c>
      <c r="H795" s="7">
        <v>0</v>
      </c>
    </row>
    <row r="796" spans="1:8" x14ac:dyDescent="0.25">
      <c r="A796" s="1">
        <v>2015</v>
      </c>
      <c r="B796" s="1">
        <v>31700</v>
      </c>
      <c r="C796" s="1" t="str">
        <f t="shared" si="24"/>
        <v>317</v>
      </c>
      <c r="D796" s="1" t="str">
        <f t="shared" si="25"/>
        <v>00</v>
      </c>
      <c r="E796" s="1" t="s">
        <v>10</v>
      </c>
      <c r="F796" s="7">
        <v>0</v>
      </c>
      <c r="G796" s="7">
        <v>0</v>
      </c>
      <c r="H796" s="7">
        <v>0</v>
      </c>
    </row>
    <row r="797" spans="1:8" x14ac:dyDescent="0.25">
      <c r="A797" s="1">
        <v>2015</v>
      </c>
      <c r="B797" s="1">
        <v>34128</v>
      </c>
      <c r="C797" s="1" t="str">
        <f t="shared" si="24"/>
        <v>341</v>
      </c>
      <c r="D797" s="1" t="str">
        <f t="shared" si="25"/>
        <v>28</v>
      </c>
      <c r="E797" s="2" t="s">
        <v>11</v>
      </c>
      <c r="F797" s="7">
        <v>9481579.6999999993</v>
      </c>
      <c r="G797" s="7">
        <v>0</v>
      </c>
      <c r="H797" s="7">
        <v>0</v>
      </c>
    </row>
    <row r="798" spans="1:8" x14ac:dyDescent="0.25">
      <c r="A798" s="1">
        <v>2015</v>
      </c>
      <c r="B798" s="1">
        <v>34130</v>
      </c>
      <c r="C798" s="1" t="str">
        <f t="shared" si="24"/>
        <v>341</v>
      </c>
      <c r="D798" s="1" t="str">
        <f t="shared" si="25"/>
        <v>30</v>
      </c>
      <c r="E798" s="2" t="s">
        <v>11</v>
      </c>
      <c r="F798" s="7">
        <v>5040117.1199999992</v>
      </c>
      <c r="G798" s="7">
        <v>-46175.51</v>
      </c>
      <c r="H798" s="7">
        <v>0</v>
      </c>
    </row>
    <row r="799" spans="1:8" x14ac:dyDescent="0.25">
      <c r="A799" s="1">
        <v>2015</v>
      </c>
      <c r="B799" s="1">
        <v>34131</v>
      </c>
      <c r="C799" s="1" t="str">
        <f t="shared" si="24"/>
        <v>341</v>
      </c>
      <c r="D799" s="1" t="str">
        <f t="shared" si="25"/>
        <v>31</v>
      </c>
      <c r="E799" s="2" t="s">
        <v>11</v>
      </c>
      <c r="F799" s="7">
        <v>52218.76</v>
      </c>
      <c r="G799" s="7">
        <v>0</v>
      </c>
      <c r="H799" s="7">
        <v>0</v>
      </c>
    </row>
    <row r="800" spans="1:8" x14ac:dyDescent="0.25">
      <c r="A800" s="1">
        <v>2015</v>
      </c>
      <c r="B800" s="1">
        <v>34132</v>
      </c>
      <c r="C800" s="1" t="str">
        <f t="shared" si="24"/>
        <v>341</v>
      </c>
      <c r="D800" s="1" t="str">
        <f t="shared" si="25"/>
        <v>32</v>
      </c>
      <c r="E800" s="2" t="s">
        <v>11</v>
      </c>
      <c r="F800" s="7">
        <v>88849.21</v>
      </c>
      <c r="G800" s="7">
        <v>0</v>
      </c>
      <c r="H800" s="7">
        <v>0</v>
      </c>
    </row>
    <row r="801" spans="1:8" x14ac:dyDescent="0.25">
      <c r="A801" s="1">
        <v>2015</v>
      </c>
      <c r="B801" s="1">
        <v>34133</v>
      </c>
      <c r="C801" s="1" t="str">
        <f t="shared" si="24"/>
        <v>341</v>
      </c>
      <c r="D801" s="1" t="str">
        <f t="shared" si="25"/>
        <v>33</v>
      </c>
      <c r="E801" s="2" t="s">
        <v>11</v>
      </c>
      <c r="F801" s="7">
        <v>0</v>
      </c>
      <c r="G801" s="7">
        <v>0</v>
      </c>
      <c r="H801" s="7">
        <v>0</v>
      </c>
    </row>
    <row r="802" spans="1:8" x14ac:dyDescent="0.25">
      <c r="A802" s="1">
        <v>2015</v>
      </c>
      <c r="B802" s="1">
        <v>34134</v>
      </c>
      <c r="C802" s="1" t="str">
        <f t="shared" si="24"/>
        <v>341</v>
      </c>
      <c r="D802" s="1" t="str">
        <f t="shared" si="25"/>
        <v>34</v>
      </c>
      <c r="E802" s="2" t="s">
        <v>11</v>
      </c>
      <c r="F802" s="7">
        <v>0</v>
      </c>
      <c r="G802" s="7">
        <v>0</v>
      </c>
      <c r="H802" s="7">
        <v>0</v>
      </c>
    </row>
    <row r="803" spans="1:8" x14ac:dyDescent="0.25">
      <c r="A803" s="1">
        <v>2015</v>
      </c>
      <c r="B803" s="1">
        <v>34135</v>
      </c>
      <c r="C803" s="1" t="str">
        <f t="shared" si="24"/>
        <v>341</v>
      </c>
      <c r="D803" s="1" t="str">
        <f t="shared" si="25"/>
        <v>35</v>
      </c>
      <c r="E803" s="2" t="s">
        <v>11</v>
      </c>
      <c r="F803" s="7">
        <v>0</v>
      </c>
      <c r="G803" s="7">
        <v>0</v>
      </c>
      <c r="H803" s="7">
        <v>0</v>
      </c>
    </row>
    <row r="804" spans="1:8" x14ac:dyDescent="0.25">
      <c r="A804" s="1">
        <v>2015</v>
      </c>
      <c r="B804" s="1">
        <v>34136</v>
      </c>
      <c r="C804" s="1" t="str">
        <f t="shared" si="24"/>
        <v>341</v>
      </c>
      <c r="D804" s="1" t="str">
        <f t="shared" si="25"/>
        <v>36</v>
      </c>
      <c r="E804" s="2" t="s">
        <v>11</v>
      </c>
      <c r="F804" s="7">
        <v>0</v>
      </c>
      <c r="G804" s="7">
        <v>0</v>
      </c>
      <c r="H804" s="7">
        <v>0</v>
      </c>
    </row>
    <row r="805" spans="1:8" x14ac:dyDescent="0.25">
      <c r="A805" s="1">
        <v>2015</v>
      </c>
      <c r="B805" s="1">
        <v>34141</v>
      </c>
      <c r="C805" s="1" t="str">
        <f t="shared" si="24"/>
        <v>341</v>
      </c>
      <c r="D805" s="1" t="str">
        <f t="shared" si="25"/>
        <v>41</v>
      </c>
      <c r="E805" s="2" t="s">
        <v>11</v>
      </c>
      <c r="F805" s="7">
        <v>0</v>
      </c>
      <c r="G805" s="7">
        <v>0</v>
      </c>
      <c r="H805" s="7">
        <v>0</v>
      </c>
    </row>
    <row r="806" spans="1:8" x14ac:dyDescent="0.25">
      <c r="A806" s="1">
        <v>2015</v>
      </c>
      <c r="B806" s="1">
        <v>34142</v>
      </c>
      <c r="C806" s="1" t="str">
        <f t="shared" si="24"/>
        <v>341</v>
      </c>
      <c r="D806" s="1" t="str">
        <f t="shared" si="25"/>
        <v>42</v>
      </c>
      <c r="E806" s="2" t="s">
        <v>11</v>
      </c>
      <c r="F806" s="7">
        <v>0</v>
      </c>
      <c r="G806" s="7">
        <v>0</v>
      </c>
      <c r="H806" s="7">
        <v>0</v>
      </c>
    </row>
    <row r="807" spans="1:8" x14ac:dyDescent="0.25">
      <c r="A807" s="1">
        <v>2015</v>
      </c>
      <c r="B807" s="1">
        <v>34144</v>
      </c>
      <c r="C807" s="1" t="str">
        <f t="shared" si="24"/>
        <v>341</v>
      </c>
      <c r="D807" s="1" t="str">
        <f t="shared" si="25"/>
        <v>44</v>
      </c>
      <c r="E807" s="2" t="s">
        <v>11</v>
      </c>
      <c r="F807" s="7">
        <v>22120.45</v>
      </c>
      <c r="G807" s="7">
        <v>0</v>
      </c>
      <c r="H807" s="7">
        <v>0</v>
      </c>
    </row>
    <row r="808" spans="1:8" x14ac:dyDescent="0.25">
      <c r="A808" s="1">
        <v>2015</v>
      </c>
      <c r="B808" s="1">
        <v>34180</v>
      </c>
      <c r="C808" s="1" t="str">
        <f t="shared" si="24"/>
        <v>341</v>
      </c>
      <c r="D808" s="1" t="str">
        <f t="shared" si="25"/>
        <v>80</v>
      </c>
      <c r="E808" s="2" t="s">
        <v>11</v>
      </c>
      <c r="F808" s="7">
        <v>987247.89</v>
      </c>
      <c r="G808" s="7">
        <v>-3333.39</v>
      </c>
      <c r="H808" s="7">
        <v>0</v>
      </c>
    </row>
    <row r="809" spans="1:8" x14ac:dyDescent="0.25">
      <c r="A809" s="1">
        <v>2015</v>
      </c>
      <c r="B809" s="1">
        <v>34181</v>
      </c>
      <c r="C809" s="1" t="str">
        <f t="shared" si="24"/>
        <v>341</v>
      </c>
      <c r="D809" s="1" t="str">
        <f t="shared" si="25"/>
        <v>81</v>
      </c>
      <c r="E809" s="2" t="s">
        <v>11</v>
      </c>
      <c r="F809" s="7">
        <v>350388.27999999997</v>
      </c>
      <c r="G809" s="7">
        <v>0</v>
      </c>
      <c r="H809" s="7">
        <v>0</v>
      </c>
    </row>
    <row r="810" spans="1:8" x14ac:dyDescent="0.25">
      <c r="A810" s="1">
        <v>2015</v>
      </c>
      <c r="B810" s="1">
        <v>34182</v>
      </c>
      <c r="C810" s="1" t="str">
        <f t="shared" si="24"/>
        <v>341</v>
      </c>
      <c r="D810" s="1" t="str">
        <f t="shared" si="25"/>
        <v>82</v>
      </c>
      <c r="E810" s="2" t="s">
        <v>11</v>
      </c>
      <c r="F810" s="7">
        <v>0</v>
      </c>
      <c r="G810" s="7">
        <v>0</v>
      </c>
      <c r="H810" s="7">
        <v>0</v>
      </c>
    </row>
    <row r="811" spans="1:8" x14ac:dyDescent="0.25">
      <c r="A811" s="1">
        <v>2015</v>
      </c>
      <c r="B811" s="1">
        <v>34183</v>
      </c>
      <c r="C811" s="1" t="str">
        <f t="shared" si="24"/>
        <v>341</v>
      </c>
      <c r="D811" s="1" t="str">
        <f t="shared" si="25"/>
        <v>83</v>
      </c>
      <c r="E811" s="2" t="s">
        <v>11</v>
      </c>
      <c r="F811" s="7">
        <v>0</v>
      </c>
      <c r="G811" s="7">
        <v>0</v>
      </c>
      <c r="H811" s="7">
        <v>0</v>
      </c>
    </row>
    <row r="812" spans="1:8" x14ac:dyDescent="0.25">
      <c r="A812" s="1">
        <v>2015</v>
      </c>
      <c r="B812" s="1">
        <v>34184</v>
      </c>
      <c r="C812" s="1" t="str">
        <f t="shared" si="24"/>
        <v>341</v>
      </c>
      <c r="D812" s="1" t="str">
        <f t="shared" si="25"/>
        <v>84</v>
      </c>
      <c r="E812" s="2" t="s">
        <v>11</v>
      </c>
      <c r="F812" s="7">
        <v>0</v>
      </c>
      <c r="G812" s="7">
        <v>0</v>
      </c>
      <c r="H812" s="7">
        <v>0</v>
      </c>
    </row>
    <row r="813" spans="1:8" x14ac:dyDescent="0.25">
      <c r="A813" s="1">
        <v>2015</v>
      </c>
      <c r="B813" s="1">
        <v>34185</v>
      </c>
      <c r="C813" s="1" t="str">
        <f t="shared" si="24"/>
        <v>341</v>
      </c>
      <c r="D813" s="1" t="str">
        <f t="shared" si="25"/>
        <v>85</v>
      </c>
      <c r="E813" s="2" t="s">
        <v>11</v>
      </c>
      <c r="F813" s="7">
        <v>0</v>
      </c>
      <c r="G813" s="7">
        <v>0</v>
      </c>
      <c r="H813" s="7">
        <v>0</v>
      </c>
    </row>
    <row r="814" spans="1:8" x14ac:dyDescent="0.25">
      <c r="A814" s="1">
        <v>2015</v>
      </c>
      <c r="B814" s="1">
        <v>34228</v>
      </c>
      <c r="C814" s="1" t="str">
        <f t="shared" si="24"/>
        <v>342</v>
      </c>
      <c r="D814" s="1" t="str">
        <f t="shared" si="25"/>
        <v>28</v>
      </c>
      <c r="E814" s="2" t="s">
        <v>11</v>
      </c>
      <c r="F814" s="7">
        <v>23435863.199999999</v>
      </c>
      <c r="G814" s="7">
        <v>0</v>
      </c>
      <c r="H814" s="7">
        <v>0</v>
      </c>
    </row>
    <row r="815" spans="1:8" x14ac:dyDescent="0.25">
      <c r="A815" s="1">
        <v>2015</v>
      </c>
      <c r="B815" s="1">
        <v>34230</v>
      </c>
      <c r="C815" s="1" t="str">
        <f t="shared" si="24"/>
        <v>342</v>
      </c>
      <c r="D815" s="1" t="str">
        <f t="shared" si="25"/>
        <v>30</v>
      </c>
      <c r="E815" s="2" t="s">
        <v>11</v>
      </c>
      <c r="F815" s="7">
        <v>91158.69</v>
      </c>
      <c r="G815" s="7">
        <v>131308.77000000005</v>
      </c>
      <c r="H815" s="7">
        <v>-2008.97</v>
      </c>
    </row>
    <row r="816" spans="1:8" x14ac:dyDescent="0.25">
      <c r="A816" s="1">
        <v>2015</v>
      </c>
      <c r="B816" s="1">
        <v>34231</v>
      </c>
      <c r="C816" s="1" t="str">
        <f t="shared" si="24"/>
        <v>342</v>
      </c>
      <c r="D816" s="1" t="str">
        <f t="shared" si="25"/>
        <v>31</v>
      </c>
      <c r="E816" s="2" t="s">
        <v>11</v>
      </c>
      <c r="F816" s="7">
        <v>54841.13</v>
      </c>
      <c r="G816" s="7">
        <v>-1913.7400000000107</v>
      </c>
      <c r="H816" s="7">
        <v>0</v>
      </c>
    </row>
    <row r="817" spans="1:8" x14ac:dyDescent="0.25">
      <c r="A817" s="1">
        <v>2015</v>
      </c>
      <c r="B817" s="1">
        <v>34232</v>
      </c>
      <c r="C817" s="1" t="str">
        <f t="shared" si="24"/>
        <v>342</v>
      </c>
      <c r="D817" s="1" t="str">
        <f t="shared" si="25"/>
        <v>32</v>
      </c>
      <c r="E817" s="2" t="s">
        <v>11</v>
      </c>
      <c r="F817" s="7">
        <v>311715.46000000002</v>
      </c>
      <c r="G817" s="7">
        <v>-25868.880000000005</v>
      </c>
      <c r="H817" s="7">
        <v>0</v>
      </c>
    </row>
    <row r="818" spans="1:8" x14ac:dyDescent="0.25">
      <c r="A818" s="1">
        <v>2015</v>
      </c>
      <c r="B818" s="1">
        <v>34233</v>
      </c>
      <c r="C818" s="1" t="str">
        <f t="shared" si="24"/>
        <v>342</v>
      </c>
      <c r="D818" s="1" t="str">
        <f t="shared" si="25"/>
        <v>33</v>
      </c>
      <c r="E818" s="2" t="s">
        <v>11</v>
      </c>
      <c r="F818" s="7">
        <v>26972.25</v>
      </c>
      <c r="G818" s="7">
        <v>-1089.78</v>
      </c>
      <c r="H818" s="7">
        <v>0</v>
      </c>
    </row>
    <row r="819" spans="1:8" x14ac:dyDescent="0.25">
      <c r="A819" s="1">
        <v>2015</v>
      </c>
      <c r="B819" s="1">
        <v>34234</v>
      </c>
      <c r="C819" s="1" t="str">
        <f t="shared" si="24"/>
        <v>342</v>
      </c>
      <c r="D819" s="1" t="str">
        <f t="shared" si="25"/>
        <v>34</v>
      </c>
      <c r="E819" s="2" t="s">
        <v>11</v>
      </c>
      <c r="F819" s="7">
        <v>4355.68</v>
      </c>
      <c r="G819" s="7">
        <v>-1296.94</v>
      </c>
      <c r="H819" s="7">
        <v>0</v>
      </c>
    </row>
    <row r="820" spans="1:8" x14ac:dyDescent="0.25">
      <c r="A820" s="1">
        <v>2015</v>
      </c>
      <c r="B820" s="1">
        <v>34235</v>
      </c>
      <c r="C820" s="1" t="str">
        <f t="shared" si="24"/>
        <v>342</v>
      </c>
      <c r="D820" s="1" t="str">
        <f t="shared" si="25"/>
        <v>35</v>
      </c>
      <c r="E820" s="2" t="s">
        <v>11</v>
      </c>
      <c r="F820" s="7">
        <v>0</v>
      </c>
      <c r="G820" s="7">
        <v>-191.35999999999999</v>
      </c>
      <c r="H820" s="7">
        <v>0</v>
      </c>
    </row>
    <row r="821" spans="1:8" x14ac:dyDescent="0.25">
      <c r="A821" s="1">
        <v>2015</v>
      </c>
      <c r="B821" s="1">
        <v>34236</v>
      </c>
      <c r="C821" s="1" t="str">
        <f t="shared" si="24"/>
        <v>342</v>
      </c>
      <c r="D821" s="1" t="str">
        <f t="shared" si="25"/>
        <v>36</v>
      </c>
      <c r="E821" s="2" t="s">
        <v>11</v>
      </c>
      <c r="F821" s="7">
        <v>19237.63</v>
      </c>
      <c r="G821" s="7">
        <v>24100.579999999998</v>
      </c>
      <c r="H821" s="7">
        <v>0</v>
      </c>
    </row>
    <row r="822" spans="1:8" x14ac:dyDescent="0.25">
      <c r="A822" s="1">
        <v>2015</v>
      </c>
      <c r="B822" s="1">
        <v>34241</v>
      </c>
      <c r="C822" s="1" t="str">
        <f t="shared" si="24"/>
        <v>342</v>
      </c>
      <c r="D822" s="1" t="str">
        <f t="shared" si="25"/>
        <v>41</v>
      </c>
      <c r="E822" s="2" t="s">
        <v>11</v>
      </c>
      <c r="F822" s="7">
        <v>0</v>
      </c>
      <c r="G822" s="7">
        <v>0</v>
      </c>
      <c r="H822" s="7">
        <v>0</v>
      </c>
    </row>
    <row r="823" spans="1:8" x14ac:dyDescent="0.25">
      <c r="A823" s="1">
        <v>2015</v>
      </c>
      <c r="B823" s="1">
        <v>34242</v>
      </c>
      <c r="C823" s="1" t="str">
        <f t="shared" si="24"/>
        <v>342</v>
      </c>
      <c r="D823" s="1" t="str">
        <f t="shared" si="25"/>
        <v>42</v>
      </c>
      <c r="E823" s="2" t="s">
        <v>11</v>
      </c>
      <c r="F823" s="7">
        <v>0</v>
      </c>
      <c r="G823" s="7">
        <v>0</v>
      </c>
      <c r="H823" s="7">
        <v>0</v>
      </c>
    </row>
    <row r="824" spans="1:8" x14ac:dyDescent="0.25">
      <c r="A824" s="1">
        <v>2015</v>
      </c>
      <c r="B824" s="1">
        <v>34244</v>
      </c>
      <c r="C824" s="1" t="str">
        <f t="shared" si="24"/>
        <v>342</v>
      </c>
      <c r="D824" s="1" t="str">
        <f t="shared" si="25"/>
        <v>44</v>
      </c>
      <c r="E824" s="2" t="s">
        <v>11</v>
      </c>
      <c r="F824" s="7">
        <v>0</v>
      </c>
      <c r="G824" s="7">
        <v>81.75</v>
      </c>
      <c r="H824" s="7">
        <v>0</v>
      </c>
    </row>
    <row r="825" spans="1:8" x14ac:dyDescent="0.25">
      <c r="A825" s="1">
        <v>2015</v>
      </c>
      <c r="B825" s="1">
        <v>34280</v>
      </c>
      <c r="C825" s="1" t="str">
        <f t="shared" si="24"/>
        <v>342</v>
      </c>
      <c r="D825" s="1" t="str">
        <f t="shared" si="25"/>
        <v>80</v>
      </c>
      <c r="E825" s="2" t="s">
        <v>11</v>
      </c>
      <c r="F825" s="7">
        <v>58500.62</v>
      </c>
      <c r="G825" s="7">
        <v>414.32999999999993</v>
      </c>
      <c r="H825" s="7">
        <v>0</v>
      </c>
    </row>
    <row r="826" spans="1:8" x14ac:dyDescent="0.25">
      <c r="A826" s="1">
        <v>2015</v>
      </c>
      <c r="B826" s="1">
        <v>34281</v>
      </c>
      <c r="C826" s="1" t="str">
        <f t="shared" si="24"/>
        <v>342</v>
      </c>
      <c r="D826" s="1" t="str">
        <f t="shared" si="25"/>
        <v>81</v>
      </c>
      <c r="E826" s="2" t="s">
        <v>11</v>
      </c>
      <c r="F826" s="7">
        <v>13783113.17</v>
      </c>
      <c r="G826" s="7">
        <v>-481079.53</v>
      </c>
      <c r="H826" s="7">
        <v>61176.389999999992</v>
      </c>
    </row>
    <row r="827" spans="1:8" x14ac:dyDescent="0.25">
      <c r="A827" s="1">
        <v>2015</v>
      </c>
      <c r="B827" s="1">
        <v>34282</v>
      </c>
      <c r="C827" s="1" t="str">
        <f t="shared" si="24"/>
        <v>342</v>
      </c>
      <c r="D827" s="1" t="str">
        <f t="shared" si="25"/>
        <v>82</v>
      </c>
      <c r="E827" s="2" t="s">
        <v>11</v>
      </c>
      <c r="F827" s="7">
        <v>0</v>
      </c>
      <c r="G827" s="7">
        <v>43.099999999999909</v>
      </c>
      <c r="H827" s="7">
        <v>0</v>
      </c>
    </row>
    <row r="828" spans="1:8" x14ac:dyDescent="0.25">
      <c r="A828" s="1">
        <v>2015</v>
      </c>
      <c r="B828" s="1">
        <v>34283</v>
      </c>
      <c r="C828" s="1" t="str">
        <f t="shared" si="24"/>
        <v>342</v>
      </c>
      <c r="D828" s="1" t="str">
        <f t="shared" si="25"/>
        <v>83</v>
      </c>
      <c r="E828" s="2" t="s">
        <v>11</v>
      </c>
      <c r="F828" s="7">
        <v>0</v>
      </c>
      <c r="G828" s="7">
        <v>155.48000000000002</v>
      </c>
      <c r="H828" s="7">
        <v>0</v>
      </c>
    </row>
    <row r="829" spans="1:8" x14ac:dyDescent="0.25">
      <c r="A829" s="1">
        <v>2015</v>
      </c>
      <c r="B829" s="1">
        <v>34284</v>
      </c>
      <c r="C829" s="1" t="str">
        <f t="shared" si="24"/>
        <v>342</v>
      </c>
      <c r="D829" s="1" t="str">
        <f t="shared" si="25"/>
        <v>84</v>
      </c>
      <c r="E829" s="2" t="s">
        <v>11</v>
      </c>
      <c r="F829" s="7">
        <v>0</v>
      </c>
      <c r="G829" s="7">
        <v>72.790000000000418</v>
      </c>
      <c r="H829" s="7">
        <v>0</v>
      </c>
    </row>
    <row r="830" spans="1:8" x14ac:dyDescent="0.25">
      <c r="A830" s="1">
        <v>2015</v>
      </c>
      <c r="B830" s="1">
        <v>34285</v>
      </c>
      <c r="C830" s="1" t="str">
        <f t="shared" si="24"/>
        <v>342</v>
      </c>
      <c r="D830" s="1" t="str">
        <f t="shared" si="25"/>
        <v>85</v>
      </c>
      <c r="E830" s="2" t="s">
        <v>11</v>
      </c>
      <c r="F830" s="7">
        <v>1367.73</v>
      </c>
      <c r="G830" s="7">
        <v>70.080000000000382</v>
      </c>
      <c r="H830" s="7">
        <v>0</v>
      </c>
    </row>
    <row r="831" spans="1:8" x14ac:dyDescent="0.25">
      <c r="A831" s="1">
        <v>2015</v>
      </c>
      <c r="B831" s="1">
        <v>34287</v>
      </c>
      <c r="C831" s="1" t="str">
        <f t="shared" si="24"/>
        <v>342</v>
      </c>
      <c r="D831" s="1" t="str">
        <f t="shared" si="25"/>
        <v>87</v>
      </c>
      <c r="E831" s="2" t="s">
        <v>11</v>
      </c>
      <c r="F831" s="7">
        <v>0</v>
      </c>
      <c r="G831" s="7">
        <v>-6245.67</v>
      </c>
      <c r="H831" s="7">
        <v>0</v>
      </c>
    </row>
    <row r="832" spans="1:8" x14ac:dyDescent="0.25">
      <c r="A832" s="1">
        <v>2015</v>
      </c>
      <c r="B832" s="1">
        <v>34328</v>
      </c>
      <c r="C832" s="1" t="str">
        <f t="shared" si="24"/>
        <v>343</v>
      </c>
      <c r="D832" s="1" t="str">
        <f t="shared" si="25"/>
        <v>28</v>
      </c>
      <c r="E832" s="2" t="s">
        <v>11</v>
      </c>
      <c r="F832" s="7">
        <v>20870850.260000002</v>
      </c>
      <c r="G832" s="7">
        <v>0</v>
      </c>
      <c r="H832" s="7">
        <v>0</v>
      </c>
    </row>
    <row r="833" spans="1:8" x14ac:dyDescent="0.25">
      <c r="A833" s="1">
        <v>2015</v>
      </c>
      <c r="B833" s="1">
        <v>34330</v>
      </c>
      <c r="C833" s="1" t="str">
        <f t="shared" si="24"/>
        <v>343</v>
      </c>
      <c r="D833" s="1" t="str">
        <f t="shared" si="25"/>
        <v>30</v>
      </c>
      <c r="E833" s="2" t="s">
        <v>11</v>
      </c>
      <c r="F833" s="7">
        <v>137579.47</v>
      </c>
      <c r="G833" s="7">
        <v>232334.28999999998</v>
      </c>
      <c r="H833" s="7">
        <v>-3545.13</v>
      </c>
    </row>
    <row r="834" spans="1:8" x14ac:dyDescent="0.25">
      <c r="A834" s="1">
        <v>2015</v>
      </c>
      <c r="B834" s="1">
        <v>34331</v>
      </c>
      <c r="C834" s="1" t="str">
        <f t="shared" ref="C834:C897" si="26">LEFT(B834,3)</f>
        <v>343</v>
      </c>
      <c r="D834" s="1" t="str">
        <f t="shared" ref="D834:D897" si="27">RIGHT(B834,2)</f>
        <v>31</v>
      </c>
      <c r="E834" s="2" t="s">
        <v>11</v>
      </c>
      <c r="F834" s="7">
        <v>1178925.78</v>
      </c>
      <c r="G834" s="7">
        <v>-5290.7400000000134</v>
      </c>
      <c r="H834" s="7">
        <v>0</v>
      </c>
    </row>
    <row r="835" spans="1:8" x14ac:dyDescent="0.25">
      <c r="A835" s="1">
        <v>2015</v>
      </c>
      <c r="B835" s="1">
        <v>34332</v>
      </c>
      <c r="C835" s="1" t="str">
        <f t="shared" si="26"/>
        <v>343</v>
      </c>
      <c r="D835" s="1" t="str">
        <f t="shared" si="27"/>
        <v>32</v>
      </c>
      <c r="E835" s="2" t="s">
        <v>11</v>
      </c>
      <c r="F835" s="7">
        <v>958359.92999999993</v>
      </c>
      <c r="G835" s="7">
        <v>-10970.24000000002</v>
      </c>
      <c r="H835" s="7">
        <v>0</v>
      </c>
    </row>
    <row r="836" spans="1:8" x14ac:dyDescent="0.25">
      <c r="A836" s="1">
        <v>2015</v>
      </c>
      <c r="B836" s="1">
        <v>34333</v>
      </c>
      <c r="C836" s="1" t="str">
        <f t="shared" si="26"/>
        <v>343</v>
      </c>
      <c r="D836" s="1" t="str">
        <f t="shared" si="27"/>
        <v>33</v>
      </c>
      <c r="E836" s="2" t="s">
        <v>11</v>
      </c>
      <c r="F836" s="7">
        <v>0</v>
      </c>
      <c r="G836" s="7">
        <v>-5039.2</v>
      </c>
      <c r="H836" s="7">
        <v>0</v>
      </c>
    </row>
    <row r="837" spans="1:8" x14ac:dyDescent="0.25">
      <c r="A837" s="1">
        <v>2015</v>
      </c>
      <c r="B837" s="1">
        <v>34334</v>
      </c>
      <c r="C837" s="1" t="str">
        <f t="shared" si="26"/>
        <v>343</v>
      </c>
      <c r="D837" s="1" t="str">
        <f t="shared" si="27"/>
        <v>34</v>
      </c>
      <c r="E837" s="2" t="s">
        <v>11</v>
      </c>
      <c r="F837" s="7">
        <v>0</v>
      </c>
      <c r="G837" s="7">
        <v>-6010.0899999999992</v>
      </c>
      <c r="H837" s="7">
        <v>0</v>
      </c>
    </row>
    <row r="838" spans="1:8" x14ac:dyDescent="0.25">
      <c r="A838" s="1">
        <v>2015</v>
      </c>
      <c r="B838" s="1">
        <v>34335</v>
      </c>
      <c r="C838" s="1" t="str">
        <f t="shared" si="26"/>
        <v>343</v>
      </c>
      <c r="D838" s="1" t="str">
        <f t="shared" si="27"/>
        <v>35</v>
      </c>
      <c r="E838" s="2" t="s">
        <v>11</v>
      </c>
      <c r="F838" s="7">
        <v>3922.97</v>
      </c>
      <c r="G838" s="7">
        <v>-1702.4199999999996</v>
      </c>
      <c r="H838" s="7">
        <v>0</v>
      </c>
    </row>
    <row r="839" spans="1:8" x14ac:dyDescent="0.25">
      <c r="A839" s="1">
        <v>2015</v>
      </c>
      <c r="B839" s="1">
        <v>34336</v>
      </c>
      <c r="C839" s="1" t="str">
        <f t="shared" si="26"/>
        <v>343</v>
      </c>
      <c r="D839" s="1" t="str">
        <f t="shared" si="27"/>
        <v>36</v>
      </c>
      <c r="E839" s="2" t="s">
        <v>11</v>
      </c>
      <c r="F839" s="7">
        <v>21432.75</v>
      </c>
      <c r="G839" s="7">
        <v>-23452.6</v>
      </c>
      <c r="H839" s="7">
        <v>0</v>
      </c>
    </row>
    <row r="840" spans="1:8" x14ac:dyDescent="0.25">
      <c r="A840" s="1">
        <v>2015</v>
      </c>
      <c r="B840" s="1">
        <v>34341</v>
      </c>
      <c r="C840" s="1" t="str">
        <f t="shared" si="26"/>
        <v>343</v>
      </c>
      <c r="D840" s="1" t="str">
        <f t="shared" si="27"/>
        <v>41</v>
      </c>
      <c r="E840" s="2" t="s">
        <v>11</v>
      </c>
      <c r="F840" s="7">
        <v>0</v>
      </c>
      <c r="G840" s="7">
        <v>0</v>
      </c>
      <c r="H840" s="7">
        <v>0</v>
      </c>
    </row>
    <row r="841" spans="1:8" x14ac:dyDescent="0.25">
      <c r="A841" s="1">
        <v>2015</v>
      </c>
      <c r="B841" s="1">
        <v>34342</v>
      </c>
      <c r="C841" s="1" t="str">
        <f t="shared" si="26"/>
        <v>343</v>
      </c>
      <c r="D841" s="1" t="str">
        <f t="shared" si="27"/>
        <v>42</v>
      </c>
      <c r="E841" s="2" t="s">
        <v>11</v>
      </c>
      <c r="F841" s="7">
        <v>0</v>
      </c>
      <c r="G841" s="7">
        <v>0</v>
      </c>
      <c r="H841" s="7">
        <v>0</v>
      </c>
    </row>
    <row r="842" spans="1:8" x14ac:dyDescent="0.25">
      <c r="A842" s="1">
        <v>2015</v>
      </c>
      <c r="B842" s="1">
        <v>34344</v>
      </c>
      <c r="C842" s="1" t="str">
        <f t="shared" si="26"/>
        <v>343</v>
      </c>
      <c r="D842" s="1" t="str">
        <f t="shared" si="27"/>
        <v>44</v>
      </c>
      <c r="E842" s="2" t="s">
        <v>11</v>
      </c>
      <c r="F842" s="7">
        <v>4662.55</v>
      </c>
      <c r="G842" s="7">
        <v>656.85999999999694</v>
      </c>
      <c r="H842" s="7">
        <v>0</v>
      </c>
    </row>
    <row r="843" spans="1:8" x14ac:dyDescent="0.25">
      <c r="A843" s="1">
        <v>2015</v>
      </c>
      <c r="B843" s="1">
        <v>34380</v>
      </c>
      <c r="C843" s="1" t="str">
        <f t="shared" si="26"/>
        <v>343</v>
      </c>
      <c r="D843" s="1" t="str">
        <f t="shared" si="27"/>
        <v>80</v>
      </c>
      <c r="E843" s="2" t="s">
        <v>11</v>
      </c>
      <c r="F843" s="7">
        <v>0</v>
      </c>
      <c r="G843" s="7">
        <v>300.54000000000042</v>
      </c>
      <c r="H843" s="7">
        <v>0</v>
      </c>
    </row>
    <row r="844" spans="1:8" x14ac:dyDescent="0.25">
      <c r="A844" s="1">
        <v>2015</v>
      </c>
      <c r="B844" s="1">
        <v>34381</v>
      </c>
      <c r="C844" s="1" t="str">
        <f t="shared" si="26"/>
        <v>343</v>
      </c>
      <c r="D844" s="1" t="str">
        <f t="shared" si="27"/>
        <v>81</v>
      </c>
      <c r="E844" s="2" t="s">
        <v>11</v>
      </c>
      <c r="F844" s="7">
        <v>18810243.880000003</v>
      </c>
      <c r="G844" s="7">
        <v>-1304318.06</v>
      </c>
      <c r="H844" s="7">
        <v>-37592.89</v>
      </c>
    </row>
    <row r="845" spans="1:8" x14ac:dyDescent="0.25">
      <c r="A845" s="1">
        <v>2015</v>
      </c>
      <c r="B845" s="1">
        <v>34382</v>
      </c>
      <c r="C845" s="1" t="str">
        <f t="shared" si="26"/>
        <v>343</v>
      </c>
      <c r="D845" s="1" t="str">
        <f t="shared" si="27"/>
        <v>82</v>
      </c>
      <c r="E845" s="2" t="s">
        <v>11</v>
      </c>
      <c r="F845" s="7">
        <v>0</v>
      </c>
      <c r="G845" s="7">
        <v>1015.9900000000016</v>
      </c>
      <c r="H845" s="7">
        <v>0</v>
      </c>
    </row>
    <row r="846" spans="1:8" x14ac:dyDescent="0.25">
      <c r="A846" s="1">
        <v>2015</v>
      </c>
      <c r="B846" s="1">
        <v>34383</v>
      </c>
      <c r="C846" s="1" t="str">
        <f t="shared" si="26"/>
        <v>343</v>
      </c>
      <c r="D846" s="1" t="str">
        <f t="shared" si="27"/>
        <v>83</v>
      </c>
      <c r="E846" s="2" t="s">
        <v>11</v>
      </c>
      <c r="F846" s="7">
        <v>131597.73000000001</v>
      </c>
      <c r="G846" s="7">
        <v>1406.3000000000011</v>
      </c>
      <c r="H846" s="7">
        <v>0</v>
      </c>
    </row>
    <row r="847" spans="1:8" x14ac:dyDescent="0.25">
      <c r="A847" s="1">
        <v>2015</v>
      </c>
      <c r="B847" s="1">
        <v>34384</v>
      </c>
      <c r="C847" s="1" t="str">
        <f t="shared" si="26"/>
        <v>343</v>
      </c>
      <c r="D847" s="1" t="str">
        <f t="shared" si="27"/>
        <v>84</v>
      </c>
      <c r="E847" s="2" t="s">
        <v>11</v>
      </c>
      <c r="F847" s="7">
        <v>378457.3</v>
      </c>
      <c r="G847" s="7">
        <v>1004.0600000000013</v>
      </c>
      <c r="H847" s="7">
        <v>0</v>
      </c>
    </row>
    <row r="848" spans="1:8" x14ac:dyDescent="0.25">
      <c r="A848" s="1">
        <v>2015</v>
      </c>
      <c r="B848" s="1">
        <v>34385</v>
      </c>
      <c r="C848" s="1" t="str">
        <f t="shared" si="26"/>
        <v>343</v>
      </c>
      <c r="D848" s="1" t="str">
        <f t="shared" si="27"/>
        <v>85</v>
      </c>
      <c r="E848" s="2" t="s">
        <v>11</v>
      </c>
      <c r="F848" s="7">
        <v>389094.73</v>
      </c>
      <c r="G848" s="7">
        <v>858.54999999999927</v>
      </c>
      <c r="H848" s="7">
        <v>0</v>
      </c>
    </row>
    <row r="849" spans="1:8" x14ac:dyDescent="0.25">
      <c r="A849" s="1">
        <v>2015</v>
      </c>
      <c r="B849" s="1">
        <v>34390</v>
      </c>
      <c r="C849" s="1" t="str">
        <f t="shared" si="26"/>
        <v>343</v>
      </c>
      <c r="D849" s="1" t="str">
        <f t="shared" si="27"/>
        <v>90</v>
      </c>
      <c r="E849" s="2" t="s">
        <v>11</v>
      </c>
      <c r="F849" s="7">
        <v>6485888.1600000001</v>
      </c>
      <c r="G849" s="7">
        <v>0</v>
      </c>
      <c r="H849" s="7">
        <v>0</v>
      </c>
    </row>
    <row r="850" spans="1:8" x14ac:dyDescent="0.25">
      <c r="A850" s="1">
        <v>2015</v>
      </c>
      <c r="B850" s="1">
        <v>34399</v>
      </c>
      <c r="C850" s="1" t="str">
        <f t="shared" si="26"/>
        <v>343</v>
      </c>
      <c r="D850" s="1" t="str">
        <f t="shared" si="27"/>
        <v>99</v>
      </c>
      <c r="E850" s="2" t="s">
        <v>11</v>
      </c>
      <c r="F850" s="7">
        <v>0</v>
      </c>
      <c r="G850" s="7">
        <v>0</v>
      </c>
      <c r="H850" s="7">
        <v>0</v>
      </c>
    </row>
    <row r="851" spans="1:8" x14ac:dyDescent="0.25">
      <c r="A851" s="1">
        <v>2015</v>
      </c>
      <c r="B851" s="1">
        <v>34528</v>
      </c>
      <c r="C851" s="1" t="str">
        <f t="shared" si="26"/>
        <v>345</v>
      </c>
      <c r="D851" s="1" t="str">
        <f t="shared" si="27"/>
        <v>28</v>
      </c>
      <c r="E851" s="2" t="s">
        <v>11</v>
      </c>
      <c r="F851" s="7">
        <v>5887393.9299999997</v>
      </c>
      <c r="G851" s="7">
        <v>0</v>
      </c>
      <c r="H851" s="7">
        <v>0</v>
      </c>
    </row>
    <row r="852" spans="1:8" x14ac:dyDescent="0.25">
      <c r="A852" s="1">
        <v>2015</v>
      </c>
      <c r="B852" s="1">
        <v>34530</v>
      </c>
      <c r="C852" s="1" t="str">
        <f t="shared" si="26"/>
        <v>345</v>
      </c>
      <c r="D852" s="1" t="str">
        <f t="shared" si="27"/>
        <v>30</v>
      </c>
      <c r="E852" s="2" t="s">
        <v>11</v>
      </c>
      <c r="F852" s="7">
        <v>266208.69</v>
      </c>
      <c r="G852" s="7">
        <v>-12375</v>
      </c>
      <c r="H852" s="7">
        <v>0</v>
      </c>
    </row>
    <row r="853" spans="1:8" x14ac:dyDescent="0.25">
      <c r="A853" s="1">
        <v>2015</v>
      </c>
      <c r="B853" s="1">
        <v>34531</v>
      </c>
      <c r="C853" s="1" t="str">
        <f t="shared" si="26"/>
        <v>345</v>
      </c>
      <c r="D853" s="1" t="str">
        <f t="shared" si="27"/>
        <v>31</v>
      </c>
      <c r="E853" s="2" t="s">
        <v>11</v>
      </c>
      <c r="F853" s="7">
        <v>362838.63</v>
      </c>
      <c r="G853" s="7">
        <v>-2736.09</v>
      </c>
      <c r="H853" s="7">
        <v>0</v>
      </c>
    </row>
    <row r="854" spans="1:8" x14ac:dyDescent="0.25">
      <c r="A854" s="1">
        <v>2015</v>
      </c>
      <c r="B854" s="1">
        <v>34532</v>
      </c>
      <c r="C854" s="1" t="str">
        <f t="shared" si="26"/>
        <v>345</v>
      </c>
      <c r="D854" s="1" t="str">
        <f t="shared" si="27"/>
        <v>32</v>
      </c>
      <c r="E854" s="2" t="s">
        <v>11</v>
      </c>
      <c r="F854" s="7">
        <v>222603.6</v>
      </c>
      <c r="G854" s="7">
        <v>-412.34</v>
      </c>
      <c r="H854" s="7">
        <v>0</v>
      </c>
    </row>
    <row r="855" spans="1:8" x14ac:dyDescent="0.25">
      <c r="A855" s="1">
        <v>2015</v>
      </c>
      <c r="B855" s="1">
        <v>34533</v>
      </c>
      <c r="C855" s="1" t="str">
        <f t="shared" si="26"/>
        <v>345</v>
      </c>
      <c r="D855" s="1" t="str">
        <f t="shared" si="27"/>
        <v>33</v>
      </c>
      <c r="E855" s="2" t="s">
        <v>11</v>
      </c>
      <c r="F855" s="7">
        <v>0</v>
      </c>
      <c r="G855" s="7">
        <v>0</v>
      </c>
      <c r="H855" s="7">
        <v>0</v>
      </c>
    </row>
    <row r="856" spans="1:8" x14ac:dyDescent="0.25">
      <c r="A856" s="1">
        <v>2015</v>
      </c>
      <c r="B856" s="1">
        <v>34534</v>
      </c>
      <c r="C856" s="1" t="str">
        <f t="shared" si="26"/>
        <v>345</v>
      </c>
      <c r="D856" s="1" t="str">
        <f t="shared" si="27"/>
        <v>34</v>
      </c>
      <c r="E856" s="2" t="s">
        <v>11</v>
      </c>
      <c r="F856" s="7">
        <v>0</v>
      </c>
      <c r="G856" s="7">
        <v>0</v>
      </c>
      <c r="H856" s="7">
        <v>0</v>
      </c>
    </row>
    <row r="857" spans="1:8" x14ac:dyDescent="0.25">
      <c r="A857" s="1">
        <v>2015</v>
      </c>
      <c r="B857" s="1">
        <v>34535</v>
      </c>
      <c r="C857" s="1" t="str">
        <f t="shared" si="26"/>
        <v>345</v>
      </c>
      <c r="D857" s="1" t="str">
        <f t="shared" si="27"/>
        <v>35</v>
      </c>
      <c r="E857" s="2" t="s">
        <v>11</v>
      </c>
      <c r="F857" s="7">
        <v>0</v>
      </c>
      <c r="G857" s="7">
        <v>0</v>
      </c>
      <c r="H857" s="7">
        <v>0</v>
      </c>
    </row>
    <row r="858" spans="1:8" x14ac:dyDescent="0.25">
      <c r="A858" s="1">
        <v>2015</v>
      </c>
      <c r="B858" s="1">
        <v>34536</v>
      </c>
      <c r="C858" s="1" t="str">
        <f t="shared" si="26"/>
        <v>345</v>
      </c>
      <c r="D858" s="1" t="str">
        <f t="shared" si="27"/>
        <v>36</v>
      </c>
      <c r="E858" s="2" t="s">
        <v>11</v>
      </c>
      <c r="F858" s="7">
        <v>0</v>
      </c>
      <c r="G858" s="7">
        <v>0</v>
      </c>
      <c r="H858" s="7">
        <v>0</v>
      </c>
    </row>
    <row r="859" spans="1:8" x14ac:dyDescent="0.25">
      <c r="A859" s="1">
        <v>2015</v>
      </c>
      <c r="B859" s="1">
        <v>34541</v>
      </c>
      <c r="C859" s="1" t="str">
        <f t="shared" si="26"/>
        <v>345</v>
      </c>
      <c r="D859" s="1" t="str">
        <f t="shared" si="27"/>
        <v>41</v>
      </c>
      <c r="E859" s="2" t="s">
        <v>11</v>
      </c>
      <c r="F859" s="7">
        <v>0</v>
      </c>
      <c r="G859" s="7">
        <v>0</v>
      </c>
      <c r="H859" s="7">
        <v>0</v>
      </c>
    </row>
    <row r="860" spans="1:8" x14ac:dyDescent="0.25">
      <c r="A860" s="1">
        <v>2015</v>
      </c>
      <c r="B860" s="1">
        <v>34542</v>
      </c>
      <c r="C860" s="1" t="str">
        <f t="shared" si="26"/>
        <v>345</v>
      </c>
      <c r="D860" s="1" t="str">
        <f t="shared" si="27"/>
        <v>42</v>
      </c>
      <c r="E860" s="2" t="s">
        <v>11</v>
      </c>
      <c r="F860" s="7">
        <v>0</v>
      </c>
      <c r="G860" s="7">
        <v>0</v>
      </c>
      <c r="H860" s="7">
        <v>0</v>
      </c>
    </row>
    <row r="861" spans="1:8" x14ac:dyDescent="0.25">
      <c r="A861" s="1">
        <v>2015</v>
      </c>
      <c r="B861" s="1">
        <v>34544</v>
      </c>
      <c r="C861" s="1" t="str">
        <f t="shared" si="26"/>
        <v>345</v>
      </c>
      <c r="D861" s="1" t="str">
        <f t="shared" si="27"/>
        <v>44</v>
      </c>
      <c r="E861" s="2" t="s">
        <v>11</v>
      </c>
      <c r="F861" s="7">
        <v>11095.1</v>
      </c>
      <c r="G861" s="7">
        <v>0</v>
      </c>
      <c r="H861" s="7">
        <v>0</v>
      </c>
    </row>
    <row r="862" spans="1:8" x14ac:dyDescent="0.25">
      <c r="A862" s="1">
        <v>2015</v>
      </c>
      <c r="B862" s="1">
        <v>34580</v>
      </c>
      <c r="C862" s="1" t="str">
        <f t="shared" si="26"/>
        <v>345</v>
      </c>
      <c r="D862" s="1" t="str">
        <f t="shared" si="27"/>
        <v>80</v>
      </c>
      <c r="E862" s="2" t="s">
        <v>11</v>
      </c>
      <c r="F862" s="7">
        <v>34776.380000000005</v>
      </c>
      <c r="G862" s="7">
        <v>0</v>
      </c>
      <c r="H862" s="7">
        <v>0</v>
      </c>
    </row>
    <row r="863" spans="1:8" x14ac:dyDescent="0.25">
      <c r="A863" s="1">
        <v>2015</v>
      </c>
      <c r="B863" s="1">
        <v>34581</v>
      </c>
      <c r="C863" s="1" t="str">
        <f t="shared" si="26"/>
        <v>345</v>
      </c>
      <c r="D863" s="1" t="str">
        <f t="shared" si="27"/>
        <v>81</v>
      </c>
      <c r="E863" s="2" t="s">
        <v>11</v>
      </c>
      <c r="F863" s="7">
        <v>5169137.5600000005</v>
      </c>
      <c r="G863" s="7">
        <v>-5000</v>
      </c>
      <c r="H863" s="7">
        <v>0</v>
      </c>
    </row>
    <row r="864" spans="1:8" x14ac:dyDescent="0.25">
      <c r="A864" s="1">
        <v>2015</v>
      </c>
      <c r="B864" s="1">
        <v>34582</v>
      </c>
      <c r="C864" s="1" t="str">
        <f t="shared" si="26"/>
        <v>345</v>
      </c>
      <c r="D864" s="1" t="str">
        <f t="shared" si="27"/>
        <v>82</v>
      </c>
      <c r="E864" s="2" t="s">
        <v>11</v>
      </c>
      <c r="F864" s="7">
        <v>223549.43</v>
      </c>
      <c r="G864" s="7">
        <v>0</v>
      </c>
      <c r="H864" s="7">
        <v>0</v>
      </c>
    </row>
    <row r="865" spans="1:8" x14ac:dyDescent="0.25">
      <c r="A865" s="1">
        <v>2015</v>
      </c>
      <c r="B865" s="1">
        <v>34583</v>
      </c>
      <c r="C865" s="1" t="str">
        <f t="shared" si="26"/>
        <v>345</v>
      </c>
      <c r="D865" s="1" t="str">
        <f t="shared" si="27"/>
        <v>83</v>
      </c>
      <c r="E865" s="2" t="s">
        <v>11</v>
      </c>
      <c r="F865" s="7">
        <v>46942.75</v>
      </c>
      <c r="G865" s="7">
        <v>0</v>
      </c>
      <c r="H865" s="7">
        <v>0</v>
      </c>
    </row>
    <row r="866" spans="1:8" x14ac:dyDescent="0.25">
      <c r="A866" s="1">
        <v>2015</v>
      </c>
      <c r="B866" s="1">
        <v>34584</v>
      </c>
      <c r="C866" s="1" t="str">
        <f t="shared" si="26"/>
        <v>345</v>
      </c>
      <c r="D866" s="1" t="str">
        <f t="shared" si="27"/>
        <v>84</v>
      </c>
      <c r="E866" s="2" t="s">
        <v>11</v>
      </c>
      <c r="F866" s="7">
        <v>0</v>
      </c>
      <c r="G866" s="7">
        <v>0</v>
      </c>
      <c r="H866" s="7">
        <v>0</v>
      </c>
    </row>
    <row r="867" spans="1:8" x14ac:dyDescent="0.25">
      <c r="A867" s="1">
        <v>2015</v>
      </c>
      <c r="B867" s="1">
        <v>34585</v>
      </c>
      <c r="C867" s="1" t="str">
        <f t="shared" si="26"/>
        <v>345</v>
      </c>
      <c r="D867" s="1" t="str">
        <f t="shared" si="27"/>
        <v>85</v>
      </c>
      <c r="E867" s="2" t="s">
        <v>11</v>
      </c>
      <c r="F867" s="7">
        <v>-598.05999999999995</v>
      </c>
      <c r="G867" s="7">
        <v>0</v>
      </c>
      <c r="H867" s="7">
        <v>0</v>
      </c>
    </row>
    <row r="868" spans="1:8" x14ac:dyDescent="0.25">
      <c r="A868" s="1">
        <v>2015</v>
      </c>
      <c r="B868" s="1">
        <v>34628</v>
      </c>
      <c r="C868" s="1" t="str">
        <f t="shared" si="26"/>
        <v>346</v>
      </c>
      <c r="D868" s="1" t="str">
        <f t="shared" si="27"/>
        <v>28</v>
      </c>
      <c r="E868" s="2" t="s">
        <v>11</v>
      </c>
      <c r="F868" s="7">
        <v>653047.13</v>
      </c>
      <c r="G868" s="7">
        <v>0</v>
      </c>
      <c r="H868" s="7">
        <v>0</v>
      </c>
    </row>
    <row r="869" spans="1:8" x14ac:dyDescent="0.25">
      <c r="A869" s="1">
        <v>2015</v>
      </c>
      <c r="B869" s="1">
        <v>34630</v>
      </c>
      <c r="C869" s="1" t="str">
        <f t="shared" si="26"/>
        <v>346</v>
      </c>
      <c r="D869" s="1" t="str">
        <f t="shared" si="27"/>
        <v>30</v>
      </c>
      <c r="E869" s="2" t="s">
        <v>11</v>
      </c>
      <c r="F869" s="7">
        <v>468353.99</v>
      </c>
      <c r="G869" s="7">
        <v>0</v>
      </c>
      <c r="H869" s="7">
        <v>0</v>
      </c>
    </row>
    <row r="870" spans="1:8" x14ac:dyDescent="0.25">
      <c r="A870" s="1">
        <v>2015</v>
      </c>
      <c r="B870" s="1">
        <v>34631</v>
      </c>
      <c r="C870" s="1" t="str">
        <f t="shared" si="26"/>
        <v>346</v>
      </c>
      <c r="D870" s="1" t="str">
        <f t="shared" si="27"/>
        <v>31</v>
      </c>
      <c r="E870" s="2" t="s">
        <v>11</v>
      </c>
      <c r="F870" s="7">
        <v>97655.76</v>
      </c>
      <c r="G870" s="7">
        <v>0</v>
      </c>
      <c r="H870" s="7">
        <v>0</v>
      </c>
    </row>
    <row r="871" spans="1:8" x14ac:dyDescent="0.25">
      <c r="A871" s="1">
        <v>2015</v>
      </c>
      <c r="B871" s="1">
        <v>34632</v>
      </c>
      <c r="C871" s="1" t="str">
        <f t="shared" si="26"/>
        <v>346</v>
      </c>
      <c r="D871" s="1" t="str">
        <f t="shared" si="27"/>
        <v>32</v>
      </c>
      <c r="E871" s="2" t="s">
        <v>11</v>
      </c>
      <c r="F871" s="7">
        <v>48924.74</v>
      </c>
      <c r="G871" s="7">
        <v>0</v>
      </c>
      <c r="H871" s="7">
        <v>0</v>
      </c>
    </row>
    <row r="872" spans="1:8" x14ac:dyDescent="0.25">
      <c r="A872" s="1">
        <v>2015</v>
      </c>
      <c r="B872" s="1">
        <v>34633</v>
      </c>
      <c r="C872" s="1" t="str">
        <f t="shared" si="26"/>
        <v>346</v>
      </c>
      <c r="D872" s="1" t="str">
        <f t="shared" si="27"/>
        <v>33</v>
      </c>
      <c r="E872" s="2" t="s">
        <v>11</v>
      </c>
      <c r="F872" s="7">
        <v>0</v>
      </c>
      <c r="G872" s="7">
        <v>0</v>
      </c>
      <c r="H872" s="7">
        <v>0</v>
      </c>
    </row>
    <row r="873" spans="1:8" x14ac:dyDescent="0.25">
      <c r="A873" s="1">
        <v>2015</v>
      </c>
      <c r="B873" s="1">
        <v>34634</v>
      </c>
      <c r="C873" s="1" t="str">
        <f t="shared" si="26"/>
        <v>346</v>
      </c>
      <c r="D873" s="1" t="str">
        <f t="shared" si="27"/>
        <v>34</v>
      </c>
      <c r="E873" s="2" t="s">
        <v>11</v>
      </c>
      <c r="F873" s="7">
        <v>0</v>
      </c>
      <c r="G873" s="7">
        <v>0</v>
      </c>
      <c r="H873" s="7">
        <v>0</v>
      </c>
    </row>
    <row r="874" spans="1:8" x14ac:dyDescent="0.25">
      <c r="A874" s="1">
        <v>2015</v>
      </c>
      <c r="B874" s="1">
        <v>34635</v>
      </c>
      <c r="C874" s="1" t="str">
        <f t="shared" si="26"/>
        <v>346</v>
      </c>
      <c r="D874" s="1" t="str">
        <f t="shared" si="27"/>
        <v>35</v>
      </c>
      <c r="E874" s="2" t="s">
        <v>11</v>
      </c>
      <c r="F874" s="7">
        <v>0</v>
      </c>
      <c r="G874" s="7">
        <v>0</v>
      </c>
      <c r="H874" s="7">
        <v>0</v>
      </c>
    </row>
    <row r="875" spans="1:8" x14ac:dyDescent="0.25">
      <c r="A875" s="1">
        <v>2015</v>
      </c>
      <c r="B875" s="1">
        <v>34636</v>
      </c>
      <c r="C875" s="1" t="str">
        <f t="shared" si="26"/>
        <v>346</v>
      </c>
      <c r="D875" s="1" t="str">
        <f t="shared" si="27"/>
        <v>36</v>
      </c>
      <c r="E875" s="2" t="s">
        <v>11</v>
      </c>
      <c r="F875" s="7">
        <v>0</v>
      </c>
      <c r="G875" s="7">
        <v>0</v>
      </c>
      <c r="H875" s="7">
        <v>0</v>
      </c>
    </row>
    <row r="876" spans="1:8" x14ac:dyDescent="0.25">
      <c r="A876" s="1">
        <v>2015</v>
      </c>
      <c r="B876" s="1">
        <v>34637</v>
      </c>
      <c r="C876" s="1" t="str">
        <f t="shared" si="26"/>
        <v>346</v>
      </c>
      <c r="D876" s="1" t="str">
        <f t="shared" si="27"/>
        <v>37</v>
      </c>
      <c r="E876" s="2" t="s">
        <v>11</v>
      </c>
      <c r="F876" s="7">
        <v>154779.01999999999</v>
      </c>
      <c r="G876" s="7">
        <v>0</v>
      </c>
      <c r="H876" s="7">
        <v>0</v>
      </c>
    </row>
    <row r="877" spans="1:8" x14ac:dyDescent="0.25">
      <c r="A877" s="1">
        <v>2015</v>
      </c>
      <c r="B877" s="1">
        <v>34641</v>
      </c>
      <c r="C877" s="1" t="str">
        <f t="shared" si="26"/>
        <v>346</v>
      </c>
      <c r="D877" s="1" t="str">
        <f t="shared" si="27"/>
        <v>41</v>
      </c>
      <c r="E877" s="2" t="s">
        <v>11</v>
      </c>
      <c r="F877" s="7">
        <v>0</v>
      </c>
      <c r="G877" s="7">
        <v>0</v>
      </c>
      <c r="H877" s="7">
        <v>0</v>
      </c>
    </row>
    <row r="878" spans="1:8" x14ac:dyDescent="0.25">
      <c r="A878" s="1">
        <v>2015</v>
      </c>
      <c r="B878" s="1">
        <v>34642</v>
      </c>
      <c r="C878" s="1" t="str">
        <f t="shared" si="26"/>
        <v>346</v>
      </c>
      <c r="D878" s="1" t="str">
        <f t="shared" si="27"/>
        <v>42</v>
      </c>
      <c r="E878" s="2" t="s">
        <v>11</v>
      </c>
      <c r="F878" s="7">
        <v>0</v>
      </c>
      <c r="G878" s="7">
        <v>0</v>
      </c>
      <c r="H878" s="7">
        <v>0</v>
      </c>
    </row>
    <row r="879" spans="1:8" x14ac:dyDescent="0.25">
      <c r="A879" s="1">
        <v>2015</v>
      </c>
      <c r="B879" s="1">
        <v>34644</v>
      </c>
      <c r="C879" s="1" t="str">
        <f t="shared" si="26"/>
        <v>346</v>
      </c>
      <c r="D879" s="1" t="str">
        <f t="shared" si="27"/>
        <v>44</v>
      </c>
      <c r="E879" s="2" t="s">
        <v>11</v>
      </c>
      <c r="F879" s="7">
        <v>0</v>
      </c>
      <c r="G879" s="7">
        <v>0</v>
      </c>
      <c r="H879" s="7">
        <v>0</v>
      </c>
    </row>
    <row r="880" spans="1:8" x14ac:dyDescent="0.25">
      <c r="A880" s="1">
        <v>2015</v>
      </c>
      <c r="B880" s="1">
        <v>34680</v>
      </c>
      <c r="C880" s="1" t="str">
        <f t="shared" si="26"/>
        <v>346</v>
      </c>
      <c r="D880" s="1" t="str">
        <f t="shared" si="27"/>
        <v>80</v>
      </c>
      <c r="E880" s="2" t="s">
        <v>11</v>
      </c>
      <c r="F880" s="7">
        <v>304122.13999999996</v>
      </c>
      <c r="G880" s="7">
        <v>0</v>
      </c>
      <c r="H880" s="7">
        <v>0</v>
      </c>
    </row>
    <row r="881" spans="1:8" x14ac:dyDescent="0.25">
      <c r="A881" s="1">
        <v>2015</v>
      </c>
      <c r="B881" s="1">
        <v>34681</v>
      </c>
      <c r="C881" s="1" t="str">
        <f t="shared" si="26"/>
        <v>346</v>
      </c>
      <c r="D881" s="1" t="str">
        <f t="shared" si="27"/>
        <v>81</v>
      </c>
      <c r="E881" s="2" t="s">
        <v>11</v>
      </c>
      <c r="F881" s="7">
        <v>469954.53</v>
      </c>
      <c r="G881" s="7">
        <v>0</v>
      </c>
      <c r="H881" s="7">
        <v>0</v>
      </c>
    </row>
    <row r="882" spans="1:8" x14ac:dyDescent="0.25">
      <c r="A882" s="1">
        <v>2015</v>
      </c>
      <c r="B882" s="1">
        <v>34682</v>
      </c>
      <c r="C882" s="1" t="str">
        <f t="shared" si="26"/>
        <v>346</v>
      </c>
      <c r="D882" s="1" t="str">
        <f t="shared" si="27"/>
        <v>82</v>
      </c>
      <c r="E882" s="2" t="s">
        <v>11</v>
      </c>
      <c r="F882" s="7">
        <v>0</v>
      </c>
      <c r="G882" s="7">
        <v>0</v>
      </c>
      <c r="H882" s="7">
        <v>0</v>
      </c>
    </row>
    <row r="883" spans="1:8" x14ac:dyDescent="0.25">
      <c r="A883" s="1">
        <v>2015</v>
      </c>
      <c r="B883" s="1">
        <v>34683</v>
      </c>
      <c r="C883" s="1" t="str">
        <f t="shared" si="26"/>
        <v>346</v>
      </c>
      <c r="D883" s="1" t="str">
        <f t="shared" si="27"/>
        <v>83</v>
      </c>
      <c r="E883" s="2" t="s">
        <v>11</v>
      </c>
      <c r="F883" s="7">
        <v>0</v>
      </c>
      <c r="G883" s="7">
        <v>0</v>
      </c>
      <c r="H883" s="7">
        <v>0</v>
      </c>
    </row>
    <row r="884" spans="1:8" x14ac:dyDescent="0.25">
      <c r="A884" s="1">
        <v>2015</v>
      </c>
      <c r="B884" s="1">
        <v>34684</v>
      </c>
      <c r="C884" s="1" t="str">
        <f t="shared" si="26"/>
        <v>346</v>
      </c>
      <c r="D884" s="1" t="str">
        <f t="shared" si="27"/>
        <v>84</v>
      </c>
      <c r="E884" s="2" t="s">
        <v>11</v>
      </c>
      <c r="F884" s="7">
        <v>0</v>
      </c>
      <c r="G884" s="7">
        <v>0</v>
      </c>
      <c r="H884" s="7">
        <v>0</v>
      </c>
    </row>
    <row r="885" spans="1:8" x14ac:dyDescent="0.25">
      <c r="A885" s="1">
        <v>2015</v>
      </c>
      <c r="B885" s="1">
        <v>34685</v>
      </c>
      <c r="C885" s="1" t="str">
        <f t="shared" si="26"/>
        <v>346</v>
      </c>
      <c r="D885" s="1" t="str">
        <f t="shared" si="27"/>
        <v>85</v>
      </c>
      <c r="E885" s="2" t="s">
        <v>11</v>
      </c>
      <c r="F885" s="7">
        <v>0</v>
      </c>
      <c r="G885" s="7">
        <v>0</v>
      </c>
      <c r="H885" s="7">
        <v>0</v>
      </c>
    </row>
    <row r="886" spans="1:8" x14ac:dyDescent="0.25">
      <c r="A886" s="1">
        <v>2015</v>
      </c>
      <c r="B886" s="1">
        <v>34687</v>
      </c>
      <c r="C886" s="1" t="str">
        <f t="shared" si="26"/>
        <v>346</v>
      </c>
      <c r="D886" s="1" t="str">
        <f t="shared" si="27"/>
        <v>87</v>
      </c>
      <c r="E886" s="2" t="s">
        <v>11</v>
      </c>
      <c r="F886" s="7">
        <v>83562.33</v>
      </c>
      <c r="G886" s="7">
        <v>0</v>
      </c>
      <c r="H886" s="7">
        <v>0</v>
      </c>
    </row>
    <row r="887" spans="1:8" x14ac:dyDescent="0.25">
      <c r="A887" s="1">
        <v>2015</v>
      </c>
      <c r="B887" s="1">
        <v>34700</v>
      </c>
      <c r="C887" s="1" t="str">
        <f t="shared" si="26"/>
        <v>347</v>
      </c>
      <c r="D887" s="1" t="str">
        <f t="shared" si="27"/>
        <v>00</v>
      </c>
      <c r="E887" s="1" t="s">
        <v>10</v>
      </c>
      <c r="F887" s="7">
        <v>0</v>
      </c>
      <c r="G887" s="7">
        <v>0</v>
      </c>
      <c r="H887" s="7">
        <v>0</v>
      </c>
    </row>
    <row r="888" spans="1:8" x14ac:dyDescent="0.25">
      <c r="A888" s="1">
        <v>2015</v>
      </c>
      <c r="B888" s="1">
        <v>35000</v>
      </c>
      <c r="C888" s="1" t="str">
        <f t="shared" si="26"/>
        <v>350</v>
      </c>
      <c r="D888" s="1" t="str">
        <f t="shared" si="27"/>
        <v>00</v>
      </c>
      <c r="E888" s="1" t="s">
        <v>15</v>
      </c>
      <c r="F888" s="7">
        <v>0</v>
      </c>
      <c r="G888" s="7">
        <v>0</v>
      </c>
      <c r="H888" s="7">
        <v>0</v>
      </c>
    </row>
    <row r="889" spans="1:8" x14ac:dyDescent="0.25">
      <c r="A889" s="1">
        <v>2015</v>
      </c>
      <c r="B889" s="1">
        <v>35001</v>
      </c>
      <c r="C889" s="1" t="str">
        <f t="shared" si="26"/>
        <v>350</v>
      </c>
      <c r="D889" s="1" t="str">
        <f t="shared" si="27"/>
        <v>01</v>
      </c>
      <c r="E889" s="1" t="s">
        <v>12</v>
      </c>
      <c r="F889" s="7">
        <v>0</v>
      </c>
      <c r="G889" s="7">
        <v>0</v>
      </c>
      <c r="H889" s="7">
        <v>0</v>
      </c>
    </row>
    <row r="890" spans="1:8" x14ac:dyDescent="0.25">
      <c r="A890" s="1">
        <v>2015</v>
      </c>
      <c r="B890" s="1">
        <v>35200</v>
      </c>
      <c r="C890" s="1" t="str">
        <f t="shared" si="26"/>
        <v>352</v>
      </c>
      <c r="D890" s="1" t="str">
        <f t="shared" si="27"/>
        <v>00</v>
      </c>
      <c r="E890" s="1" t="s">
        <v>12</v>
      </c>
      <c r="F890" s="7">
        <v>145646.44</v>
      </c>
      <c r="G890" s="7">
        <v>-117807.59000000003</v>
      </c>
      <c r="H890" s="7">
        <v>252.03</v>
      </c>
    </row>
    <row r="891" spans="1:8" x14ac:dyDescent="0.25">
      <c r="A891" s="1">
        <v>2015</v>
      </c>
      <c r="B891" s="1">
        <v>35300</v>
      </c>
      <c r="C891" s="1" t="str">
        <f t="shared" si="26"/>
        <v>353</v>
      </c>
      <c r="D891" s="1" t="str">
        <f t="shared" si="27"/>
        <v>00</v>
      </c>
      <c r="E891" s="1" t="s">
        <v>12</v>
      </c>
      <c r="F891" s="7">
        <v>6063405.379999999</v>
      </c>
      <c r="G891" s="7">
        <v>-682189.64</v>
      </c>
      <c r="H891" s="7">
        <v>180914.71</v>
      </c>
    </row>
    <row r="892" spans="1:8" x14ac:dyDescent="0.25">
      <c r="A892" s="1">
        <v>2015</v>
      </c>
      <c r="B892" s="1">
        <v>35400</v>
      </c>
      <c r="C892" s="1" t="str">
        <f t="shared" si="26"/>
        <v>354</v>
      </c>
      <c r="D892" s="1" t="str">
        <f t="shared" si="27"/>
        <v>00</v>
      </c>
      <c r="E892" s="1" t="s">
        <v>12</v>
      </c>
      <c r="F892" s="7">
        <v>0</v>
      </c>
      <c r="G892" s="7">
        <v>-37464.729999999996</v>
      </c>
      <c r="H892" s="7">
        <v>0</v>
      </c>
    </row>
    <row r="893" spans="1:8" x14ac:dyDescent="0.25">
      <c r="A893" s="1">
        <v>2015</v>
      </c>
      <c r="B893" s="1">
        <v>35500</v>
      </c>
      <c r="C893" s="1" t="str">
        <f t="shared" si="26"/>
        <v>355</v>
      </c>
      <c r="D893" s="1" t="str">
        <f t="shared" si="27"/>
        <v>00</v>
      </c>
      <c r="E893" s="1" t="s">
        <v>12</v>
      </c>
      <c r="F893" s="7">
        <v>1407903.4900000002</v>
      </c>
      <c r="G893" s="7">
        <v>-2920607.6200000006</v>
      </c>
      <c r="H893" s="7">
        <v>-68177.739999999991</v>
      </c>
    </row>
    <row r="894" spans="1:8" x14ac:dyDescent="0.25">
      <c r="A894" s="1">
        <v>2015</v>
      </c>
      <c r="B894" s="1">
        <v>35600</v>
      </c>
      <c r="C894" s="1" t="str">
        <f t="shared" si="26"/>
        <v>356</v>
      </c>
      <c r="D894" s="1" t="str">
        <f t="shared" si="27"/>
        <v>00</v>
      </c>
      <c r="E894" s="1" t="s">
        <v>12</v>
      </c>
      <c r="F894" s="7">
        <v>1563513.48</v>
      </c>
      <c r="G894" s="7">
        <v>-2127597.4</v>
      </c>
      <c r="H894" s="7">
        <v>264285.48</v>
      </c>
    </row>
    <row r="895" spans="1:8" x14ac:dyDescent="0.25">
      <c r="A895" s="1">
        <v>2015</v>
      </c>
      <c r="B895" s="1">
        <v>35601</v>
      </c>
      <c r="C895" s="1" t="str">
        <f t="shared" si="26"/>
        <v>356</v>
      </c>
      <c r="D895" s="1" t="str">
        <f t="shared" si="27"/>
        <v>01</v>
      </c>
      <c r="E895" s="1" t="s">
        <v>12</v>
      </c>
      <c r="F895" s="7">
        <v>0</v>
      </c>
      <c r="G895" s="7">
        <v>0</v>
      </c>
      <c r="H895" s="7">
        <v>0</v>
      </c>
    </row>
    <row r="896" spans="1:8" x14ac:dyDescent="0.25">
      <c r="A896" s="1">
        <v>2015</v>
      </c>
      <c r="B896" s="1">
        <v>35700</v>
      </c>
      <c r="C896" s="1" t="str">
        <f t="shared" si="26"/>
        <v>357</v>
      </c>
      <c r="D896" s="1" t="str">
        <f t="shared" si="27"/>
        <v>00</v>
      </c>
      <c r="E896" s="1" t="s">
        <v>12</v>
      </c>
      <c r="F896" s="7">
        <v>0</v>
      </c>
      <c r="G896" s="7">
        <v>2102.4300000000003</v>
      </c>
      <c r="H896" s="7">
        <v>173.69000000000005</v>
      </c>
    </row>
    <row r="897" spans="1:8" x14ac:dyDescent="0.25">
      <c r="A897" s="1">
        <v>2015</v>
      </c>
      <c r="B897" s="1">
        <v>35800</v>
      </c>
      <c r="C897" s="1" t="str">
        <f t="shared" si="26"/>
        <v>358</v>
      </c>
      <c r="D897" s="1" t="str">
        <f t="shared" si="27"/>
        <v>00</v>
      </c>
      <c r="E897" s="1" t="s">
        <v>12</v>
      </c>
      <c r="F897" s="7">
        <v>0</v>
      </c>
      <c r="G897" s="7">
        <v>4579.4000000000015</v>
      </c>
      <c r="H897" s="7">
        <v>378.32999999999981</v>
      </c>
    </row>
    <row r="898" spans="1:8" x14ac:dyDescent="0.25">
      <c r="A898" s="1">
        <v>2015</v>
      </c>
      <c r="B898" s="1">
        <v>35900</v>
      </c>
      <c r="C898" s="1" t="str">
        <f t="shared" ref="C898:C961" si="28">LEFT(B898,3)</f>
        <v>359</v>
      </c>
      <c r="D898" s="1" t="str">
        <f t="shared" ref="D898:D961" si="29">RIGHT(B898,2)</f>
        <v>00</v>
      </c>
      <c r="E898" s="1" t="s">
        <v>12</v>
      </c>
      <c r="F898" s="7">
        <v>31976.770000000004</v>
      </c>
      <c r="G898" s="7">
        <v>-3924.6100000000006</v>
      </c>
      <c r="H898" s="7">
        <v>0</v>
      </c>
    </row>
    <row r="899" spans="1:8" x14ac:dyDescent="0.25">
      <c r="A899" s="1">
        <v>2015</v>
      </c>
      <c r="B899" s="1">
        <v>35910</v>
      </c>
      <c r="C899" s="1" t="str">
        <f t="shared" si="28"/>
        <v>359</v>
      </c>
      <c r="D899" s="1" t="str">
        <f t="shared" si="29"/>
        <v>10</v>
      </c>
      <c r="E899" s="1" t="s">
        <v>10</v>
      </c>
      <c r="F899" s="7">
        <v>0</v>
      </c>
      <c r="G899" s="7">
        <v>0</v>
      </c>
      <c r="H899" s="7">
        <v>0</v>
      </c>
    </row>
    <row r="900" spans="1:8" x14ac:dyDescent="0.25">
      <c r="A900" s="1">
        <v>2015</v>
      </c>
      <c r="B900" s="1">
        <v>36000</v>
      </c>
      <c r="C900" s="1" t="str">
        <f t="shared" si="28"/>
        <v>360</v>
      </c>
      <c r="D900" s="1" t="str">
        <f t="shared" si="29"/>
        <v>00</v>
      </c>
      <c r="E900" s="1" t="s">
        <v>15</v>
      </c>
      <c r="F900" s="7">
        <v>887.31</v>
      </c>
      <c r="G900" s="7">
        <v>0</v>
      </c>
      <c r="H900" s="7">
        <v>0</v>
      </c>
    </row>
    <row r="901" spans="1:8" x14ac:dyDescent="0.25">
      <c r="A901" s="1">
        <v>2015</v>
      </c>
      <c r="B901" s="1">
        <v>36001</v>
      </c>
      <c r="C901" s="1" t="str">
        <f t="shared" si="28"/>
        <v>360</v>
      </c>
      <c r="D901" s="1" t="str">
        <f t="shared" si="29"/>
        <v>01</v>
      </c>
      <c r="E901" s="2" t="s">
        <v>13</v>
      </c>
      <c r="F901" s="7">
        <v>0</v>
      </c>
      <c r="G901" s="7">
        <v>0</v>
      </c>
      <c r="H901" s="7">
        <v>0</v>
      </c>
    </row>
    <row r="902" spans="1:8" x14ac:dyDescent="0.25">
      <c r="A902" s="1">
        <v>2015</v>
      </c>
      <c r="B902" s="1">
        <v>36100</v>
      </c>
      <c r="C902" s="1" t="str">
        <f t="shared" si="28"/>
        <v>361</v>
      </c>
      <c r="D902" s="1" t="str">
        <f t="shared" si="29"/>
        <v>00</v>
      </c>
      <c r="E902" s="2" t="s">
        <v>13</v>
      </c>
      <c r="F902" s="7">
        <v>79145.53</v>
      </c>
      <c r="G902" s="7">
        <v>-78664.099999999991</v>
      </c>
      <c r="H902" s="7">
        <v>0</v>
      </c>
    </row>
    <row r="903" spans="1:8" x14ac:dyDescent="0.25">
      <c r="A903" s="1">
        <v>2015</v>
      </c>
      <c r="B903" s="1">
        <v>36200</v>
      </c>
      <c r="C903" s="1" t="str">
        <f t="shared" si="28"/>
        <v>362</v>
      </c>
      <c r="D903" s="1" t="str">
        <f t="shared" si="29"/>
        <v>00</v>
      </c>
      <c r="E903" s="2" t="s">
        <v>13</v>
      </c>
      <c r="F903" s="7">
        <v>2770893.8499999996</v>
      </c>
      <c r="G903" s="7">
        <v>-746692.20999999985</v>
      </c>
      <c r="H903" s="7">
        <v>175333.53</v>
      </c>
    </row>
    <row r="904" spans="1:8" x14ac:dyDescent="0.25">
      <c r="A904" s="1">
        <v>2015</v>
      </c>
      <c r="B904" s="1">
        <v>36400</v>
      </c>
      <c r="C904" s="1" t="str">
        <f t="shared" si="28"/>
        <v>364</v>
      </c>
      <c r="D904" s="1" t="str">
        <f t="shared" si="29"/>
        <v>00</v>
      </c>
      <c r="E904" s="2" t="s">
        <v>13</v>
      </c>
      <c r="F904" s="7">
        <v>5808532.7800000003</v>
      </c>
      <c r="G904" s="7">
        <v>-4065096.58</v>
      </c>
      <c r="H904" s="7">
        <v>559558.56000000006</v>
      </c>
    </row>
    <row r="905" spans="1:8" x14ac:dyDescent="0.25">
      <c r="A905" s="1">
        <v>2015</v>
      </c>
      <c r="B905" s="1">
        <v>36500</v>
      </c>
      <c r="C905" s="1" t="str">
        <f t="shared" si="28"/>
        <v>365</v>
      </c>
      <c r="D905" s="1" t="str">
        <f t="shared" si="29"/>
        <v>00</v>
      </c>
      <c r="E905" s="2" t="s">
        <v>13</v>
      </c>
      <c r="F905" s="7">
        <v>1909642.5300000003</v>
      </c>
      <c r="G905" s="7">
        <v>-1845252.63</v>
      </c>
      <c r="H905" s="7">
        <v>1593049.26</v>
      </c>
    </row>
    <row r="906" spans="1:8" x14ac:dyDescent="0.25">
      <c r="A906" s="1">
        <v>2015</v>
      </c>
      <c r="B906" s="1">
        <v>36600</v>
      </c>
      <c r="C906" s="1" t="str">
        <f t="shared" si="28"/>
        <v>366</v>
      </c>
      <c r="D906" s="1" t="str">
        <f t="shared" si="29"/>
        <v>00</v>
      </c>
      <c r="E906" s="2" t="s">
        <v>13</v>
      </c>
      <c r="F906" s="7">
        <v>122354.29999999999</v>
      </c>
      <c r="G906" s="7">
        <v>-196220.53999999995</v>
      </c>
      <c r="H906" s="7">
        <v>416458.25</v>
      </c>
    </row>
    <row r="907" spans="1:8" x14ac:dyDescent="0.25">
      <c r="A907" s="1">
        <v>2015</v>
      </c>
      <c r="B907" s="1">
        <v>36700</v>
      </c>
      <c r="C907" s="1" t="str">
        <f t="shared" si="28"/>
        <v>367</v>
      </c>
      <c r="D907" s="1" t="str">
        <f t="shared" si="29"/>
        <v>00</v>
      </c>
      <c r="E907" s="2" t="s">
        <v>13</v>
      </c>
      <c r="F907" s="7">
        <v>4025803.3600000008</v>
      </c>
      <c r="G907" s="7">
        <v>-1300544.1000000003</v>
      </c>
      <c r="H907" s="7">
        <v>354897.61</v>
      </c>
    </row>
    <row r="908" spans="1:8" x14ac:dyDescent="0.25">
      <c r="A908" s="1">
        <v>2015</v>
      </c>
      <c r="B908" s="1">
        <v>36800</v>
      </c>
      <c r="C908" s="1" t="str">
        <f t="shared" si="28"/>
        <v>368</v>
      </c>
      <c r="D908" s="1" t="str">
        <f t="shared" si="29"/>
        <v>00</v>
      </c>
      <c r="E908" s="2" t="s">
        <v>13</v>
      </c>
      <c r="F908" s="7">
        <v>11250495.529999999</v>
      </c>
      <c r="G908" s="7">
        <v>-6269730.29</v>
      </c>
      <c r="H908" s="7">
        <v>498156.52</v>
      </c>
    </row>
    <row r="909" spans="1:8" x14ac:dyDescent="0.25">
      <c r="A909" s="1">
        <v>2015</v>
      </c>
      <c r="B909" s="1">
        <v>36900</v>
      </c>
      <c r="C909" s="1" t="str">
        <f t="shared" si="28"/>
        <v>369</v>
      </c>
      <c r="D909" s="1" t="str">
        <f t="shared" si="29"/>
        <v>00</v>
      </c>
      <c r="E909" s="2" t="s">
        <v>13</v>
      </c>
      <c r="F909" s="7">
        <v>71462.77</v>
      </c>
      <c r="G909" s="7">
        <v>-81145.739999999991</v>
      </c>
      <c r="H909" s="7">
        <v>62783.28</v>
      </c>
    </row>
    <row r="910" spans="1:8" x14ac:dyDescent="0.25">
      <c r="A910" s="1">
        <v>2015</v>
      </c>
      <c r="B910" s="1">
        <v>36902</v>
      </c>
      <c r="C910" s="1" t="str">
        <f t="shared" si="28"/>
        <v>369</v>
      </c>
      <c r="D910" s="1" t="str">
        <f t="shared" si="29"/>
        <v>02</v>
      </c>
      <c r="E910" s="2" t="s">
        <v>13</v>
      </c>
      <c r="F910" s="7">
        <v>102197.04000000001</v>
      </c>
      <c r="G910" s="7">
        <v>-135995.81999999998</v>
      </c>
      <c r="H910" s="7">
        <v>76365.89</v>
      </c>
    </row>
    <row r="911" spans="1:8" x14ac:dyDescent="0.25">
      <c r="A911" s="1">
        <v>2015</v>
      </c>
      <c r="B911" s="1">
        <v>37000</v>
      </c>
      <c r="C911" s="1" t="str">
        <f t="shared" si="28"/>
        <v>370</v>
      </c>
      <c r="D911" s="1" t="str">
        <f t="shared" si="29"/>
        <v>00</v>
      </c>
      <c r="E911" s="2" t="s">
        <v>13</v>
      </c>
      <c r="F911" s="7">
        <v>2028620.6900000002</v>
      </c>
      <c r="G911" s="7">
        <v>-1642656.0899999999</v>
      </c>
      <c r="H911" s="7">
        <v>66498.080000000002</v>
      </c>
    </row>
    <row r="912" spans="1:8" x14ac:dyDescent="0.25">
      <c r="A912" s="1">
        <v>2015</v>
      </c>
      <c r="B912" s="1">
        <v>37300</v>
      </c>
      <c r="C912" s="1" t="str">
        <f t="shared" si="28"/>
        <v>373</v>
      </c>
      <c r="D912" s="1" t="str">
        <f t="shared" si="29"/>
        <v>00</v>
      </c>
      <c r="E912" s="2" t="s">
        <v>13</v>
      </c>
      <c r="F912" s="7">
        <v>3111963.3399999994</v>
      </c>
      <c r="G912" s="7">
        <v>-879166.02</v>
      </c>
      <c r="H912" s="7">
        <v>149177.89000000001</v>
      </c>
    </row>
    <row r="913" spans="1:8" x14ac:dyDescent="0.25">
      <c r="A913" s="1">
        <v>2015</v>
      </c>
      <c r="B913" s="1">
        <v>37400</v>
      </c>
      <c r="C913" s="1" t="str">
        <f t="shared" si="28"/>
        <v>374</v>
      </c>
      <c r="D913" s="1" t="str">
        <f t="shared" si="29"/>
        <v>00</v>
      </c>
      <c r="E913" s="1" t="s">
        <v>10</v>
      </c>
      <c r="F913" s="7">
        <v>0</v>
      </c>
      <c r="G913" s="7">
        <v>0</v>
      </c>
      <c r="H913" s="7">
        <v>0</v>
      </c>
    </row>
    <row r="914" spans="1:8" x14ac:dyDescent="0.25">
      <c r="A914" s="1">
        <v>2015</v>
      </c>
      <c r="B914" s="1">
        <v>38900</v>
      </c>
      <c r="C914" s="1" t="str">
        <f t="shared" si="28"/>
        <v>389</v>
      </c>
      <c r="D914" s="1" t="str">
        <f t="shared" si="29"/>
        <v>00</v>
      </c>
      <c r="E914" s="1" t="s">
        <v>15</v>
      </c>
      <c r="F914" s="7">
        <v>0</v>
      </c>
      <c r="G914" s="7">
        <v>0</v>
      </c>
      <c r="H914" s="7">
        <v>0</v>
      </c>
    </row>
    <row r="915" spans="1:8" x14ac:dyDescent="0.25">
      <c r="A915" s="1">
        <v>2015</v>
      </c>
      <c r="B915" s="1">
        <v>39000</v>
      </c>
      <c r="C915" s="1" t="str">
        <f t="shared" si="28"/>
        <v>390</v>
      </c>
      <c r="D915" s="1" t="str">
        <f t="shared" si="29"/>
        <v>00</v>
      </c>
      <c r="E915" s="1" t="s">
        <v>14</v>
      </c>
      <c r="F915" s="7">
        <v>704373.31</v>
      </c>
      <c r="G915" s="7">
        <v>-451355.08000000007</v>
      </c>
      <c r="H915" s="7">
        <v>6300</v>
      </c>
    </row>
    <row r="916" spans="1:8" x14ac:dyDescent="0.25">
      <c r="A916" s="1">
        <v>2015</v>
      </c>
      <c r="B916" s="1">
        <v>39101</v>
      </c>
      <c r="C916" s="1" t="str">
        <f t="shared" si="28"/>
        <v>391</v>
      </c>
      <c r="D916" s="1" t="str">
        <f t="shared" si="29"/>
        <v>01</v>
      </c>
      <c r="E916" s="1" t="s">
        <v>16</v>
      </c>
      <c r="F916" s="7">
        <v>1500719.6300000001</v>
      </c>
      <c r="G916" s="7">
        <v>0</v>
      </c>
      <c r="H916" s="7">
        <v>0</v>
      </c>
    </row>
    <row r="917" spans="1:8" x14ac:dyDescent="0.25">
      <c r="A917" s="1">
        <v>2015</v>
      </c>
      <c r="B917" s="1">
        <v>39102</v>
      </c>
      <c r="C917" s="1" t="str">
        <f t="shared" si="28"/>
        <v>391</v>
      </c>
      <c r="D917" s="1" t="str">
        <f t="shared" si="29"/>
        <v>02</v>
      </c>
      <c r="E917" s="1" t="s">
        <v>16</v>
      </c>
      <c r="F917" s="7">
        <v>3947657.61</v>
      </c>
      <c r="G917" s="7">
        <v>0</v>
      </c>
      <c r="H917" s="7">
        <v>0</v>
      </c>
    </row>
    <row r="918" spans="1:8" x14ac:dyDescent="0.25">
      <c r="A918" s="1">
        <v>2015</v>
      </c>
      <c r="B918" s="1">
        <v>39103</v>
      </c>
      <c r="C918" s="1" t="str">
        <f t="shared" si="28"/>
        <v>391</v>
      </c>
      <c r="D918" s="1" t="str">
        <f t="shared" si="29"/>
        <v>03</v>
      </c>
      <c r="E918" s="1" t="s">
        <v>16</v>
      </c>
      <c r="F918" s="7">
        <v>102505.54000000001</v>
      </c>
      <c r="G918" s="7">
        <v>0</v>
      </c>
      <c r="H918" s="7">
        <v>0</v>
      </c>
    </row>
    <row r="919" spans="1:8" x14ac:dyDescent="0.25">
      <c r="A919" s="1">
        <v>2015</v>
      </c>
      <c r="B919" s="1">
        <v>39104</v>
      </c>
      <c r="C919" s="1" t="str">
        <f t="shared" si="28"/>
        <v>391</v>
      </c>
      <c r="D919" s="1" t="str">
        <f t="shared" si="29"/>
        <v>04</v>
      </c>
      <c r="E919" s="1" t="s">
        <v>16</v>
      </c>
      <c r="F919" s="7">
        <v>630071.49</v>
      </c>
      <c r="G919" s="7">
        <v>0</v>
      </c>
      <c r="H919" s="7">
        <v>0</v>
      </c>
    </row>
    <row r="920" spans="1:8" x14ac:dyDescent="0.25">
      <c r="A920" s="1">
        <v>2015</v>
      </c>
      <c r="B920" s="1">
        <v>39202</v>
      </c>
      <c r="C920" s="1" t="str">
        <f t="shared" si="28"/>
        <v>392</v>
      </c>
      <c r="D920" s="1" t="str">
        <f t="shared" si="29"/>
        <v>02</v>
      </c>
      <c r="E920" s="1" t="s">
        <v>17</v>
      </c>
      <c r="F920" s="7">
        <v>178201.99</v>
      </c>
      <c r="G920" s="7">
        <v>-106998.86</v>
      </c>
      <c r="H920" s="7">
        <v>62861.300000000017</v>
      </c>
    </row>
    <row r="921" spans="1:8" x14ac:dyDescent="0.25">
      <c r="A921" s="1">
        <v>2015</v>
      </c>
      <c r="B921" s="1">
        <v>39203</v>
      </c>
      <c r="C921" s="1" t="str">
        <f t="shared" si="28"/>
        <v>392</v>
      </c>
      <c r="D921" s="1" t="str">
        <f t="shared" si="29"/>
        <v>03</v>
      </c>
      <c r="E921" s="1" t="s">
        <v>17</v>
      </c>
      <c r="F921" s="7">
        <v>0</v>
      </c>
      <c r="G921" s="7">
        <v>-338599.34999999986</v>
      </c>
      <c r="H921" s="7">
        <v>64685.210000000021</v>
      </c>
    </row>
    <row r="922" spans="1:8" x14ac:dyDescent="0.25">
      <c r="A922" s="1">
        <v>2015</v>
      </c>
      <c r="B922" s="1">
        <v>39204</v>
      </c>
      <c r="C922" s="1" t="str">
        <f t="shared" si="28"/>
        <v>392</v>
      </c>
      <c r="D922" s="1" t="str">
        <f t="shared" si="29"/>
        <v>04</v>
      </c>
      <c r="E922" s="1" t="s">
        <v>17</v>
      </c>
      <c r="F922" s="7">
        <v>0</v>
      </c>
      <c r="G922" s="7">
        <v>0</v>
      </c>
      <c r="H922" s="7">
        <v>0</v>
      </c>
    </row>
    <row r="923" spans="1:8" x14ac:dyDescent="0.25">
      <c r="A923" s="1">
        <v>2015</v>
      </c>
      <c r="B923" s="1">
        <v>39212</v>
      </c>
      <c r="C923" s="1" t="str">
        <f t="shared" si="28"/>
        <v>392</v>
      </c>
      <c r="D923" s="1" t="str">
        <f t="shared" si="29"/>
        <v>12</v>
      </c>
      <c r="E923" s="1" t="s">
        <v>17</v>
      </c>
      <c r="F923" s="7">
        <v>46124.31</v>
      </c>
      <c r="G923" s="7">
        <v>-99959.37</v>
      </c>
      <c r="H923" s="7">
        <v>-53162.100000000006</v>
      </c>
    </row>
    <row r="924" spans="1:8" x14ac:dyDescent="0.25">
      <c r="A924" s="1">
        <v>2015</v>
      </c>
      <c r="B924" s="1">
        <v>39213</v>
      </c>
      <c r="C924" s="1" t="str">
        <f t="shared" si="28"/>
        <v>392</v>
      </c>
      <c r="D924" s="1" t="str">
        <f t="shared" si="29"/>
        <v>13</v>
      </c>
      <c r="E924" s="1" t="s">
        <v>17</v>
      </c>
      <c r="F924" s="7">
        <v>0</v>
      </c>
      <c r="G924" s="7">
        <v>-30409.899999999998</v>
      </c>
      <c r="H924" s="7">
        <v>-24444.409999999996</v>
      </c>
    </row>
    <row r="925" spans="1:8" x14ac:dyDescent="0.25">
      <c r="A925" s="1">
        <v>2015</v>
      </c>
      <c r="B925" s="1">
        <v>39214</v>
      </c>
      <c r="C925" s="1" t="str">
        <f t="shared" si="28"/>
        <v>392</v>
      </c>
      <c r="D925" s="1" t="str">
        <f t="shared" si="29"/>
        <v>14</v>
      </c>
      <c r="E925" s="1" t="s">
        <v>17</v>
      </c>
      <c r="F925" s="7">
        <v>0</v>
      </c>
      <c r="G925" s="7">
        <v>0</v>
      </c>
      <c r="H925" s="7">
        <v>0</v>
      </c>
    </row>
    <row r="926" spans="1:8" x14ac:dyDescent="0.25">
      <c r="A926" s="1">
        <v>2015</v>
      </c>
      <c r="B926" s="1">
        <v>39300</v>
      </c>
      <c r="C926" s="1" t="str">
        <f t="shared" si="28"/>
        <v>393</v>
      </c>
      <c r="D926" s="1" t="str">
        <f t="shared" si="29"/>
        <v>00</v>
      </c>
      <c r="E926" s="1" t="s">
        <v>16</v>
      </c>
      <c r="F926" s="7">
        <v>0</v>
      </c>
      <c r="G926" s="7">
        <v>0</v>
      </c>
      <c r="H926" s="7">
        <v>0</v>
      </c>
    </row>
    <row r="927" spans="1:8" x14ac:dyDescent="0.25">
      <c r="A927" s="1">
        <v>2015</v>
      </c>
      <c r="B927" s="1">
        <v>39400</v>
      </c>
      <c r="C927" s="1" t="str">
        <f t="shared" si="28"/>
        <v>394</v>
      </c>
      <c r="D927" s="1" t="str">
        <f t="shared" si="29"/>
        <v>00</v>
      </c>
      <c r="E927" s="1" t="s">
        <v>16</v>
      </c>
      <c r="F927" s="7">
        <v>3814859.4299999997</v>
      </c>
      <c r="G927" s="7">
        <v>0</v>
      </c>
      <c r="H927" s="7">
        <v>0</v>
      </c>
    </row>
    <row r="928" spans="1:8" x14ac:dyDescent="0.25">
      <c r="A928" s="1">
        <v>2015</v>
      </c>
      <c r="B928" s="1">
        <v>39500</v>
      </c>
      <c r="C928" s="1" t="str">
        <f t="shared" si="28"/>
        <v>395</v>
      </c>
      <c r="D928" s="1" t="str">
        <f t="shared" si="29"/>
        <v>00</v>
      </c>
      <c r="E928" s="1" t="s">
        <v>16</v>
      </c>
      <c r="F928" s="7">
        <v>0</v>
      </c>
      <c r="G928" s="7">
        <v>0</v>
      </c>
      <c r="H928" s="7">
        <v>0</v>
      </c>
    </row>
    <row r="929" spans="1:8" x14ac:dyDescent="0.25">
      <c r="A929" s="1">
        <v>2015</v>
      </c>
      <c r="B929" s="1">
        <v>39600</v>
      </c>
      <c r="C929" s="1" t="str">
        <f t="shared" si="28"/>
        <v>396</v>
      </c>
      <c r="D929" s="1" t="str">
        <f t="shared" si="29"/>
        <v>00</v>
      </c>
      <c r="E929" s="1" t="s">
        <v>16</v>
      </c>
      <c r="F929" s="7">
        <v>0</v>
      </c>
      <c r="G929" s="7">
        <v>0</v>
      </c>
      <c r="H929" s="7">
        <v>0</v>
      </c>
    </row>
    <row r="930" spans="1:8" x14ac:dyDescent="0.25">
      <c r="A930" s="1">
        <v>2015</v>
      </c>
      <c r="B930" s="1">
        <v>39700</v>
      </c>
      <c r="C930" s="1" t="str">
        <f t="shared" si="28"/>
        <v>397</v>
      </c>
      <c r="D930" s="1" t="str">
        <f t="shared" si="29"/>
        <v>00</v>
      </c>
      <c r="E930" s="1" t="s">
        <v>16</v>
      </c>
      <c r="F930" s="7">
        <v>4387656.1400000006</v>
      </c>
      <c r="G930" s="7">
        <v>0</v>
      </c>
      <c r="H930" s="7">
        <v>0</v>
      </c>
    </row>
    <row r="931" spans="1:8" x14ac:dyDescent="0.25">
      <c r="A931" s="1">
        <v>2015</v>
      </c>
      <c r="B931" s="1">
        <v>39725</v>
      </c>
      <c r="C931" s="1" t="str">
        <f t="shared" si="28"/>
        <v>397</v>
      </c>
      <c r="D931" s="1" t="str">
        <f t="shared" si="29"/>
        <v>25</v>
      </c>
      <c r="E931" s="2" t="s">
        <v>14</v>
      </c>
      <c r="F931" s="7">
        <v>17170.55</v>
      </c>
      <c r="G931" s="7">
        <v>-78609.259999999995</v>
      </c>
      <c r="H931" s="7">
        <v>0</v>
      </c>
    </row>
    <row r="932" spans="1:8" x14ac:dyDescent="0.25">
      <c r="A932" s="1">
        <v>2015</v>
      </c>
      <c r="B932" s="1">
        <v>39800</v>
      </c>
      <c r="C932" s="1" t="str">
        <f t="shared" si="28"/>
        <v>398</v>
      </c>
      <c r="D932" s="1" t="str">
        <f t="shared" si="29"/>
        <v>00</v>
      </c>
      <c r="E932" s="1" t="s">
        <v>16</v>
      </c>
      <c r="F932" s="7">
        <v>2916.68</v>
      </c>
      <c r="G932" s="7">
        <v>0</v>
      </c>
      <c r="H932" s="7">
        <v>0</v>
      </c>
    </row>
    <row r="933" spans="1:8" x14ac:dyDescent="0.25">
      <c r="A933" s="1">
        <v>2015</v>
      </c>
      <c r="B933" s="1">
        <v>39910</v>
      </c>
      <c r="C933" s="1" t="str">
        <f t="shared" si="28"/>
        <v>399</v>
      </c>
      <c r="D933" s="1" t="str">
        <f t="shared" si="29"/>
        <v>10</v>
      </c>
      <c r="E933" s="1" t="s">
        <v>16</v>
      </c>
      <c r="F933" s="7">
        <v>0</v>
      </c>
      <c r="G933" s="7">
        <v>0</v>
      </c>
      <c r="H933" s="7">
        <v>0</v>
      </c>
    </row>
    <row r="934" spans="1:8" x14ac:dyDescent="0.25">
      <c r="A934" s="1">
        <v>2016</v>
      </c>
      <c r="B934" s="1">
        <v>30302</v>
      </c>
      <c r="C934" s="1" t="str">
        <f t="shared" si="28"/>
        <v>303</v>
      </c>
      <c r="D934" s="1" t="str">
        <f t="shared" si="29"/>
        <v>02</v>
      </c>
      <c r="E934" s="1" t="s">
        <v>8</v>
      </c>
      <c r="F934" s="7">
        <v>0</v>
      </c>
      <c r="G934" s="7">
        <v>0</v>
      </c>
      <c r="H934" s="7">
        <v>0</v>
      </c>
    </row>
    <row r="935" spans="1:8" x14ac:dyDescent="0.25">
      <c r="A935" s="1">
        <v>2016</v>
      </c>
      <c r="B935" s="1">
        <v>30315</v>
      </c>
      <c r="C935" s="1" t="str">
        <f t="shared" si="28"/>
        <v>303</v>
      </c>
      <c r="D935" s="1" t="str">
        <f t="shared" si="29"/>
        <v>15</v>
      </c>
      <c r="E935" s="1" t="s">
        <v>8</v>
      </c>
      <c r="F935" s="7">
        <v>0</v>
      </c>
      <c r="G935" s="7">
        <v>0</v>
      </c>
      <c r="H935" s="7">
        <v>0</v>
      </c>
    </row>
    <row r="936" spans="1:8" x14ac:dyDescent="0.25">
      <c r="A936" s="1">
        <v>2016</v>
      </c>
      <c r="B936" s="1">
        <v>31140</v>
      </c>
      <c r="C936" s="1" t="str">
        <f t="shared" si="28"/>
        <v>311</v>
      </c>
      <c r="D936" s="1" t="str">
        <f t="shared" si="29"/>
        <v>40</v>
      </c>
      <c r="E936" s="1" t="s">
        <v>9</v>
      </c>
      <c r="F936" s="7">
        <v>1123042.8</v>
      </c>
      <c r="G936" s="7">
        <v>-2098062.62</v>
      </c>
      <c r="H936" s="7">
        <v>0</v>
      </c>
    </row>
    <row r="937" spans="1:8" x14ac:dyDescent="0.25">
      <c r="A937" s="1">
        <v>2016</v>
      </c>
      <c r="B937" s="1">
        <v>31141</v>
      </c>
      <c r="C937" s="1" t="str">
        <f t="shared" si="28"/>
        <v>311</v>
      </c>
      <c r="D937" s="1" t="str">
        <f t="shared" si="29"/>
        <v>41</v>
      </c>
      <c r="E937" s="1" t="s">
        <v>9</v>
      </c>
      <c r="F937" s="7">
        <v>0</v>
      </c>
      <c r="G937" s="7">
        <v>0</v>
      </c>
      <c r="H937" s="7">
        <v>0</v>
      </c>
    </row>
    <row r="938" spans="1:8" x14ac:dyDescent="0.25">
      <c r="A938" s="1">
        <v>2016</v>
      </c>
      <c r="B938" s="1">
        <v>31142</v>
      </c>
      <c r="C938" s="1" t="str">
        <f t="shared" si="28"/>
        <v>311</v>
      </c>
      <c r="D938" s="1" t="str">
        <f t="shared" si="29"/>
        <v>42</v>
      </c>
      <c r="E938" s="1" t="s">
        <v>9</v>
      </c>
      <c r="F938" s="7">
        <v>615358.57999999996</v>
      </c>
      <c r="G938" s="7">
        <v>0</v>
      </c>
      <c r="H938" s="7">
        <v>0</v>
      </c>
    </row>
    <row r="939" spans="1:8" x14ac:dyDescent="0.25">
      <c r="A939" s="1">
        <v>2016</v>
      </c>
      <c r="B939" s="1">
        <v>31143</v>
      </c>
      <c r="C939" s="1" t="str">
        <f t="shared" si="28"/>
        <v>311</v>
      </c>
      <c r="D939" s="1" t="str">
        <f t="shared" si="29"/>
        <v>43</v>
      </c>
      <c r="E939" s="1" t="s">
        <v>9</v>
      </c>
      <c r="F939" s="7">
        <v>0</v>
      </c>
      <c r="G939" s="7">
        <v>-4075.94</v>
      </c>
      <c r="H939" s="7">
        <v>0</v>
      </c>
    </row>
    <row r="940" spans="1:8" x14ac:dyDescent="0.25">
      <c r="A940" s="1">
        <v>2016</v>
      </c>
      <c r="B940" s="1">
        <v>31144</v>
      </c>
      <c r="C940" s="1" t="str">
        <f t="shared" si="28"/>
        <v>311</v>
      </c>
      <c r="D940" s="1" t="str">
        <f t="shared" si="29"/>
        <v>44</v>
      </c>
      <c r="E940" s="1" t="s">
        <v>9</v>
      </c>
      <c r="F940" s="7">
        <v>5031.83</v>
      </c>
      <c r="G940" s="7">
        <v>0</v>
      </c>
      <c r="H940" s="7">
        <v>0</v>
      </c>
    </row>
    <row r="941" spans="1:8" x14ac:dyDescent="0.25">
      <c r="A941" s="1">
        <v>2016</v>
      </c>
      <c r="B941" s="1">
        <v>31145</v>
      </c>
      <c r="C941" s="1" t="str">
        <f t="shared" si="28"/>
        <v>311</v>
      </c>
      <c r="D941" s="1" t="str">
        <f t="shared" si="29"/>
        <v>45</v>
      </c>
      <c r="E941" s="1" t="s">
        <v>9</v>
      </c>
      <c r="F941" s="7">
        <v>20228.759999999998</v>
      </c>
      <c r="G941" s="7">
        <v>0</v>
      </c>
      <c r="H941" s="7">
        <v>0</v>
      </c>
    </row>
    <row r="942" spans="1:8" x14ac:dyDescent="0.25">
      <c r="A942" s="1">
        <v>2016</v>
      </c>
      <c r="B942" s="1">
        <v>31146</v>
      </c>
      <c r="C942" s="1" t="str">
        <f t="shared" si="28"/>
        <v>311</v>
      </c>
      <c r="D942" s="1" t="str">
        <f t="shared" si="29"/>
        <v>46</v>
      </c>
      <c r="E942" s="1" t="s">
        <v>9</v>
      </c>
      <c r="F942" s="7">
        <v>0</v>
      </c>
      <c r="G942" s="7">
        <v>0</v>
      </c>
      <c r="H942" s="7">
        <v>0</v>
      </c>
    </row>
    <row r="943" spans="1:8" x14ac:dyDescent="0.25">
      <c r="A943" s="1">
        <v>2016</v>
      </c>
      <c r="B943" s="1">
        <v>31151</v>
      </c>
      <c r="C943" s="1" t="str">
        <f t="shared" si="28"/>
        <v>311</v>
      </c>
      <c r="D943" s="1" t="str">
        <f t="shared" si="29"/>
        <v>51</v>
      </c>
      <c r="E943" s="1" t="s">
        <v>9</v>
      </c>
      <c r="F943" s="7">
        <v>0</v>
      </c>
      <c r="G943" s="7">
        <v>0</v>
      </c>
      <c r="H943" s="7">
        <v>0</v>
      </c>
    </row>
    <row r="944" spans="1:8" x14ac:dyDescent="0.25">
      <c r="A944" s="1">
        <v>2016</v>
      </c>
      <c r="B944" s="1">
        <v>31152</v>
      </c>
      <c r="C944" s="1" t="str">
        <f t="shared" si="28"/>
        <v>311</v>
      </c>
      <c r="D944" s="1" t="str">
        <f t="shared" si="29"/>
        <v>52</v>
      </c>
      <c r="E944" s="1" t="s">
        <v>9</v>
      </c>
      <c r="F944" s="7">
        <v>0</v>
      </c>
      <c r="G944" s="7">
        <v>0</v>
      </c>
      <c r="H944" s="7">
        <v>0</v>
      </c>
    </row>
    <row r="945" spans="1:8" x14ac:dyDescent="0.25">
      <c r="A945" s="1">
        <v>2016</v>
      </c>
      <c r="B945" s="1">
        <v>31153</v>
      </c>
      <c r="C945" s="1" t="str">
        <f t="shared" si="28"/>
        <v>311</v>
      </c>
      <c r="D945" s="1" t="str">
        <f t="shared" si="29"/>
        <v>53</v>
      </c>
      <c r="E945" s="1" t="s">
        <v>9</v>
      </c>
      <c r="F945" s="7">
        <v>0</v>
      </c>
      <c r="G945" s="7">
        <v>0</v>
      </c>
      <c r="H945" s="7">
        <v>0</v>
      </c>
    </row>
    <row r="946" spans="1:8" x14ac:dyDescent="0.25">
      <c r="A946" s="1">
        <v>2016</v>
      </c>
      <c r="B946" s="1">
        <v>31154</v>
      </c>
      <c r="C946" s="1" t="str">
        <f t="shared" si="28"/>
        <v>311</v>
      </c>
      <c r="D946" s="1" t="str">
        <f t="shared" si="29"/>
        <v>54</v>
      </c>
      <c r="E946" s="1" t="s">
        <v>9</v>
      </c>
      <c r="F946" s="7">
        <v>0</v>
      </c>
      <c r="G946" s="7">
        <v>0</v>
      </c>
      <c r="H946" s="7">
        <v>0</v>
      </c>
    </row>
    <row r="947" spans="1:8" x14ac:dyDescent="0.25">
      <c r="A947" s="1">
        <v>2016</v>
      </c>
      <c r="B947" s="1">
        <v>31240</v>
      </c>
      <c r="C947" s="1" t="str">
        <f t="shared" si="28"/>
        <v>312</v>
      </c>
      <c r="D947" s="1" t="str">
        <f t="shared" si="29"/>
        <v>40</v>
      </c>
      <c r="E947" s="1" t="s">
        <v>9</v>
      </c>
      <c r="F947" s="7">
        <v>2571979.83</v>
      </c>
      <c r="G947" s="7">
        <v>-1494005.47</v>
      </c>
      <c r="H947" s="7">
        <v>91740.06</v>
      </c>
    </row>
    <row r="948" spans="1:8" x14ac:dyDescent="0.25">
      <c r="A948" s="1">
        <v>2016</v>
      </c>
      <c r="B948" s="1">
        <v>31241</v>
      </c>
      <c r="C948" s="1" t="str">
        <f t="shared" si="28"/>
        <v>312</v>
      </c>
      <c r="D948" s="1" t="str">
        <f t="shared" si="29"/>
        <v>41</v>
      </c>
      <c r="E948" s="1" t="s">
        <v>9</v>
      </c>
      <c r="F948" s="7">
        <v>365018.88</v>
      </c>
      <c r="G948" s="7">
        <v>553926.71999999974</v>
      </c>
      <c r="H948" s="7">
        <v>7655.6899999999987</v>
      </c>
    </row>
    <row r="949" spans="1:8" x14ac:dyDescent="0.25">
      <c r="A949" s="1">
        <v>2016</v>
      </c>
      <c r="B949" s="1">
        <v>31242</v>
      </c>
      <c r="C949" s="1" t="str">
        <f t="shared" si="28"/>
        <v>312</v>
      </c>
      <c r="D949" s="1" t="str">
        <f t="shared" si="29"/>
        <v>42</v>
      </c>
      <c r="E949" s="1" t="s">
        <v>9</v>
      </c>
      <c r="F949" s="7">
        <v>1366566.59</v>
      </c>
      <c r="G949" s="7">
        <v>-1324910.42</v>
      </c>
      <c r="H949" s="7">
        <v>12925.32</v>
      </c>
    </row>
    <row r="950" spans="1:8" x14ac:dyDescent="0.25">
      <c r="A950" s="1">
        <v>2016</v>
      </c>
      <c r="B950" s="1">
        <v>31243</v>
      </c>
      <c r="C950" s="1" t="str">
        <f t="shared" si="28"/>
        <v>312</v>
      </c>
      <c r="D950" s="1" t="str">
        <f t="shared" si="29"/>
        <v>43</v>
      </c>
      <c r="E950" s="1" t="s">
        <v>9</v>
      </c>
      <c r="F950" s="7">
        <v>837261.88</v>
      </c>
      <c r="G950" s="7">
        <v>-246331.26999999996</v>
      </c>
      <c r="H950" s="7">
        <v>44488.06</v>
      </c>
    </row>
    <row r="951" spans="1:8" x14ac:dyDescent="0.25">
      <c r="A951" s="1">
        <v>2016</v>
      </c>
      <c r="B951" s="1">
        <v>31244</v>
      </c>
      <c r="C951" s="1" t="str">
        <f t="shared" si="28"/>
        <v>312</v>
      </c>
      <c r="D951" s="1" t="str">
        <f t="shared" si="29"/>
        <v>44</v>
      </c>
      <c r="E951" s="1" t="s">
        <v>9</v>
      </c>
      <c r="F951" s="7">
        <v>532607.79</v>
      </c>
      <c r="G951" s="7">
        <v>-327453.7</v>
      </c>
      <c r="H951" s="7">
        <v>38025.360000000001</v>
      </c>
    </row>
    <row r="952" spans="1:8" x14ac:dyDescent="0.25">
      <c r="A952" s="1">
        <v>2016</v>
      </c>
      <c r="B952" s="1">
        <v>31245</v>
      </c>
      <c r="C952" s="1" t="str">
        <f t="shared" si="28"/>
        <v>312</v>
      </c>
      <c r="D952" s="1" t="str">
        <f t="shared" si="29"/>
        <v>45</v>
      </c>
      <c r="E952" s="1" t="s">
        <v>9</v>
      </c>
      <c r="F952" s="7">
        <v>770434.84000000008</v>
      </c>
      <c r="G952" s="7">
        <v>-1312192.45</v>
      </c>
      <c r="H952" s="7">
        <v>23528.73</v>
      </c>
    </row>
    <row r="953" spans="1:8" x14ac:dyDescent="0.25">
      <c r="A953" s="1">
        <v>2016</v>
      </c>
      <c r="B953" s="1">
        <v>31246</v>
      </c>
      <c r="C953" s="1" t="str">
        <f t="shared" si="28"/>
        <v>312</v>
      </c>
      <c r="D953" s="1" t="str">
        <f t="shared" si="29"/>
        <v>46</v>
      </c>
      <c r="E953" s="1" t="s">
        <v>9</v>
      </c>
      <c r="F953" s="7">
        <v>783579.41</v>
      </c>
      <c r="G953" s="7">
        <v>-688336.78</v>
      </c>
      <c r="H953" s="7">
        <v>8570.06</v>
      </c>
    </row>
    <row r="954" spans="1:8" x14ac:dyDescent="0.25">
      <c r="A954" s="1">
        <v>2016</v>
      </c>
      <c r="B954" s="1">
        <v>31247</v>
      </c>
      <c r="C954" s="1" t="str">
        <f t="shared" si="28"/>
        <v>312</v>
      </c>
      <c r="D954" s="1" t="str">
        <f t="shared" si="29"/>
        <v>47</v>
      </c>
      <c r="E954" s="1" t="s">
        <v>9</v>
      </c>
      <c r="F954" s="7">
        <v>0</v>
      </c>
      <c r="G954" s="7">
        <v>-378934.9</v>
      </c>
      <c r="H954" s="7">
        <v>0</v>
      </c>
    </row>
    <row r="955" spans="1:8" x14ac:dyDescent="0.25">
      <c r="A955" s="1">
        <v>2016</v>
      </c>
      <c r="B955" s="1">
        <v>31251</v>
      </c>
      <c r="C955" s="1" t="str">
        <f t="shared" si="28"/>
        <v>312</v>
      </c>
      <c r="D955" s="1" t="str">
        <f t="shared" si="29"/>
        <v>51</v>
      </c>
      <c r="E955" s="1" t="s">
        <v>9</v>
      </c>
      <c r="F955" s="7">
        <v>4035.38</v>
      </c>
      <c r="G955" s="7">
        <v>-1425.43</v>
      </c>
      <c r="H955" s="7">
        <v>0</v>
      </c>
    </row>
    <row r="956" spans="1:8" x14ac:dyDescent="0.25">
      <c r="A956" s="1">
        <v>2016</v>
      </c>
      <c r="B956" s="1">
        <v>31252</v>
      </c>
      <c r="C956" s="1" t="str">
        <f t="shared" si="28"/>
        <v>312</v>
      </c>
      <c r="D956" s="1" t="str">
        <f t="shared" si="29"/>
        <v>52</v>
      </c>
      <c r="E956" s="1" t="s">
        <v>9</v>
      </c>
      <c r="F956" s="7">
        <v>0</v>
      </c>
      <c r="G956" s="7">
        <v>0</v>
      </c>
      <c r="H956" s="7">
        <v>0</v>
      </c>
    </row>
    <row r="957" spans="1:8" x14ac:dyDescent="0.25">
      <c r="A957" s="1">
        <v>2016</v>
      </c>
      <c r="B957" s="1">
        <v>31253</v>
      </c>
      <c r="C957" s="1" t="str">
        <f t="shared" si="28"/>
        <v>312</v>
      </c>
      <c r="D957" s="1" t="str">
        <f t="shared" si="29"/>
        <v>53</v>
      </c>
      <c r="E957" s="1" t="s">
        <v>9</v>
      </c>
      <c r="F957" s="7">
        <v>1142.01</v>
      </c>
      <c r="G957" s="7">
        <v>0</v>
      </c>
      <c r="H957" s="7">
        <v>0</v>
      </c>
    </row>
    <row r="958" spans="1:8" x14ac:dyDescent="0.25">
      <c r="A958" s="1">
        <v>2016</v>
      </c>
      <c r="B958" s="1">
        <v>31254</v>
      </c>
      <c r="C958" s="1" t="str">
        <f t="shared" si="28"/>
        <v>312</v>
      </c>
      <c r="D958" s="1" t="str">
        <f t="shared" si="29"/>
        <v>54</v>
      </c>
      <c r="E958" s="1" t="s">
        <v>9</v>
      </c>
      <c r="F958" s="7">
        <v>1081057.1200000001</v>
      </c>
      <c r="G958" s="7">
        <v>-112821.12</v>
      </c>
      <c r="H958" s="7">
        <v>0</v>
      </c>
    </row>
    <row r="959" spans="1:8" x14ac:dyDescent="0.25">
      <c r="A959" s="1">
        <v>2016</v>
      </c>
      <c r="B959" s="1">
        <v>31440</v>
      </c>
      <c r="C959" s="1" t="str">
        <f t="shared" si="28"/>
        <v>314</v>
      </c>
      <c r="D959" s="1" t="str">
        <f t="shared" si="29"/>
        <v>40</v>
      </c>
      <c r="E959" s="1" t="s">
        <v>9</v>
      </c>
      <c r="F959" s="7">
        <v>0</v>
      </c>
      <c r="G959" s="7">
        <v>-49978.380000000005</v>
      </c>
      <c r="H959" s="7">
        <v>1381.67</v>
      </c>
    </row>
    <row r="960" spans="1:8" x14ac:dyDescent="0.25">
      <c r="A960" s="1">
        <v>2016</v>
      </c>
      <c r="B960" s="1">
        <v>31441</v>
      </c>
      <c r="C960" s="1" t="str">
        <f t="shared" si="28"/>
        <v>314</v>
      </c>
      <c r="D960" s="1" t="str">
        <f t="shared" si="29"/>
        <v>41</v>
      </c>
      <c r="E960" s="1" t="s">
        <v>9</v>
      </c>
      <c r="F960" s="7">
        <v>10477.27</v>
      </c>
      <c r="G960" s="7">
        <v>-643176.60999999964</v>
      </c>
      <c r="H960" s="7">
        <v>15348.71</v>
      </c>
    </row>
    <row r="961" spans="1:8" x14ac:dyDescent="0.25">
      <c r="A961" s="1">
        <v>2016</v>
      </c>
      <c r="B961" s="1">
        <v>31442</v>
      </c>
      <c r="C961" s="1" t="str">
        <f t="shared" si="28"/>
        <v>314</v>
      </c>
      <c r="D961" s="1" t="str">
        <f t="shared" si="29"/>
        <v>42</v>
      </c>
      <c r="E961" s="1" t="s">
        <v>9</v>
      </c>
      <c r="F961" s="7">
        <v>657811.74</v>
      </c>
      <c r="G961" s="7">
        <v>-1211264.5</v>
      </c>
      <c r="H961" s="7">
        <v>7645.55</v>
      </c>
    </row>
    <row r="962" spans="1:8" x14ac:dyDescent="0.25">
      <c r="A962" s="1">
        <v>2016</v>
      </c>
      <c r="B962" s="1">
        <v>31443</v>
      </c>
      <c r="C962" s="1" t="str">
        <f t="shared" ref="C962:C1025" si="30">LEFT(B962,3)</f>
        <v>314</v>
      </c>
      <c r="D962" s="1" t="str">
        <f t="shared" ref="D962:D1025" si="31">RIGHT(B962,2)</f>
        <v>43</v>
      </c>
      <c r="E962" s="1" t="s">
        <v>9</v>
      </c>
      <c r="F962" s="7">
        <v>96425.459999999992</v>
      </c>
      <c r="G962" s="7">
        <v>-78075.8</v>
      </c>
      <c r="H962" s="7">
        <v>14301.29</v>
      </c>
    </row>
    <row r="963" spans="1:8" x14ac:dyDescent="0.25">
      <c r="A963" s="1">
        <v>2016</v>
      </c>
      <c r="B963" s="1">
        <v>31444</v>
      </c>
      <c r="C963" s="1" t="str">
        <f t="shared" si="30"/>
        <v>314</v>
      </c>
      <c r="D963" s="1" t="str">
        <f t="shared" si="31"/>
        <v>44</v>
      </c>
      <c r="E963" s="1" t="s">
        <v>9</v>
      </c>
      <c r="F963" s="7">
        <v>89272.459999999992</v>
      </c>
      <c r="G963" s="7">
        <v>-77665.53</v>
      </c>
      <c r="H963" s="7">
        <v>14557.38</v>
      </c>
    </row>
    <row r="964" spans="1:8" x14ac:dyDescent="0.25">
      <c r="A964" s="1">
        <v>2016</v>
      </c>
      <c r="B964" s="1">
        <v>31540</v>
      </c>
      <c r="C964" s="1" t="str">
        <f t="shared" si="30"/>
        <v>315</v>
      </c>
      <c r="D964" s="1" t="str">
        <f t="shared" si="31"/>
        <v>40</v>
      </c>
      <c r="E964" s="1" t="s">
        <v>9</v>
      </c>
      <c r="F964" s="7">
        <v>68780.92</v>
      </c>
      <c r="G964" s="7">
        <v>-8757.9599999999991</v>
      </c>
      <c r="H964" s="7">
        <v>0</v>
      </c>
    </row>
    <row r="965" spans="1:8" x14ac:dyDescent="0.25">
      <c r="A965" s="1">
        <v>2016</v>
      </c>
      <c r="B965" s="1">
        <v>31541</v>
      </c>
      <c r="C965" s="1" t="str">
        <f t="shared" si="30"/>
        <v>315</v>
      </c>
      <c r="D965" s="1" t="str">
        <f t="shared" si="31"/>
        <v>41</v>
      </c>
      <c r="E965" s="1" t="s">
        <v>9</v>
      </c>
      <c r="F965" s="7">
        <v>0</v>
      </c>
      <c r="G965" s="7">
        <v>-155407.1</v>
      </c>
      <c r="H965" s="7">
        <v>0</v>
      </c>
    </row>
    <row r="966" spans="1:8" x14ac:dyDescent="0.25">
      <c r="A966" s="1">
        <v>2016</v>
      </c>
      <c r="B966" s="1">
        <v>31542</v>
      </c>
      <c r="C966" s="1" t="str">
        <f t="shared" si="30"/>
        <v>315</v>
      </c>
      <c r="D966" s="1" t="str">
        <f t="shared" si="31"/>
        <v>42</v>
      </c>
      <c r="E966" s="1" t="s">
        <v>9</v>
      </c>
      <c r="F966" s="7">
        <v>85098.65</v>
      </c>
      <c r="G966" s="7">
        <v>-68133.59</v>
      </c>
      <c r="H966" s="7">
        <v>0</v>
      </c>
    </row>
    <row r="967" spans="1:8" x14ac:dyDescent="0.25">
      <c r="A967" s="1">
        <v>2016</v>
      </c>
      <c r="B967" s="1">
        <v>31543</v>
      </c>
      <c r="C967" s="1" t="str">
        <f t="shared" si="30"/>
        <v>315</v>
      </c>
      <c r="D967" s="1" t="str">
        <f t="shared" si="31"/>
        <v>43</v>
      </c>
      <c r="E967" s="1" t="s">
        <v>9</v>
      </c>
      <c r="F967" s="7">
        <v>6542.3600000000006</v>
      </c>
      <c r="G967" s="7">
        <v>0</v>
      </c>
      <c r="H967" s="7">
        <v>0</v>
      </c>
    </row>
    <row r="968" spans="1:8" x14ac:dyDescent="0.25">
      <c r="A968" s="1">
        <v>2016</v>
      </c>
      <c r="B968" s="1">
        <v>31544</v>
      </c>
      <c r="C968" s="1" t="str">
        <f t="shared" si="30"/>
        <v>315</v>
      </c>
      <c r="D968" s="1" t="str">
        <f t="shared" si="31"/>
        <v>44</v>
      </c>
      <c r="E968" s="1" t="s">
        <v>9</v>
      </c>
      <c r="F968" s="7">
        <v>16321.449999999999</v>
      </c>
      <c r="G968" s="7">
        <v>0</v>
      </c>
      <c r="H968" s="7">
        <v>0</v>
      </c>
    </row>
    <row r="969" spans="1:8" x14ac:dyDescent="0.25">
      <c r="A969" s="1">
        <v>2016</v>
      </c>
      <c r="B969" s="1">
        <v>31545</v>
      </c>
      <c r="C969" s="1" t="str">
        <f t="shared" si="30"/>
        <v>315</v>
      </c>
      <c r="D969" s="1" t="str">
        <f t="shared" si="31"/>
        <v>45</v>
      </c>
      <c r="E969" s="1" t="s">
        <v>9</v>
      </c>
      <c r="F969" s="7">
        <v>0</v>
      </c>
      <c r="G969" s="7">
        <v>0</v>
      </c>
      <c r="H969" s="7">
        <v>0</v>
      </c>
    </row>
    <row r="970" spans="1:8" x14ac:dyDescent="0.25">
      <c r="A970" s="1">
        <v>2016</v>
      </c>
      <c r="B970" s="1">
        <v>31546</v>
      </c>
      <c r="C970" s="1" t="str">
        <f t="shared" si="30"/>
        <v>315</v>
      </c>
      <c r="D970" s="1" t="str">
        <f t="shared" si="31"/>
        <v>46</v>
      </c>
      <c r="E970" s="1" t="s">
        <v>9</v>
      </c>
      <c r="F970" s="7">
        <v>261240.61</v>
      </c>
      <c r="G970" s="7">
        <v>-8325.7000000000007</v>
      </c>
      <c r="H970" s="7">
        <v>0</v>
      </c>
    </row>
    <row r="971" spans="1:8" x14ac:dyDescent="0.25">
      <c r="A971" s="1">
        <v>2016</v>
      </c>
      <c r="B971" s="1">
        <v>31551</v>
      </c>
      <c r="C971" s="1" t="str">
        <f t="shared" si="30"/>
        <v>315</v>
      </c>
      <c r="D971" s="1" t="str">
        <f t="shared" si="31"/>
        <v>51</v>
      </c>
      <c r="E971" s="1" t="s">
        <v>9</v>
      </c>
      <c r="F971" s="7">
        <v>0</v>
      </c>
      <c r="G971" s="7">
        <v>0</v>
      </c>
      <c r="H971" s="7">
        <v>0</v>
      </c>
    </row>
    <row r="972" spans="1:8" x14ac:dyDescent="0.25">
      <c r="A972" s="1">
        <v>2016</v>
      </c>
      <c r="B972" s="1">
        <v>31552</v>
      </c>
      <c r="C972" s="1" t="str">
        <f t="shared" si="30"/>
        <v>315</v>
      </c>
      <c r="D972" s="1" t="str">
        <f t="shared" si="31"/>
        <v>52</v>
      </c>
      <c r="E972" s="1" t="s">
        <v>9</v>
      </c>
      <c r="F972" s="7">
        <v>0</v>
      </c>
      <c r="G972" s="7">
        <v>0</v>
      </c>
      <c r="H972" s="7">
        <v>0</v>
      </c>
    </row>
    <row r="973" spans="1:8" x14ac:dyDescent="0.25">
      <c r="A973" s="1">
        <v>2016</v>
      </c>
      <c r="B973" s="1">
        <v>31553</v>
      </c>
      <c r="C973" s="1" t="str">
        <f t="shared" si="30"/>
        <v>315</v>
      </c>
      <c r="D973" s="1" t="str">
        <f t="shared" si="31"/>
        <v>53</v>
      </c>
      <c r="E973" s="1" t="s">
        <v>9</v>
      </c>
      <c r="F973" s="7">
        <v>18872.87</v>
      </c>
      <c r="G973" s="7">
        <v>-7936.89</v>
      </c>
      <c r="H973" s="7">
        <v>0</v>
      </c>
    </row>
    <row r="974" spans="1:8" x14ac:dyDescent="0.25">
      <c r="A974" s="1">
        <v>2016</v>
      </c>
      <c r="B974" s="1">
        <v>31554</v>
      </c>
      <c r="C974" s="1" t="str">
        <f t="shared" si="30"/>
        <v>315</v>
      </c>
      <c r="D974" s="1" t="str">
        <f t="shared" si="31"/>
        <v>54</v>
      </c>
      <c r="E974" s="1" t="s">
        <v>9</v>
      </c>
      <c r="F974" s="7">
        <v>0</v>
      </c>
      <c r="G974" s="7">
        <v>0</v>
      </c>
      <c r="H974" s="7">
        <v>0</v>
      </c>
    </row>
    <row r="975" spans="1:8" x14ac:dyDescent="0.25">
      <c r="A975" s="1">
        <v>2016</v>
      </c>
      <c r="B975" s="1">
        <v>31640</v>
      </c>
      <c r="C975" s="1" t="str">
        <f t="shared" si="30"/>
        <v>316</v>
      </c>
      <c r="D975" s="1" t="str">
        <f t="shared" si="31"/>
        <v>40</v>
      </c>
      <c r="E975" s="1" t="s">
        <v>9</v>
      </c>
      <c r="F975" s="7">
        <v>57211.65</v>
      </c>
      <c r="G975" s="7">
        <v>-76940.58</v>
      </c>
      <c r="H975" s="7">
        <v>54475</v>
      </c>
    </row>
    <row r="976" spans="1:8" x14ac:dyDescent="0.25">
      <c r="A976" s="1">
        <v>2016</v>
      </c>
      <c r="B976" s="1">
        <v>31641</v>
      </c>
      <c r="C976" s="1" t="str">
        <f t="shared" si="30"/>
        <v>316</v>
      </c>
      <c r="D976" s="1" t="str">
        <f t="shared" si="31"/>
        <v>41</v>
      </c>
      <c r="E976" s="1" t="s">
        <v>9</v>
      </c>
      <c r="F976" s="7">
        <v>0</v>
      </c>
      <c r="G976" s="7">
        <v>0</v>
      </c>
      <c r="H976" s="7">
        <v>0</v>
      </c>
    </row>
    <row r="977" spans="1:8" x14ac:dyDescent="0.25">
      <c r="A977" s="1">
        <v>2016</v>
      </c>
      <c r="B977" s="1">
        <v>31642</v>
      </c>
      <c r="C977" s="1" t="str">
        <f t="shared" si="30"/>
        <v>316</v>
      </c>
      <c r="D977" s="1" t="str">
        <f t="shared" si="31"/>
        <v>42</v>
      </c>
      <c r="E977" s="1" t="s">
        <v>9</v>
      </c>
      <c r="F977" s="7">
        <v>0</v>
      </c>
      <c r="G977" s="7">
        <v>0</v>
      </c>
      <c r="H977" s="7">
        <v>0</v>
      </c>
    </row>
    <row r="978" spans="1:8" x14ac:dyDescent="0.25">
      <c r="A978" s="1">
        <v>2016</v>
      </c>
      <c r="B978" s="1">
        <v>31643</v>
      </c>
      <c r="C978" s="1" t="str">
        <f t="shared" si="30"/>
        <v>316</v>
      </c>
      <c r="D978" s="1" t="str">
        <f t="shared" si="31"/>
        <v>43</v>
      </c>
      <c r="E978" s="1" t="s">
        <v>9</v>
      </c>
      <c r="F978" s="7">
        <v>0</v>
      </c>
      <c r="G978" s="7">
        <v>0</v>
      </c>
      <c r="H978" s="7">
        <v>0</v>
      </c>
    </row>
    <row r="979" spans="1:8" x14ac:dyDescent="0.25">
      <c r="A979" s="1">
        <v>2016</v>
      </c>
      <c r="B979" s="1">
        <v>31644</v>
      </c>
      <c r="C979" s="1" t="str">
        <f t="shared" si="30"/>
        <v>316</v>
      </c>
      <c r="D979" s="1" t="str">
        <f t="shared" si="31"/>
        <v>44</v>
      </c>
      <c r="E979" s="1" t="s">
        <v>9</v>
      </c>
      <c r="F979" s="7">
        <v>0</v>
      </c>
      <c r="G979" s="7">
        <v>0</v>
      </c>
      <c r="H979" s="7">
        <v>0</v>
      </c>
    </row>
    <row r="980" spans="1:8" x14ac:dyDescent="0.25">
      <c r="A980" s="1">
        <v>2016</v>
      </c>
      <c r="B980" s="1">
        <v>31645</v>
      </c>
      <c r="C980" s="1" t="str">
        <f t="shared" si="30"/>
        <v>316</v>
      </c>
      <c r="D980" s="1" t="str">
        <f t="shared" si="31"/>
        <v>45</v>
      </c>
      <c r="E980" s="1" t="s">
        <v>9</v>
      </c>
      <c r="F980" s="7">
        <v>0</v>
      </c>
      <c r="G980" s="7">
        <v>0</v>
      </c>
      <c r="H980" s="7">
        <v>0</v>
      </c>
    </row>
    <row r="981" spans="1:8" x14ac:dyDescent="0.25">
      <c r="A981" s="1">
        <v>2016</v>
      </c>
      <c r="B981" s="1">
        <v>31646</v>
      </c>
      <c r="C981" s="1" t="str">
        <f t="shared" si="30"/>
        <v>316</v>
      </c>
      <c r="D981" s="1" t="str">
        <f t="shared" si="31"/>
        <v>46</v>
      </c>
      <c r="E981" s="1" t="s">
        <v>9</v>
      </c>
      <c r="F981" s="7">
        <v>0</v>
      </c>
      <c r="G981" s="7">
        <v>0</v>
      </c>
      <c r="H981" s="7">
        <v>0</v>
      </c>
    </row>
    <row r="982" spans="1:8" x14ac:dyDescent="0.25">
      <c r="A982" s="1">
        <v>2016</v>
      </c>
      <c r="B982" s="1">
        <v>31647</v>
      </c>
      <c r="C982" s="1" t="str">
        <f t="shared" si="30"/>
        <v>316</v>
      </c>
      <c r="D982" s="1" t="str">
        <f t="shared" si="31"/>
        <v>47</v>
      </c>
      <c r="E982" s="1" t="s">
        <v>9</v>
      </c>
      <c r="F982" s="7">
        <v>278540.21000000002</v>
      </c>
      <c r="G982" s="7">
        <v>0</v>
      </c>
      <c r="H982" s="7">
        <v>0</v>
      </c>
    </row>
    <row r="983" spans="1:8" x14ac:dyDescent="0.25">
      <c r="A983" s="1">
        <v>2016</v>
      </c>
      <c r="B983" s="1">
        <v>31651</v>
      </c>
      <c r="C983" s="1" t="str">
        <f t="shared" si="30"/>
        <v>316</v>
      </c>
      <c r="D983" s="1" t="str">
        <f t="shared" si="31"/>
        <v>51</v>
      </c>
      <c r="E983" s="1" t="s">
        <v>9</v>
      </c>
      <c r="F983" s="7">
        <v>0</v>
      </c>
      <c r="G983" s="7">
        <v>0</v>
      </c>
      <c r="H983" s="7">
        <v>0</v>
      </c>
    </row>
    <row r="984" spans="1:8" x14ac:dyDescent="0.25">
      <c r="A984" s="1">
        <v>2016</v>
      </c>
      <c r="B984" s="1">
        <v>31652</v>
      </c>
      <c r="C984" s="1" t="str">
        <f t="shared" si="30"/>
        <v>316</v>
      </c>
      <c r="D984" s="1" t="str">
        <f t="shared" si="31"/>
        <v>52</v>
      </c>
      <c r="E984" s="1" t="s">
        <v>9</v>
      </c>
      <c r="F984" s="7">
        <v>0</v>
      </c>
      <c r="G984" s="7">
        <v>0</v>
      </c>
      <c r="H984" s="7">
        <v>0</v>
      </c>
    </row>
    <row r="985" spans="1:8" x14ac:dyDescent="0.25">
      <c r="A985" s="1">
        <v>2016</v>
      </c>
      <c r="B985" s="1">
        <v>31653</v>
      </c>
      <c r="C985" s="1" t="str">
        <f t="shared" si="30"/>
        <v>316</v>
      </c>
      <c r="D985" s="1" t="str">
        <f t="shared" si="31"/>
        <v>53</v>
      </c>
      <c r="E985" s="1" t="s">
        <v>9</v>
      </c>
      <c r="F985" s="7">
        <v>0</v>
      </c>
      <c r="G985" s="7">
        <v>0</v>
      </c>
      <c r="H985" s="7">
        <v>0</v>
      </c>
    </row>
    <row r="986" spans="1:8" x14ac:dyDescent="0.25">
      <c r="A986" s="1">
        <v>2016</v>
      </c>
      <c r="B986" s="1">
        <v>31654</v>
      </c>
      <c r="C986" s="1" t="str">
        <f t="shared" si="30"/>
        <v>316</v>
      </c>
      <c r="D986" s="1" t="str">
        <f t="shared" si="31"/>
        <v>54</v>
      </c>
      <c r="E986" s="1" t="s">
        <v>9</v>
      </c>
      <c r="F986" s="7">
        <v>0</v>
      </c>
      <c r="G986" s="7">
        <v>0</v>
      </c>
      <c r="H986" s="7">
        <v>0</v>
      </c>
    </row>
    <row r="987" spans="1:8" x14ac:dyDescent="0.25">
      <c r="A987" s="1">
        <v>2016</v>
      </c>
      <c r="B987" s="1">
        <v>31700</v>
      </c>
      <c r="C987" s="1" t="str">
        <f t="shared" si="30"/>
        <v>317</v>
      </c>
      <c r="D987" s="1" t="str">
        <f t="shared" si="31"/>
        <v>00</v>
      </c>
      <c r="E987" s="1" t="s">
        <v>10</v>
      </c>
      <c r="F987" s="7">
        <v>0</v>
      </c>
      <c r="G987" s="7">
        <v>0</v>
      </c>
      <c r="H987" s="7">
        <v>0</v>
      </c>
    </row>
    <row r="988" spans="1:8" x14ac:dyDescent="0.25">
      <c r="A988" s="1">
        <v>2016</v>
      </c>
      <c r="B988" s="1">
        <v>34128</v>
      </c>
      <c r="C988" s="1" t="str">
        <f t="shared" si="30"/>
        <v>341</v>
      </c>
      <c r="D988" s="1" t="str">
        <f t="shared" si="31"/>
        <v>28</v>
      </c>
      <c r="E988" s="2" t="s">
        <v>11</v>
      </c>
      <c r="F988" s="7">
        <v>0</v>
      </c>
      <c r="G988" s="7">
        <v>0</v>
      </c>
      <c r="H988" s="7">
        <v>0</v>
      </c>
    </row>
    <row r="989" spans="1:8" x14ac:dyDescent="0.25">
      <c r="A989" s="1">
        <v>2016</v>
      </c>
      <c r="B989" s="1">
        <v>34130</v>
      </c>
      <c r="C989" s="1" t="str">
        <f t="shared" si="30"/>
        <v>341</v>
      </c>
      <c r="D989" s="1" t="str">
        <f t="shared" si="31"/>
        <v>30</v>
      </c>
      <c r="E989" s="2" t="s">
        <v>11</v>
      </c>
      <c r="F989" s="7">
        <v>577717.80000000005</v>
      </c>
      <c r="G989" s="7">
        <v>-26797.52</v>
      </c>
      <c r="H989" s="7">
        <v>0</v>
      </c>
    </row>
    <row r="990" spans="1:8" x14ac:dyDescent="0.25">
      <c r="A990" s="1">
        <v>2016</v>
      </c>
      <c r="B990" s="1">
        <v>34131</v>
      </c>
      <c r="C990" s="1" t="str">
        <f t="shared" si="30"/>
        <v>341</v>
      </c>
      <c r="D990" s="1" t="str">
        <f t="shared" si="31"/>
        <v>31</v>
      </c>
      <c r="E990" s="2" t="s">
        <v>11</v>
      </c>
      <c r="F990" s="7">
        <v>55791.11</v>
      </c>
      <c r="G990" s="7">
        <v>-1366.61</v>
      </c>
      <c r="H990" s="7">
        <v>0</v>
      </c>
    </row>
    <row r="991" spans="1:8" x14ac:dyDescent="0.25">
      <c r="A991" s="1">
        <v>2016</v>
      </c>
      <c r="B991" s="1">
        <v>34132</v>
      </c>
      <c r="C991" s="1" t="str">
        <f t="shared" si="30"/>
        <v>341</v>
      </c>
      <c r="D991" s="1" t="str">
        <f t="shared" si="31"/>
        <v>32</v>
      </c>
      <c r="E991" s="2" t="s">
        <v>11</v>
      </c>
      <c r="F991" s="7">
        <v>24213.239999999998</v>
      </c>
      <c r="G991" s="7">
        <v>-7.36</v>
      </c>
      <c r="H991" s="7">
        <v>0</v>
      </c>
    </row>
    <row r="992" spans="1:8" x14ac:dyDescent="0.25">
      <c r="A992" s="1">
        <v>2016</v>
      </c>
      <c r="B992" s="1">
        <v>34133</v>
      </c>
      <c r="C992" s="1" t="str">
        <f t="shared" si="30"/>
        <v>341</v>
      </c>
      <c r="D992" s="1" t="str">
        <f t="shared" si="31"/>
        <v>33</v>
      </c>
      <c r="E992" s="2" t="s">
        <v>11</v>
      </c>
      <c r="F992" s="7">
        <v>0</v>
      </c>
      <c r="G992" s="7">
        <v>0</v>
      </c>
      <c r="H992" s="7">
        <v>0</v>
      </c>
    </row>
    <row r="993" spans="1:8" x14ac:dyDescent="0.25">
      <c r="A993" s="1">
        <v>2016</v>
      </c>
      <c r="B993" s="1">
        <v>34134</v>
      </c>
      <c r="C993" s="1" t="str">
        <f t="shared" si="30"/>
        <v>341</v>
      </c>
      <c r="D993" s="1" t="str">
        <f t="shared" si="31"/>
        <v>34</v>
      </c>
      <c r="E993" s="2" t="s">
        <v>11</v>
      </c>
      <c r="F993" s="7">
        <v>0</v>
      </c>
      <c r="G993" s="7">
        <v>0</v>
      </c>
      <c r="H993" s="7">
        <v>0</v>
      </c>
    </row>
    <row r="994" spans="1:8" x14ac:dyDescent="0.25">
      <c r="A994" s="1">
        <v>2016</v>
      </c>
      <c r="B994" s="1">
        <v>34135</v>
      </c>
      <c r="C994" s="1" t="str">
        <f t="shared" si="30"/>
        <v>341</v>
      </c>
      <c r="D994" s="1" t="str">
        <f t="shared" si="31"/>
        <v>35</v>
      </c>
      <c r="E994" s="2" t="s">
        <v>11</v>
      </c>
      <c r="F994" s="7">
        <v>0</v>
      </c>
      <c r="G994" s="7">
        <v>0</v>
      </c>
      <c r="H994" s="7">
        <v>0</v>
      </c>
    </row>
    <row r="995" spans="1:8" x14ac:dyDescent="0.25">
      <c r="A995" s="1">
        <v>2016</v>
      </c>
      <c r="B995" s="1">
        <v>34136</v>
      </c>
      <c r="C995" s="1" t="str">
        <f t="shared" si="30"/>
        <v>341</v>
      </c>
      <c r="D995" s="1" t="str">
        <f t="shared" si="31"/>
        <v>36</v>
      </c>
      <c r="E995" s="2" t="s">
        <v>11</v>
      </c>
      <c r="F995" s="7">
        <v>0</v>
      </c>
      <c r="G995" s="7">
        <v>0</v>
      </c>
      <c r="H995" s="7">
        <v>0</v>
      </c>
    </row>
    <row r="996" spans="1:8" x14ac:dyDescent="0.25">
      <c r="A996" s="1">
        <v>2016</v>
      </c>
      <c r="B996" s="1">
        <v>34141</v>
      </c>
      <c r="C996" s="1" t="str">
        <f t="shared" si="30"/>
        <v>341</v>
      </c>
      <c r="D996" s="1" t="str">
        <f t="shared" si="31"/>
        <v>41</v>
      </c>
      <c r="E996" s="2" t="s">
        <v>11</v>
      </c>
      <c r="F996" s="7">
        <v>0</v>
      </c>
      <c r="G996" s="7">
        <v>0</v>
      </c>
      <c r="H996" s="7">
        <v>0</v>
      </c>
    </row>
    <row r="997" spans="1:8" x14ac:dyDescent="0.25">
      <c r="A997" s="1">
        <v>2016</v>
      </c>
      <c r="B997" s="1">
        <v>34142</v>
      </c>
      <c r="C997" s="1" t="str">
        <f t="shared" si="30"/>
        <v>341</v>
      </c>
      <c r="D997" s="1" t="str">
        <f t="shared" si="31"/>
        <v>42</v>
      </c>
      <c r="E997" s="2" t="s">
        <v>11</v>
      </c>
      <c r="F997" s="7">
        <v>0</v>
      </c>
      <c r="G997" s="7">
        <v>0</v>
      </c>
      <c r="H997" s="7">
        <v>0</v>
      </c>
    </row>
    <row r="998" spans="1:8" x14ac:dyDescent="0.25">
      <c r="A998" s="1">
        <v>2016</v>
      </c>
      <c r="B998" s="1">
        <v>34144</v>
      </c>
      <c r="C998" s="1" t="str">
        <f t="shared" si="30"/>
        <v>341</v>
      </c>
      <c r="D998" s="1" t="str">
        <f t="shared" si="31"/>
        <v>44</v>
      </c>
      <c r="E998" s="2" t="s">
        <v>11</v>
      </c>
      <c r="F998" s="7">
        <v>0</v>
      </c>
      <c r="G998" s="7">
        <v>0</v>
      </c>
      <c r="H998" s="7">
        <v>0</v>
      </c>
    </row>
    <row r="999" spans="1:8" x14ac:dyDescent="0.25">
      <c r="A999" s="1">
        <v>2016</v>
      </c>
      <c r="B999" s="1">
        <v>34180</v>
      </c>
      <c r="C999" s="1" t="str">
        <f t="shared" si="30"/>
        <v>341</v>
      </c>
      <c r="D999" s="1" t="str">
        <f t="shared" si="31"/>
        <v>80</v>
      </c>
      <c r="E999" s="2" t="s">
        <v>11</v>
      </c>
      <c r="F999" s="7">
        <v>221001.97</v>
      </c>
      <c r="G999" s="7">
        <v>-5000</v>
      </c>
      <c r="H999" s="7">
        <v>0</v>
      </c>
    </row>
    <row r="1000" spans="1:8" x14ac:dyDescent="0.25">
      <c r="A1000" s="1">
        <v>2016</v>
      </c>
      <c r="B1000" s="1">
        <v>34181</v>
      </c>
      <c r="C1000" s="1" t="str">
        <f t="shared" si="30"/>
        <v>341</v>
      </c>
      <c r="D1000" s="1" t="str">
        <f t="shared" si="31"/>
        <v>81</v>
      </c>
      <c r="E1000" s="2" t="s">
        <v>11</v>
      </c>
      <c r="F1000" s="7">
        <v>757391.73</v>
      </c>
      <c r="G1000" s="7">
        <v>-10776.89</v>
      </c>
      <c r="H1000" s="7">
        <v>0</v>
      </c>
    </row>
    <row r="1001" spans="1:8" x14ac:dyDescent="0.25">
      <c r="A1001" s="1">
        <v>2016</v>
      </c>
      <c r="B1001" s="1">
        <v>34182</v>
      </c>
      <c r="C1001" s="1" t="str">
        <f t="shared" si="30"/>
        <v>341</v>
      </c>
      <c r="D1001" s="1" t="str">
        <f t="shared" si="31"/>
        <v>82</v>
      </c>
      <c r="E1001" s="2" t="s">
        <v>11</v>
      </c>
      <c r="F1001" s="7">
        <v>7101.12</v>
      </c>
      <c r="G1001" s="7">
        <v>0</v>
      </c>
      <c r="H1001" s="7">
        <v>0</v>
      </c>
    </row>
    <row r="1002" spans="1:8" x14ac:dyDescent="0.25">
      <c r="A1002" s="1">
        <v>2016</v>
      </c>
      <c r="B1002" s="1">
        <v>34183</v>
      </c>
      <c r="C1002" s="1" t="str">
        <f t="shared" si="30"/>
        <v>341</v>
      </c>
      <c r="D1002" s="1" t="str">
        <f t="shared" si="31"/>
        <v>83</v>
      </c>
      <c r="E1002" s="2" t="s">
        <v>11</v>
      </c>
      <c r="F1002" s="7">
        <v>7455.73</v>
      </c>
      <c r="G1002" s="7">
        <v>0</v>
      </c>
      <c r="H1002" s="7">
        <v>0</v>
      </c>
    </row>
    <row r="1003" spans="1:8" x14ac:dyDescent="0.25">
      <c r="A1003" s="1">
        <v>2016</v>
      </c>
      <c r="B1003" s="1">
        <v>34184</v>
      </c>
      <c r="C1003" s="1" t="str">
        <f t="shared" si="30"/>
        <v>341</v>
      </c>
      <c r="D1003" s="1" t="str">
        <f t="shared" si="31"/>
        <v>84</v>
      </c>
      <c r="E1003" s="2" t="s">
        <v>11</v>
      </c>
      <c r="F1003" s="7">
        <v>8628.16</v>
      </c>
      <c r="G1003" s="7">
        <v>0</v>
      </c>
      <c r="H1003" s="7">
        <v>0</v>
      </c>
    </row>
    <row r="1004" spans="1:8" x14ac:dyDescent="0.25">
      <c r="A1004" s="1">
        <v>2016</v>
      </c>
      <c r="B1004" s="1">
        <v>34185</v>
      </c>
      <c r="C1004" s="1" t="str">
        <f t="shared" si="30"/>
        <v>341</v>
      </c>
      <c r="D1004" s="1" t="str">
        <f t="shared" si="31"/>
        <v>85</v>
      </c>
      <c r="E1004" s="2" t="s">
        <v>11</v>
      </c>
      <c r="F1004" s="7">
        <v>8628.16</v>
      </c>
      <c r="G1004" s="7">
        <v>0</v>
      </c>
      <c r="H1004" s="7">
        <v>0</v>
      </c>
    </row>
    <row r="1005" spans="1:8" x14ac:dyDescent="0.25">
      <c r="A1005" s="1">
        <v>2016</v>
      </c>
      <c r="B1005" s="1">
        <v>34199</v>
      </c>
      <c r="C1005" s="1" t="str">
        <f t="shared" si="30"/>
        <v>341</v>
      </c>
      <c r="D1005" s="1" t="str">
        <f t="shared" si="31"/>
        <v>99</v>
      </c>
      <c r="E1005" s="2" t="s">
        <v>11</v>
      </c>
      <c r="F1005" s="7">
        <v>0</v>
      </c>
      <c r="G1005" s="7">
        <v>0</v>
      </c>
      <c r="H1005" s="7">
        <v>0</v>
      </c>
    </row>
    <row r="1006" spans="1:8" x14ac:dyDescent="0.25">
      <c r="A1006" s="1">
        <v>2016</v>
      </c>
      <c r="B1006" s="1">
        <v>34228</v>
      </c>
      <c r="C1006" s="1" t="str">
        <f t="shared" si="30"/>
        <v>342</v>
      </c>
      <c r="D1006" s="1" t="str">
        <f t="shared" si="31"/>
        <v>28</v>
      </c>
      <c r="E1006" s="2" t="s">
        <v>11</v>
      </c>
      <c r="F1006" s="7">
        <v>0</v>
      </c>
      <c r="G1006" s="7">
        <v>0</v>
      </c>
      <c r="H1006" s="7">
        <v>0</v>
      </c>
    </row>
    <row r="1007" spans="1:8" x14ac:dyDescent="0.25">
      <c r="A1007" s="1">
        <v>2016</v>
      </c>
      <c r="B1007" s="1">
        <v>34230</v>
      </c>
      <c r="C1007" s="1" t="str">
        <f t="shared" si="30"/>
        <v>342</v>
      </c>
      <c r="D1007" s="1" t="str">
        <f t="shared" si="31"/>
        <v>30</v>
      </c>
      <c r="E1007" s="2" t="s">
        <v>11</v>
      </c>
      <c r="F1007" s="7">
        <v>21278.17</v>
      </c>
      <c r="G1007" s="7">
        <v>-1239032.0699999998</v>
      </c>
      <c r="H1007" s="7">
        <v>3004.08</v>
      </c>
    </row>
    <row r="1008" spans="1:8" x14ac:dyDescent="0.25">
      <c r="A1008" s="1">
        <v>2016</v>
      </c>
      <c r="B1008" s="1">
        <v>34231</v>
      </c>
      <c r="C1008" s="1" t="str">
        <f t="shared" si="30"/>
        <v>342</v>
      </c>
      <c r="D1008" s="1" t="str">
        <f t="shared" si="31"/>
        <v>31</v>
      </c>
      <c r="E1008" s="2" t="s">
        <v>11</v>
      </c>
      <c r="F1008" s="7">
        <v>2437968.1300000004</v>
      </c>
      <c r="G1008" s="7">
        <v>-600167.72</v>
      </c>
      <c r="H1008" s="7">
        <v>11369.02</v>
      </c>
    </row>
    <row r="1009" spans="1:8" x14ac:dyDescent="0.25">
      <c r="A1009" s="1">
        <v>2016</v>
      </c>
      <c r="B1009" s="1">
        <v>34232</v>
      </c>
      <c r="C1009" s="1" t="str">
        <f t="shared" si="30"/>
        <v>342</v>
      </c>
      <c r="D1009" s="1" t="str">
        <f t="shared" si="31"/>
        <v>32</v>
      </c>
      <c r="E1009" s="2" t="s">
        <v>11</v>
      </c>
      <c r="F1009" s="7">
        <v>472753.04999999993</v>
      </c>
      <c r="G1009" s="7">
        <v>-208467.6</v>
      </c>
      <c r="H1009" s="7">
        <v>14626.03</v>
      </c>
    </row>
    <row r="1010" spans="1:8" x14ac:dyDescent="0.25">
      <c r="A1010" s="1">
        <v>2016</v>
      </c>
      <c r="B1010" s="1">
        <v>34233</v>
      </c>
      <c r="C1010" s="1" t="str">
        <f t="shared" si="30"/>
        <v>342</v>
      </c>
      <c r="D1010" s="1" t="str">
        <f t="shared" si="31"/>
        <v>33</v>
      </c>
      <c r="E1010" s="2" t="s">
        <v>11</v>
      </c>
      <c r="F1010" s="7">
        <v>0</v>
      </c>
      <c r="G1010" s="7">
        <v>-4100.96</v>
      </c>
      <c r="H1010" s="7">
        <v>500.21</v>
      </c>
    </row>
    <row r="1011" spans="1:8" x14ac:dyDescent="0.25">
      <c r="A1011" s="1">
        <v>2016</v>
      </c>
      <c r="B1011" s="1">
        <v>34234</v>
      </c>
      <c r="C1011" s="1" t="str">
        <f t="shared" si="30"/>
        <v>342</v>
      </c>
      <c r="D1011" s="1" t="str">
        <f t="shared" si="31"/>
        <v>34</v>
      </c>
      <c r="E1011" s="2" t="s">
        <v>11</v>
      </c>
      <c r="F1011" s="7">
        <v>0</v>
      </c>
      <c r="G1011" s="7">
        <v>-3777.8599999999997</v>
      </c>
      <c r="H1011" s="7">
        <v>488.8</v>
      </c>
    </row>
    <row r="1012" spans="1:8" x14ac:dyDescent="0.25">
      <c r="A1012" s="1">
        <v>2016</v>
      </c>
      <c r="B1012" s="1">
        <v>34235</v>
      </c>
      <c r="C1012" s="1" t="str">
        <f t="shared" si="30"/>
        <v>342</v>
      </c>
      <c r="D1012" s="1" t="str">
        <f t="shared" si="31"/>
        <v>35</v>
      </c>
      <c r="E1012" s="2" t="s">
        <v>11</v>
      </c>
      <c r="F1012" s="7">
        <v>0</v>
      </c>
      <c r="G1012" s="7">
        <v>-6603.2800000000007</v>
      </c>
      <c r="H1012" s="7">
        <v>304.67</v>
      </c>
    </row>
    <row r="1013" spans="1:8" x14ac:dyDescent="0.25">
      <c r="A1013" s="1">
        <v>2016</v>
      </c>
      <c r="B1013" s="1">
        <v>34236</v>
      </c>
      <c r="C1013" s="1" t="str">
        <f t="shared" si="30"/>
        <v>342</v>
      </c>
      <c r="D1013" s="1" t="str">
        <f t="shared" si="31"/>
        <v>36</v>
      </c>
      <c r="E1013" s="2" t="s">
        <v>11</v>
      </c>
      <c r="F1013" s="7">
        <v>0</v>
      </c>
      <c r="G1013" s="7">
        <v>-2425.12</v>
      </c>
      <c r="H1013" s="7">
        <v>228.57</v>
      </c>
    </row>
    <row r="1014" spans="1:8" x14ac:dyDescent="0.25">
      <c r="A1014" s="1">
        <v>2016</v>
      </c>
      <c r="B1014" s="1">
        <v>34241</v>
      </c>
      <c r="C1014" s="1" t="str">
        <f t="shared" si="30"/>
        <v>342</v>
      </c>
      <c r="D1014" s="1" t="str">
        <f t="shared" si="31"/>
        <v>41</v>
      </c>
      <c r="E1014" s="2" t="s">
        <v>11</v>
      </c>
      <c r="F1014" s="7">
        <v>0</v>
      </c>
      <c r="G1014" s="7">
        <v>0</v>
      </c>
      <c r="H1014" s="7">
        <v>0</v>
      </c>
    </row>
    <row r="1015" spans="1:8" x14ac:dyDescent="0.25">
      <c r="A1015" s="1">
        <v>2016</v>
      </c>
      <c r="B1015" s="1">
        <v>34242</v>
      </c>
      <c r="C1015" s="1" t="str">
        <f t="shared" si="30"/>
        <v>342</v>
      </c>
      <c r="D1015" s="1" t="str">
        <f t="shared" si="31"/>
        <v>42</v>
      </c>
      <c r="E1015" s="2" t="s">
        <v>11</v>
      </c>
      <c r="F1015" s="7">
        <v>0</v>
      </c>
      <c r="G1015" s="7">
        <v>0</v>
      </c>
      <c r="H1015" s="7">
        <v>0</v>
      </c>
    </row>
    <row r="1016" spans="1:8" x14ac:dyDescent="0.25">
      <c r="A1016" s="1">
        <v>2016</v>
      </c>
      <c r="B1016" s="1">
        <v>34244</v>
      </c>
      <c r="C1016" s="1" t="str">
        <f t="shared" si="30"/>
        <v>342</v>
      </c>
      <c r="D1016" s="1" t="str">
        <f t="shared" si="31"/>
        <v>44</v>
      </c>
      <c r="E1016" s="2" t="s">
        <v>11</v>
      </c>
      <c r="F1016" s="7">
        <v>10000</v>
      </c>
      <c r="G1016" s="7">
        <v>-39193.47</v>
      </c>
      <c r="H1016" s="7">
        <v>354.45</v>
      </c>
    </row>
    <row r="1017" spans="1:8" x14ac:dyDescent="0.25">
      <c r="A1017" s="1">
        <v>2016</v>
      </c>
      <c r="B1017" s="1">
        <v>34280</v>
      </c>
      <c r="C1017" s="1" t="str">
        <f t="shared" si="30"/>
        <v>342</v>
      </c>
      <c r="D1017" s="1" t="str">
        <f t="shared" si="31"/>
        <v>80</v>
      </c>
      <c r="E1017" s="2" t="s">
        <v>11</v>
      </c>
      <c r="F1017" s="7">
        <v>0</v>
      </c>
      <c r="G1017" s="7">
        <v>-18986.36</v>
      </c>
      <c r="H1017" s="7">
        <v>1153.31</v>
      </c>
    </row>
    <row r="1018" spans="1:8" x14ac:dyDescent="0.25">
      <c r="A1018" s="1">
        <v>2016</v>
      </c>
      <c r="B1018" s="1">
        <v>34281</v>
      </c>
      <c r="C1018" s="1" t="str">
        <f t="shared" si="30"/>
        <v>342</v>
      </c>
      <c r="D1018" s="1" t="str">
        <f t="shared" si="31"/>
        <v>81</v>
      </c>
      <c r="E1018" s="2" t="s">
        <v>11</v>
      </c>
      <c r="F1018" s="7">
        <v>2517029.1999999997</v>
      </c>
      <c r="G1018" s="7">
        <v>-906912.02</v>
      </c>
      <c r="H1018" s="7">
        <v>34047.949999999997</v>
      </c>
    </row>
    <row r="1019" spans="1:8" x14ac:dyDescent="0.25">
      <c r="A1019" s="1">
        <v>2016</v>
      </c>
      <c r="B1019" s="1">
        <v>34282</v>
      </c>
      <c r="C1019" s="1" t="str">
        <f t="shared" si="30"/>
        <v>342</v>
      </c>
      <c r="D1019" s="1" t="str">
        <f t="shared" si="31"/>
        <v>82</v>
      </c>
      <c r="E1019" s="2" t="s">
        <v>11</v>
      </c>
      <c r="F1019" s="7">
        <v>0</v>
      </c>
      <c r="G1019" s="7">
        <v>-2331.84</v>
      </c>
      <c r="H1019" s="7">
        <v>219.79</v>
      </c>
    </row>
    <row r="1020" spans="1:8" x14ac:dyDescent="0.25">
      <c r="A1020" s="1">
        <v>2016</v>
      </c>
      <c r="B1020" s="1">
        <v>34283</v>
      </c>
      <c r="C1020" s="1" t="str">
        <f t="shared" si="30"/>
        <v>342</v>
      </c>
      <c r="D1020" s="1" t="str">
        <f t="shared" si="31"/>
        <v>83</v>
      </c>
      <c r="E1020" s="2" t="s">
        <v>11</v>
      </c>
      <c r="F1020" s="7">
        <v>0</v>
      </c>
      <c r="G1020" s="7">
        <v>-1851.93</v>
      </c>
      <c r="H1020" s="7">
        <v>174.54</v>
      </c>
    </row>
    <row r="1021" spans="1:8" x14ac:dyDescent="0.25">
      <c r="A1021" s="1">
        <v>2016</v>
      </c>
      <c r="B1021" s="1">
        <v>34284</v>
      </c>
      <c r="C1021" s="1" t="str">
        <f t="shared" si="30"/>
        <v>342</v>
      </c>
      <c r="D1021" s="1" t="str">
        <f t="shared" si="31"/>
        <v>84</v>
      </c>
      <c r="E1021" s="2" t="s">
        <v>11</v>
      </c>
      <c r="F1021" s="7">
        <v>0</v>
      </c>
      <c r="G1021" s="7">
        <v>-3611.63</v>
      </c>
      <c r="H1021" s="7">
        <v>340.4</v>
      </c>
    </row>
    <row r="1022" spans="1:8" x14ac:dyDescent="0.25">
      <c r="A1022" s="1">
        <v>2016</v>
      </c>
      <c r="B1022" s="1">
        <v>34285</v>
      </c>
      <c r="C1022" s="1" t="str">
        <f t="shared" si="30"/>
        <v>342</v>
      </c>
      <c r="D1022" s="1" t="str">
        <f t="shared" si="31"/>
        <v>85</v>
      </c>
      <c r="E1022" s="2" t="s">
        <v>11</v>
      </c>
      <c r="F1022" s="7">
        <v>0</v>
      </c>
      <c r="G1022" s="7">
        <v>-3342.7</v>
      </c>
      <c r="H1022" s="7">
        <v>315.06</v>
      </c>
    </row>
    <row r="1023" spans="1:8" x14ac:dyDescent="0.25">
      <c r="A1023" s="1">
        <v>2016</v>
      </c>
      <c r="B1023" s="1">
        <v>34287</v>
      </c>
      <c r="C1023" s="1" t="str">
        <f t="shared" si="30"/>
        <v>342</v>
      </c>
      <c r="D1023" s="1" t="str">
        <f t="shared" si="31"/>
        <v>87</v>
      </c>
      <c r="E1023" s="2" t="s">
        <v>11</v>
      </c>
      <c r="F1023" s="7">
        <v>0</v>
      </c>
      <c r="G1023" s="7">
        <v>0</v>
      </c>
      <c r="H1023" s="7">
        <v>0</v>
      </c>
    </row>
    <row r="1024" spans="1:8" x14ac:dyDescent="0.25">
      <c r="A1024" s="1">
        <v>2016</v>
      </c>
      <c r="B1024" s="1">
        <v>34328</v>
      </c>
      <c r="C1024" s="1" t="str">
        <f t="shared" si="30"/>
        <v>343</v>
      </c>
      <c r="D1024" s="1" t="str">
        <f t="shared" si="31"/>
        <v>28</v>
      </c>
      <c r="E1024" s="2" t="s">
        <v>11</v>
      </c>
      <c r="F1024" s="7">
        <v>0</v>
      </c>
      <c r="G1024" s="7">
        <v>0</v>
      </c>
      <c r="H1024" s="7">
        <v>0</v>
      </c>
    </row>
    <row r="1025" spans="1:8" x14ac:dyDescent="0.25">
      <c r="A1025" s="1">
        <v>2016</v>
      </c>
      <c r="B1025" s="1">
        <v>34330</v>
      </c>
      <c r="C1025" s="1" t="str">
        <f t="shared" si="30"/>
        <v>343</v>
      </c>
      <c r="D1025" s="1" t="str">
        <f t="shared" si="31"/>
        <v>30</v>
      </c>
      <c r="E1025" s="2" t="s">
        <v>11</v>
      </c>
      <c r="F1025" s="7">
        <v>41000</v>
      </c>
      <c r="G1025" s="7">
        <v>-2156729.71</v>
      </c>
      <c r="H1025" s="7">
        <v>5272.43</v>
      </c>
    </row>
    <row r="1026" spans="1:8" x14ac:dyDescent="0.25">
      <c r="A1026" s="1">
        <v>2016</v>
      </c>
      <c r="B1026" s="1">
        <v>34331</v>
      </c>
      <c r="C1026" s="1" t="str">
        <f t="shared" ref="C1026:C1089" si="32">LEFT(B1026,3)</f>
        <v>343</v>
      </c>
      <c r="D1026" s="1" t="str">
        <f t="shared" ref="D1026:D1089" si="33">RIGHT(B1026,2)</f>
        <v>31</v>
      </c>
      <c r="E1026" s="2" t="s">
        <v>11</v>
      </c>
      <c r="F1026" s="7">
        <v>4311447.4799999995</v>
      </c>
      <c r="G1026" s="7">
        <v>-1674783.13</v>
      </c>
      <c r="H1026" s="7">
        <v>29985.51</v>
      </c>
    </row>
    <row r="1027" spans="1:8" x14ac:dyDescent="0.25">
      <c r="A1027" s="1">
        <v>2016</v>
      </c>
      <c r="B1027" s="1">
        <v>34332</v>
      </c>
      <c r="C1027" s="1" t="str">
        <f t="shared" si="32"/>
        <v>343</v>
      </c>
      <c r="D1027" s="1" t="str">
        <f t="shared" si="33"/>
        <v>32</v>
      </c>
      <c r="E1027" s="2" t="s">
        <v>11</v>
      </c>
      <c r="F1027" s="7">
        <v>475101.83999999997</v>
      </c>
      <c r="G1027" s="7">
        <v>-468340.50000000006</v>
      </c>
      <c r="H1027" s="7">
        <v>40820.839999999997</v>
      </c>
    </row>
    <row r="1028" spans="1:8" x14ac:dyDescent="0.25">
      <c r="A1028" s="1">
        <v>2016</v>
      </c>
      <c r="B1028" s="1">
        <v>34333</v>
      </c>
      <c r="C1028" s="1" t="str">
        <f t="shared" si="32"/>
        <v>343</v>
      </c>
      <c r="D1028" s="1" t="str">
        <f t="shared" si="33"/>
        <v>33</v>
      </c>
      <c r="E1028" s="2" t="s">
        <v>11</v>
      </c>
      <c r="F1028" s="7">
        <v>89010.03</v>
      </c>
      <c r="G1028" s="7">
        <v>-24235.57</v>
      </c>
      <c r="H1028" s="7">
        <v>2292.5300000000002</v>
      </c>
    </row>
    <row r="1029" spans="1:8" x14ac:dyDescent="0.25">
      <c r="A1029" s="1">
        <v>2016</v>
      </c>
      <c r="B1029" s="1">
        <v>34334</v>
      </c>
      <c r="C1029" s="1" t="str">
        <f t="shared" si="32"/>
        <v>343</v>
      </c>
      <c r="D1029" s="1" t="str">
        <f t="shared" si="33"/>
        <v>34</v>
      </c>
      <c r="E1029" s="2" t="s">
        <v>11</v>
      </c>
      <c r="F1029" s="7">
        <v>163436.48000000001</v>
      </c>
      <c r="G1029" s="7">
        <v>-28408.760000000002</v>
      </c>
      <c r="H1029" s="7">
        <v>2283.87</v>
      </c>
    </row>
    <row r="1030" spans="1:8" x14ac:dyDescent="0.25">
      <c r="A1030" s="1">
        <v>2016</v>
      </c>
      <c r="B1030" s="1">
        <v>34335</v>
      </c>
      <c r="C1030" s="1" t="str">
        <f t="shared" si="32"/>
        <v>343</v>
      </c>
      <c r="D1030" s="1" t="str">
        <f t="shared" si="33"/>
        <v>35</v>
      </c>
      <c r="E1030" s="2" t="s">
        <v>11</v>
      </c>
      <c r="F1030" s="7">
        <v>121833.85</v>
      </c>
      <c r="G1030" s="7">
        <v>-67920.459999999992</v>
      </c>
      <c r="H1030" s="7">
        <v>2697.05</v>
      </c>
    </row>
    <row r="1031" spans="1:8" x14ac:dyDescent="0.25">
      <c r="A1031" s="1">
        <v>2016</v>
      </c>
      <c r="B1031" s="1">
        <v>34336</v>
      </c>
      <c r="C1031" s="1" t="str">
        <f t="shared" si="32"/>
        <v>343</v>
      </c>
      <c r="D1031" s="1" t="str">
        <f t="shared" si="33"/>
        <v>36</v>
      </c>
      <c r="E1031" s="2" t="s">
        <v>11</v>
      </c>
      <c r="F1031" s="7">
        <v>24139.05</v>
      </c>
      <c r="G1031" s="7">
        <v>-35925.82</v>
      </c>
      <c r="H1031" s="7">
        <v>2609.4499999999998</v>
      </c>
    </row>
    <row r="1032" spans="1:8" x14ac:dyDescent="0.25">
      <c r="A1032" s="1">
        <v>2016</v>
      </c>
      <c r="B1032" s="1">
        <v>34341</v>
      </c>
      <c r="C1032" s="1" t="str">
        <f t="shared" si="32"/>
        <v>343</v>
      </c>
      <c r="D1032" s="1" t="str">
        <f t="shared" si="33"/>
        <v>41</v>
      </c>
      <c r="E1032" s="2" t="s">
        <v>11</v>
      </c>
      <c r="F1032" s="7">
        <v>0</v>
      </c>
      <c r="G1032" s="7">
        <v>0</v>
      </c>
      <c r="H1032" s="7">
        <v>0</v>
      </c>
    </row>
    <row r="1033" spans="1:8" x14ac:dyDescent="0.25">
      <c r="A1033" s="1">
        <v>2016</v>
      </c>
      <c r="B1033" s="1">
        <v>34342</v>
      </c>
      <c r="C1033" s="1" t="str">
        <f t="shared" si="32"/>
        <v>343</v>
      </c>
      <c r="D1033" s="1" t="str">
        <f t="shared" si="33"/>
        <v>42</v>
      </c>
      <c r="E1033" s="2" t="s">
        <v>11</v>
      </c>
      <c r="F1033" s="7">
        <v>0</v>
      </c>
      <c r="G1033" s="7">
        <v>0</v>
      </c>
      <c r="H1033" s="7">
        <v>0</v>
      </c>
    </row>
    <row r="1034" spans="1:8" x14ac:dyDescent="0.25">
      <c r="A1034" s="1">
        <v>2016</v>
      </c>
      <c r="B1034" s="1">
        <v>34344</v>
      </c>
      <c r="C1034" s="1" t="str">
        <f t="shared" si="32"/>
        <v>343</v>
      </c>
      <c r="D1034" s="1" t="str">
        <f t="shared" si="33"/>
        <v>44</v>
      </c>
      <c r="E1034" s="2" t="s">
        <v>11</v>
      </c>
      <c r="F1034" s="7">
        <v>20000</v>
      </c>
      <c r="G1034" s="7">
        <v>-58622.17</v>
      </c>
      <c r="H1034" s="7">
        <v>2891.17</v>
      </c>
    </row>
    <row r="1035" spans="1:8" x14ac:dyDescent="0.25">
      <c r="A1035" s="1">
        <v>2016</v>
      </c>
      <c r="B1035" s="1">
        <v>34380</v>
      </c>
      <c r="C1035" s="1" t="str">
        <f t="shared" si="32"/>
        <v>343</v>
      </c>
      <c r="D1035" s="1" t="str">
        <f t="shared" si="33"/>
        <v>80</v>
      </c>
      <c r="E1035" s="2" t="s">
        <v>11</v>
      </c>
      <c r="F1035" s="7">
        <v>0</v>
      </c>
      <c r="G1035" s="7">
        <v>-8753.2099999999991</v>
      </c>
      <c r="H1035" s="7">
        <v>531.71</v>
      </c>
    </row>
    <row r="1036" spans="1:8" x14ac:dyDescent="0.25">
      <c r="A1036" s="1">
        <v>2016</v>
      </c>
      <c r="B1036" s="1">
        <v>34381</v>
      </c>
      <c r="C1036" s="1" t="str">
        <f t="shared" si="32"/>
        <v>343</v>
      </c>
      <c r="D1036" s="1" t="str">
        <f t="shared" si="33"/>
        <v>81</v>
      </c>
      <c r="E1036" s="2" t="s">
        <v>11</v>
      </c>
      <c r="F1036" s="7">
        <v>684024.20000000007</v>
      </c>
      <c r="G1036" s="7">
        <v>-421306.52999999997</v>
      </c>
      <c r="H1036" s="7">
        <v>20319.82</v>
      </c>
    </row>
    <row r="1037" spans="1:8" x14ac:dyDescent="0.25">
      <c r="A1037" s="1">
        <v>2016</v>
      </c>
      <c r="B1037" s="1">
        <v>34382</v>
      </c>
      <c r="C1037" s="1" t="str">
        <f t="shared" si="32"/>
        <v>343</v>
      </c>
      <c r="D1037" s="1" t="str">
        <f t="shared" si="33"/>
        <v>82</v>
      </c>
      <c r="E1037" s="2" t="s">
        <v>11</v>
      </c>
      <c r="F1037" s="7">
        <v>11146279.169999998</v>
      </c>
      <c r="G1037" s="7">
        <v>-1016292.6699999999</v>
      </c>
      <c r="H1037" s="7">
        <v>3748.56</v>
      </c>
    </row>
    <row r="1038" spans="1:8" x14ac:dyDescent="0.25">
      <c r="A1038" s="1">
        <v>2016</v>
      </c>
      <c r="B1038" s="1">
        <v>34383</v>
      </c>
      <c r="C1038" s="1" t="str">
        <f t="shared" si="32"/>
        <v>343</v>
      </c>
      <c r="D1038" s="1" t="str">
        <f t="shared" si="33"/>
        <v>83</v>
      </c>
      <c r="E1038" s="2" t="s">
        <v>11</v>
      </c>
      <c r="F1038" s="7">
        <v>12360845.390000001</v>
      </c>
      <c r="G1038" s="7">
        <v>-110190.1</v>
      </c>
      <c r="H1038" s="7">
        <v>4895.1400000000003</v>
      </c>
    </row>
    <row r="1039" spans="1:8" x14ac:dyDescent="0.25">
      <c r="A1039" s="1">
        <v>2016</v>
      </c>
      <c r="B1039" s="1">
        <v>34384</v>
      </c>
      <c r="C1039" s="1" t="str">
        <f t="shared" si="32"/>
        <v>343</v>
      </c>
      <c r="D1039" s="1" t="str">
        <f t="shared" si="33"/>
        <v>84</v>
      </c>
      <c r="E1039" s="2" t="s">
        <v>11</v>
      </c>
      <c r="F1039" s="7">
        <v>7560721.7699999996</v>
      </c>
      <c r="G1039" s="7">
        <v>-654807.76</v>
      </c>
      <c r="H1039" s="7">
        <v>920.74</v>
      </c>
    </row>
    <row r="1040" spans="1:8" x14ac:dyDescent="0.25">
      <c r="A1040" s="1">
        <v>2016</v>
      </c>
      <c r="B1040" s="1">
        <v>34385</v>
      </c>
      <c r="C1040" s="1" t="str">
        <f t="shared" si="32"/>
        <v>343</v>
      </c>
      <c r="D1040" s="1" t="str">
        <f t="shared" si="33"/>
        <v>85</v>
      </c>
      <c r="E1040" s="2" t="s">
        <v>11</v>
      </c>
      <c r="F1040" s="7">
        <v>4936597.46</v>
      </c>
      <c r="G1040" s="7">
        <v>-482144.17</v>
      </c>
      <c r="H1040" s="7">
        <v>844.36</v>
      </c>
    </row>
    <row r="1041" spans="1:8" x14ac:dyDescent="0.25">
      <c r="A1041" s="1">
        <v>2016</v>
      </c>
      <c r="B1041" s="1">
        <v>34390</v>
      </c>
      <c r="C1041" s="1" t="str">
        <f t="shared" si="32"/>
        <v>343</v>
      </c>
      <c r="D1041" s="1" t="str">
        <f t="shared" si="33"/>
        <v>90</v>
      </c>
      <c r="E1041" s="2" t="s">
        <v>11</v>
      </c>
      <c r="F1041" s="7">
        <v>0</v>
      </c>
      <c r="G1041" s="7">
        <v>0</v>
      </c>
      <c r="H1041" s="7">
        <v>0</v>
      </c>
    </row>
    <row r="1042" spans="1:8" x14ac:dyDescent="0.25">
      <c r="A1042" s="1">
        <v>2016</v>
      </c>
      <c r="B1042" s="1">
        <v>34399</v>
      </c>
      <c r="C1042" s="1" t="str">
        <f t="shared" si="32"/>
        <v>343</v>
      </c>
      <c r="D1042" s="1" t="str">
        <f t="shared" si="33"/>
        <v>99</v>
      </c>
      <c r="E1042" s="2" t="s">
        <v>11</v>
      </c>
      <c r="F1042" s="7">
        <v>0</v>
      </c>
      <c r="G1042" s="7">
        <v>0</v>
      </c>
      <c r="H1042" s="7">
        <v>0</v>
      </c>
    </row>
    <row r="1043" spans="1:8" x14ac:dyDescent="0.25">
      <c r="A1043" s="1">
        <v>2016</v>
      </c>
      <c r="B1043" s="1">
        <v>34528</v>
      </c>
      <c r="C1043" s="1" t="str">
        <f t="shared" si="32"/>
        <v>345</v>
      </c>
      <c r="D1043" s="1" t="str">
        <f t="shared" si="33"/>
        <v>28</v>
      </c>
      <c r="E1043" s="2" t="s">
        <v>11</v>
      </c>
      <c r="F1043" s="7">
        <v>0</v>
      </c>
      <c r="G1043" s="7">
        <v>0</v>
      </c>
      <c r="H1043" s="7">
        <v>0</v>
      </c>
    </row>
    <row r="1044" spans="1:8" x14ac:dyDescent="0.25">
      <c r="A1044" s="1">
        <v>2016</v>
      </c>
      <c r="B1044" s="1">
        <v>34530</v>
      </c>
      <c r="C1044" s="1" t="str">
        <f t="shared" si="32"/>
        <v>345</v>
      </c>
      <c r="D1044" s="1" t="str">
        <f t="shared" si="33"/>
        <v>30</v>
      </c>
      <c r="E1044" s="2" t="s">
        <v>11</v>
      </c>
      <c r="F1044" s="7">
        <v>524356.93000000005</v>
      </c>
      <c r="G1044" s="7">
        <v>-1336.46</v>
      </c>
      <c r="H1044" s="7">
        <v>0</v>
      </c>
    </row>
    <row r="1045" spans="1:8" x14ac:dyDescent="0.25">
      <c r="A1045" s="1">
        <v>2016</v>
      </c>
      <c r="B1045" s="1">
        <v>34531</v>
      </c>
      <c r="C1045" s="1" t="str">
        <f t="shared" si="32"/>
        <v>345</v>
      </c>
      <c r="D1045" s="1" t="str">
        <f t="shared" si="33"/>
        <v>31</v>
      </c>
      <c r="E1045" s="2" t="s">
        <v>11</v>
      </c>
      <c r="F1045" s="7">
        <v>84558.209999999992</v>
      </c>
      <c r="G1045" s="7">
        <v>-11298.13</v>
      </c>
      <c r="H1045" s="7">
        <v>0</v>
      </c>
    </row>
    <row r="1046" spans="1:8" x14ac:dyDescent="0.25">
      <c r="A1046" s="1">
        <v>2016</v>
      </c>
      <c r="B1046" s="1">
        <v>34532</v>
      </c>
      <c r="C1046" s="1" t="str">
        <f t="shared" si="32"/>
        <v>345</v>
      </c>
      <c r="D1046" s="1" t="str">
        <f t="shared" si="33"/>
        <v>32</v>
      </c>
      <c r="E1046" s="2" t="s">
        <v>11</v>
      </c>
      <c r="F1046" s="7">
        <v>72643.88</v>
      </c>
      <c r="G1046" s="7">
        <v>-35894.9</v>
      </c>
      <c r="H1046" s="7">
        <v>0</v>
      </c>
    </row>
    <row r="1047" spans="1:8" x14ac:dyDescent="0.25">
      <c r="A1047" s="1">
        <v>2016</v>
      </c>
      <c r="B1047" s="1">
        <v>34533</v>
      </c>
      <c r="C1047" s="1" t="str">
        <f t="shared" si="32"/>
        <v>345</v>
      </c>
      <c r="D1047" s="1" t="str">
        <f t="shared" si="33"/>
        <v>33</v>
      </c>
      <c r="E1047" s="2" t="s">
        <v>11</v>
      </c>
      <c r="F1047" s="7">
        <v>0</v>
      </c>
      <c r="G1047" s="7">
        <v>0</v>
      </c>
      <c r="H1047" s="7">
        <v>0</v>
      </c>
    </row>
    <row r="1048" spans="1:8" x14ac:dyDescent="0.25">
      <c r="A1048" s="1">
        <v>2016</v>
      </c>
      <c r="B1048" s="1">
        <v>34534</v>
      </c>
      <c r="C1048" s="1" t="str">
        <f t="shared" si="32"/>
        <v>345</v>
      </c>
      <c r="D1048" s="1" t="str">
        <f t="shared" si="33"/>
        <v>34</v>
      </c>
      <c r="E1048" s="2" t="s">
        <v>11</v>
      </c>
      <c r="F1048" s="7">
        <v>0</v>
      </c>
      <c r="G1048" s="7">
        <v>0</v>
      </c>
      <c r="H1048" s="7">
        <v>0</v>
      </c>
    </row>
    <row r="1049" spans="1:8" x14ac:dyDescent="0.25">
      <c r="A1049" s="1">
        <v>2016</v>
      </c>
      <c r="B1049" s="1">
        <v>34535</v>
      </c>
      <c r="C1049" s="1" t="str">
        <f t="shared" si="32"/>
        <v>345</v>
      </c>
      <c r="D1049" s="1" t="str">
        <f t="shared" si="33"/>
        <v>35</v>
      </c>
      <c r="E1049" s="2" t="s">
        <v>11</v>
      </c>
      <c r="F1049" s="7">
        <v>9930.4500000000007</v>
      </c>
      <c r="G1049" s="7">
        <v>-1491</v>
      </c>
      <c r="H1049" s="7">
        <v>0</v>
      </c>
    </row>
    <row r="1050" spans="1:8" x14ac:dyDescent="0.25">
      <c r="A1050" s="1">
        <v>2016</v>
      </c>
      <c r="B1050" s="1">
        <v>34536</v>
      </c>
      <c r="C1050" s="1" t="str">
        <f t="shared" si="32"/>
        <v>345</v>
      </c>
      <c r="D1050" s="1" t="str">
        <f t="shared" si="33"/>
        <v>36</v>
      </c>
      <c r="E1050" s="2" t="s">
        <v>11</v>
      </c>
      <c r="F1050" s="7">
        <v>2148.42</v>
      </c>
      <c r="G1050" s="7">
        <v>-571</v>
      </c>
      <c r="H1050" s="7">
        <v>0</v>
      </c>
    </row>
    <row r="1051" spans="1:8" x14ac:dyDescent="0.25">
      <c r="A1051" s="1">
        <v>2016</v>
      </c>
      <c r="B1051" s="1">
        <v>34541</v>
      </c>
      <c r="C1051" s="1" t="str">
        <f t="shared" si="32"/>
        <v>345</v>
      </c>
      <c r="D1051" s="1" t="str">
        <f t="shared" si="33"/>
        <v>41</v>
      </c>
      <c r="E1051" s="2" t="s">
        <v>11</v>
      </c>
      <c r="F1051" s="7">
        <v>0</v>
      </c>
      <c r="G1051" s="7">
        <v>0</v>
      </c>
      <c r="H1051" s="7">
        <v>0</v>
      </c>
    </row>
    <row r="1052" spans="1:8" x14ac:dyDescent="0.25">
      <c r="A1052" s="1">
        <v>2016</v>
      </c>
      <c r="B1052" s="1">
        <v>34542</v>
      </c>
      <c r="C1052" s="1" t="str">
        <f t="shared" si="32"/>
        <v>345</v>
      </c>
      <c r="D1052" s="1" t="str">
        <f t="shared" si="33"/>
        <v>42</v>
      </c>
      <c r="E1052" s="2" t="s">
        <v>11</v>
      </c>
      <c r="F1052" s="7">
        <v>0</v>
      </c>
      <c r="G1052" s="7">
        <v>0</v>
      </c>
      <c r="H1052" s="7">
        <v>0</v>
      </c>
    </row>
    <row r="1053" spans="1:8" x14ac:dyDescent="0.25">
      <c r="A1053" s="1">
        <v>2016</v>
      </c>
      <c r="B1053" s="1">
        <v>34544</v>
      </c>
      <c r="C1053" s="1" t="str">
        <f t="shared" si="32"/>
        <v>345</v>
      </c>
      <c r="D1053" s="1" t="str">
        <f t="shared" si="33"/>
        <v>44</v>
      </c>
      <c r="E1053" s="2" t="s">
        <v>11</v>
      </c>
      <c r="F1053" s="7">
        <v>0</v>
      </c>
      <c r="G1053" s="7">
        <v>-356.8</v>
      </c>
      <c r="H1053" s="7">
        <v>0</v>
      </c>
    </row>
    <row r="1054" spans="1:8" x14ac:dyDescent="0.25">
      <c r="A1054" s="1">
        <v>2016</v>
      </c>
      <c r="B1054" s="1">
        <v>34580</v>
      </c>
      <c r="C1054" s="1" t="str">
        <f t="shared" si="32"/>
        <v>345</v>
      </c>
      <c r="D1054" s="1" t="str">
        <f t="shared" si="33"/>
        <v>80</v>
      </c>
      <c r="E1054" s="2" t="s">
        <v>11</v>
      </c>
      <c r="F1054" s="7">
        <v>0</v>
      </c>
      <c r="G1054" s="7">
        <v>0</v>
      </c>
      <c r="H1054" s="7">
        <v>0</v>
      </c>
    </row>
    <row r="1055" spans="1:8" x14ac:dyDescent="0.25">
      <c r="A1055" s="1">
        <v>2016</v>
      </c>
      <c r="B1055" s="1">
        <v>34581</v>
      </c>
      <c r="C1055" s="1" t="str">
        <f t="shared" si="32"/>
        <v>345</v>
      </c>
      <c r="D1055" s="1" t="str">
        <f t="shared" si="33"/>
        <v>81</v>
      </c>
      <c r="E1055" s="2" t="s">
        <v>11</v>
      </c>
      <c r="F1055" s="7">
        <v>121674.71999999999</v>
      </c>
      <c r="G1055" s="7">
        <v>-3014.76</v>
      </c>
      <c r="H1055" s="7">
        <v>0</v>
      </c>
    </row>
    <row r="1056" spans="1:8" x14ac:dyDescent="0.25">
      <c r="A1056" s="1">
        <v>2016</v>
      </c>
      <c r="B1056" s="1">
        <v>34582</v>
      </c>
      <c r="C1056" s="1" t="str">
        <f t="shared" si="32"/>
        <v>345</v>
      </c>
      <c r="D1056" s="1" t="str">
        <f t="shared" si="33"/>
        <v>82</v>
      </c>
      <c r="E1056" s="2" t="s">
        <v>11</v>
      </c>
      <c r="F1056" s="7">
        <v>0</v>
      </c>
      <c r="G1056" s="7">
        <v>0</v>
      </c>
      <c r="H1056" s="7">
        <v>0</v>
      </c>
    </row>
    <row r="1057" spans="1:8" x14ac:dyDescent="0.25">
      <c r="A1057" s="1">
        <v>2016</v>
      </c>
      <c r="B1057" s="1">
        <v>34583</v>
      </c>
      <c r="C1057" s="1" t="str">
        <f t="shared" si="32"/>
        <v>345</v>
      </c>
      <c r="D1057" s="1" t="str">
        <f t="shared" si="33"/>
        <v>83</v>
      </c>
      <c r="E1057" s="2" t="s">
        <v>11</v>
      </c>
      <c r="F1057" s="7">
        <v>13043.48</v>
      </c>
      <c r="G1057" s="7">
        <v>0</v>
      </c>
      <c r="H1057" s="7">
        <v>0</v>
      </c>
    </row>
    <row r="1058" spans="1:8" x14ac:dyDescent="0.25">
      <c r="A1058" s="1">
        <v>2016</v>
      </c>
      <c r="B1058" s="1">
        <v>34584</v>
      </c>
      <c r="C1058" s="1" t="str">
        <f t="shared" si="32"/>
        <v>345</v>
      </c>
      <c r="D1058" s="1" t="str">
        <f t="shared" si="33"/>
        <v>84</v>
      </c>
      <c r="E1058" s="2" t="s">
        <v>11</v>
      </c>
      <c r="F1058" s="7">
        <v>0</v>
      </c>
      <c r="G1058" s="7">
        <v>0</v>
      </c>
      <c r="H1058" s="7">
        <v>0</v>
      </c>
    </row>
    <row r="1059" spans="1:8" x14ac:dyDescent="0.25">
      <c r="A1059" s="1">
        <v>2016</v>
      </c>
      <c r="B1059" s="1">
        <v>34585</v>
      </c>
      <c r="C1059" s="1" t="str">
        <f t="shared" si="32"/>
        <v>345</v>
      </c>
      <c r="D1059" s="1" t="str">
        <f t="shared" si="33"/>
        <v>85</v>
      </c>
      <c r="E1059" s="2" t="s">
        <v>11</v>
      </c>
      <c r="F1059" s="7">
        <v>0</v>
      </c>
      <c r="G1059" s="7">
        <v>0</v>
      </c>
      <c r="H1059" s="7">
        <v>0</v>
      </c>
    </row>
    <row r="1060" spans="1:8" x14ac:dyDescent="0.25">
      <c r="A1060" s="1">
        <v>2016</v>
      </c>
      <c r="B1060" s="1">
        <v>34599</v>
      </c>
      <c r="C1060" s="1" t="str">
        <f t="shared" si="32"/>
        <v>345</v>
      </c>
      <c r="D1060" s="1" t="str">
        <f t="shared" si="33"/>
        <v>99</v>
      </c>
      <c r="E1060" s="2" t="s">
        <v>11</v>
      </c>
      <c r="F1060" s="7">
        <v>0</v>
      </c>
      <c r="G1060" s="7">
        <v>0</v>
      </c>
      <c r="H1060" s="7">
        <v>0</v>
      </c>
    </row>
    <row r="1061" spans="1:8" x14ac:dyDescent="0.25">
      <c r="A1061" s="1">
        <v>2016</v>
      </c>
      <c r="B1061" s="1">
        <v>34628</v>
      </c>
      <c r="C1061" s="1" t="str">
        <f t="shared" si="32"/>
        <v>346</v>
      </c>
      <c r="D1061" s="1" t="str">
        <f t="shared" si="33"/>
        <v>28</v>
      </c>
      <c r="E1061" s="2" t="s">
        <v>11</v>
      </c>
      <c r="F1061" s="7">
        <v>0</v>
      </c>
      <c r="G1061" s="7">
        <v>0</v>
      </c>
      <c r="H1061" s="7">
        <v>0</v>
      </c>
    </row>
    <row r="1062" spans="1:8" x14ac:dyDescent="0.25">
      <c r="A1062" s="1">
        <v>2016</v>
      </c>
      <c r="B1062" s="1">
        <v>34630</v>
      </c>
      <c r="C1062" s="1" t="str">
        <f t="shared" si="32"/>
        <v>346</v>
      </c>
      <c r="D1062" s="1" t="str">
        <f t="shared" si="33"/>
        <v>30</v>
      </c>
      <c r="E1062" s="2" t="s">
        <v>11</v>
      </c>
      <c r="F1062" s="7">
        <v>55020.65</v>
      </c>
      <c r="G1062" s="7">
        <v>-54081.66</v>
      </c>
      <c r="H1062" s="7">
        <v>0</v>
      </c>
    </row>
    <row r="1063" spans="1:8" x14ac:dyDescent="0.25">
      <c r="A1063" s="1">
        <v>2016</v>
      </c>
      <c r="B1063" s="1">
        <v>34631</v>
      </c>
      <c r="C1063" s="1" t="str">
        <f t="shared" si="32"/>
        <v>346</v>
      </c>
      <c r="D1063" s="1" t="str">
        <f t="shared" si="33"/>
        <v>31</v>
      </c>
      <c r="E1063" s="2" t="s">
        <v>11</v>
      </c>
      <c r="F1063" s="7">
        <v>0</v>
      </c>
      <c r="G1063" s="7">
        <v>0</v>
      </c>
      <c r="H1063" s="7">
        <v>0</v>
      </c>
    </row>
    <row r="1064" spans="1:8" x14ac:dyDescent="0.25">
      <c r="A1064" s="1">
        <v>2016</v>
      </c>
      <c r="B1064" s="1">
        <v>34632</v>
      </c>
      <c r="C1064" s="1" t="str">
        <f t="shared" si="32"/>
        <v>346</v>
      </c>
      <c r="D1064" s="1" t="str">
        <f t="shared" si="33"/>
        <v>32</v>
      </c>
      <c r="E1064" s="2" t="s">
        <v>11</v>
      </c>
      <c r="F1064" s="7">
        <v>0</v>
      </c>
      <c r="G1064" s="7">
        <v>0</v>
      </c>
      <c r="H1064" s="7">
        <v>0</v>
      </c>
    </row>
    <row r="1065" spans="1:8" x14ac:dyDescent="0.25">
      <c r="A1065" s="1">
        <v>2016</v>
      </c>
      <c r="B1065" s="1">
        <v>34633</v>
      </c>
      <c r="C1065" s="1" t="str">
        <f t="shared" si="32"/>
        <v>346</v>
      </c>
      <c r="D1065" s="1" t="str">
        <f t="shared" si="33"/>
        <v>33</v>
      </c>
      <c r="E1065" s="2" t="s">
        <v>11</v>
      </c>
      <c r="F1065" s="7">
        <v>0</v>
      </c>
      <c r="G1065" s="7">
        <v>0</v>
      </c>
      <c r="H1065" s="7">
        <v>0</v>
      </c>
    </row>
    <row r="1066" spans="1:8" x14ac:dyDescent="0.25">
      <c r="A1066" s="1">
        <v>2016</v>
      </c>
      <c r="B1066" s="1">
        <v>34634</v>
      </c>
      <c r="C1066" s="1" t="str">
        <f t="shared" si="32"/>
        <v>346</v>
      </c>
      <c r="D1066" s="1" t="str">
        <f t="shared" si="33"/>
        <v>34</v>
      </c>
      <c r="E1066" s="2" t="s">
        <v>11</v>
      </c>
      <c r="F1066" s="7">
        <v>0</v>
      </c>
      <c r="G1066" s="7">
        <v>0</v>
      </c>
      <c r="H1066" s="7">
        <v>0</v>
      </c>
    </row>
    <row r="1067" spans="1:8" x14ac:dyDescent="0.25">
      <c r="A1067" s="1">
        <v>2016</v>
      </c>
      <c r="B1067" s="1">
        <v>34635</v>
      </c>
      <c r="C1067" s="1" t="str">
        <f t="shared" si="32"/>
        <v>346</v>
      </c>
      <c r="D1067" s="1" t="str">
        <f t="shared" si="33"/>
        <v>35</v>
      </c>
      <c r="E1067" s="2" t="s">
        <v>11</v>
      </c>
      <c r="F1067" s="7">
        <v>0</v>
      </c>
      <c r="G1067" s="7">
        <v>0</v>
      </c>
      <c r="H1067" s="7">
        <v>0</v>
      </c>
    </row>
    <row r="1068" spans="1:8" x14ac:dyDescent="0.25">
      <c r="A1068" s="1">
        <v>2016</v>
      </c>
      <c r="B1068" s="1">
        <v>34636</v>
      </c>
      <c r="C1068" s="1" t="str">
        <f t="shared" si="32"/>
        <v>346</v>
      </c>
      <c r="D1068" s="1" t="str">
        <f t="shared" si="33"/>
        <v>36</v>
      </c>
      <c r="E1068" s="2" t="s">
        <v>11</v>
      </c>
      <c r="F1068" s="7">
        <v>0</v>
      </c>
      <c r="G1068" s="7">
        <v>0</v>
      </c>
      <c r="H1068" s="7">
        <v>0</v>
      </c>
    </row>
    <row r="1069" spans="1:8" x14ac:dyDescent="0.25">
      <c r="A1069" s="1">
        <v>2016</v>
      </c>
      <c r="B1069" s="1">
        <v>34637</v>
      </c>
      <c r="C1069" s="1" t="str">
        <f t="shared" si="32"/>
        <v>346</v>
      </c>
      <c r="D1069" s="1" t="str">
        <f t="shared" si="33"/>
        <v>37</v>
      </c>
      <c r="E1069" s="2" t="s">
        <v>11</v>
      </c>
      <c r="F1069" s="7">
        <v>26535.5</v>
      </c>
      <c r="G1069" s="7">
        <v>0</v>
      </c>
      <c r="H1069" s="7">
        <v>0</v>
      </c>
    </row>
    <row r="1070" spans="1:8" x14ac:dyDescent="0.25">
      <c r="A1070" s="1">
        <v>2016</v>
      </c>
      <c r="B1070" s="1">
        <v>34641</v>
      </c>
      <c r="C1070" s="1" t="str">
        <f t="shared" si="32"/>
        <v>346</v>
      </c>
      <c r="D1070" s="1" t="str">
        <f t="shared" si="33"/>
        <v>41</v>
      </c>
      <c r="E1070" s="2" t="s">
        <v>11</v>
      </c>
      <c r="F1070" s="7">
        <v>0</v>
      </c>
      <c r="G1070" s="7">
        <v>0</v>
      </c>
      <c r="H1070" s="7">
        <v>0</v>
      </c>
    </row>
    <row r="1071" spans="1:8" x14ac:dyDescent="0.25">
      <c r="A1071" s="1">
        <v>2016</v>
      </c>
      <c r="B1071" s="1">
        <v>34642</v>
      </c>
      <c r="C1071" s="1" t="str">
        <f t="shared" si="32"/>
        <v>346</v>
      </c>
      <c r="D1071" s="1" t="str">
        <f t="shared" si="33"/>
        <v>42</v>
      </c>
      <c r="E1071" s="2" t="s">
        <v>11</v>
      </c>
      <c r="F1071" s="7">
        <v>0</v>
      </c>
      <c r="G1071" s="7">
        <v>0</v>
      </c>
      <c r="H1071" s="7">
        <v>0</v>
      </c>
    </row>
    <row r="1072" spans="1:8" x14ac:dyDescent="0.25">
      <c r="A1072" s="1">
        <v>2016</v>
      </c>
      <c r="B1072" s="1">
        <v>34644</v>
      </c>
      <c r="C1072" s="1" t="str">
        <f t="shared" si="32"/>
        <v>346</v>
      </c>
      <c r="D1072" s="1" t="str">
        <f t="shared" si="33"/>
        <v>44</v>
      </c>
      <c r="E1072" s="2" t="s">
        <v>11</v>
      </c>
      <c r="F1072" s="7">
        <v>0</v>
      </c>
      <c r="G1072" s="7">
        <v>0</v>
      </c>
      <c r="H1072" s="7">
        <v>0</v>
      </c>
    </row>
    <row r="1073" spans="1:8" x14ac:dyDescent="0.25">
      <c r="A1073" s="1">
        <v>2016</v>
      </c>
      <c r="B1073" s="1">
        <v>34680</v>
      </c>
      <c r="C1073" s="1" t="str">
        <f t="shared" si="32"/>
        <v>346</v>
      </c>
      <c r="D1073" s="1" t="str">
        <f t="shared" si="33"/>
        <v>80</v>
      </c>
      <c r="E1073" s="2" t="s">
        <v>11</v>
      </c>
      <c r="F1073" s="7">
        <v>20983.91</v>
      </c>
      <c r="G1073" s="7">
        <v>0</v>
      </c>
      <c r="H1073" s="7">
        <v>0</v>
      </c>
    </row>
    <row r="1074" spans="1:8" x14ac:dyDescent="0.25">
      <c r="A1074" s="1">
        <v>2016</v>
      </c>
      <c r="B1074" s="1">
        <v>34681</v>
      </c>
      <c r="C1074" s="1" t="str">
        <f t="shared" si="32"/>
        <v>346</v>
      </c>
      <c r="D1074" s="1" t="str">
        <f t="shared" si="33"/>
        <v>81</v>
      </c>
      <c r="E1074" s="2" t="s">
        <v>11</v>
      </c>
      <c r="F1074" s="7">
        <v>57984.160000000003</v>
      </c>
      <c r="G1074" s="7">
        <v>0</v>
      </c>
      <c r="H1074" s="7">
        <v>0</v>
      </c>
    </row>
    <row r="1075" spans="1:8" x14ac:dyDescent="0.25">
      <c r="A1075" s="1">
        <v>2016</v>
      </c>
      <c r="B1075" s="1">
        <v>34682</v>
      </c>
      <c r="C1075" s="1" t="str">
        <f t="shared" si="32"/>
        <v>346</v>
      </c>
      <c r="D1075" s="1" t="str">
        <f t="shared" si="33"/>
        <v>82</v>
      </c>
      <c r="E1075" s="2" t="s">
        <v>11</v>
      </c>
      <c r="F1075" s="7">
        <v>0</v>
      </c>
      <c r="G1075" s="7">
        <v>0</v>
      </c>
      <c r="H1075" s="7">
        <v>0</v>
      </c>
    </row>
    <row r="1076" spans="1:8" x14ac:dyDescent="0.25">
      <c r="A1076" s="1">
        <v>2016</v>
      </c>
      <c r="B1076" s="1">
        <v>34683</v>
      </c>
      <c r="C1076" s="1" t="str">
        <f t="shared" si="32"/>
        <v>346</v>
      </c>
      <c r="D1076" s="1" t="str">
        <f t="shared" si="33"/>
        <v>83</v>
      </c>
      <c r="E1076" s="2" t="s">
        <v>11</v>
      </c>
      <c r="F1076" s="7">
        <v>0</v>
      </c>
      <c r="G1076" s="7">
        <v>0</v>
      </c>
      <c r="H1076" s="7">
        <v>0</v>
      </c>
    </row>
    <row r="1077" spans="1:8" x14ac:dyDescent="0.25">
      <c r="A1077" s="1">
        <v>2016</v>
      </c>
      <c r="B1077" s="1">
        <v>34684</v>
      </c>
      <c r="C1077" s="1" t="str">
        <f t="shared" si="32"/>
        <v>346</v>
      </c>
      <c r="D1077" s="1" t="str">
        <f t="shared" si="33"/>
        <v>84</v>
      </c>
      <c r="E1077" s="2" t="s">
        <v>11</v>
      </c>
      <c r="F1077" s="7">
        <v>0</v>
      </c>
      <c r="G1077" s="7">
        <v>0</v>
      </c>
      <c r="H1077" s="7">
        <v>0</v>
      </c>
    </row>
    <row r="1078" spans="1:8" x14ac:dyDescent="0.25">
      <c r="A1078" s="1">
        <v>2016</v>
      </c>
      <c r="B1078" s="1">
        <v>34685</v>
      </c>
      <c r="C1078" s="1" t="str">
        <f t="shared" si="32"/>
        <v>346</v>
      </c>
      <c r="D1078" s="1" t="str">
        <f t="shared" si="33"/>
        <v>85</v>
      </c>
      <c r="E1078" s="2" t="s">
        <v>11</v>
      </c>
      <c r="F1078" s="7">
        <v>0</v>
      </c>
      <c r="G1078" s="7">
        <v>0</v>
      </c>
      <c r="H1078" s="7">
        <v>0</v>
      </c>
    </row>
    <row r="1079" spans="1:8" x14ac:dyDescent="0.25">
      <c r="A1079" s="1">
        <v>2016</v>
      </c>
      <c r="B1079" s="1">
        <v>34687</v>
      </c>
      <c r="C1079" s="1" t="str">
        <f t="shared" si="32"/>
        <v>346</v>
      </c>
      <c r="D1079" s="1" t="str">
        <f t="shared" si="33"/>
        <v>87</v>
      </c>
      <c r="E1079" s="2" t="s">
        <v>11</v>
      </c>
      <c r="F1079" s="7">
        <v>117559.19</v>
      </c>
      <c r="G1079" s="7">
        <v>0</v>
      </c>
      <c r="H1079" s="7">
        <v>0</v>
      </c>
    </row>
    <row r="1080" spans="1:8" x14ac:dyDescent="0.25">
      <c r="A1080" s="1">
        <v>2016</v>
      </c>
      <c r="B1080" s="1">
        <v>34700</v>
      </c>
      <c r="C1080" s="1" t="str">
        <f t="shared" si="32"/>
        <v>347</v>
      </c>
      <c r="D1080" s="1" t="str">
        <f t="shared" si="33"/>
        <v>00</v>
      </c>
      <c r="E1080" s="1" t="s">
        <v>10</v>
      </c>
      <c r="F1080" s="7">
        <v>-21543.82</v>
      </c>
      <c r="G1080" s="7">
        <v>0</v>
      </c>
      <c r="H1080" s="7">
        <v>0</v>
      </c>
    </row>
    <row r="1081" spans="1:8" x14ac:dyDescent="0.25">
      <c r="A1081" s="1">
        <v>2016</v>
      </c>
      <c r="B1081" s="1">
        <v>35000</v>
      </c>
      <c r="C1081" s="1" t="str">
        <f t="shared" si="32"/>
        <v>350</v>
      </c>
      <c r="D1081" s="1" t="str">
        <f t="shared" si="33"/>
        <v>00</v>
      </c>
      <c r="E1081" s="1" t="s">
        <v>15</v>
      </c>
      <c r="F1081" s="7">
        <v>2403.4899999999998</v>
      </c>
      <c r="G1081" s="7">
        <v>0</v>
      </c>
      <c r="H1081" s="7">
        <v>0</v>
      </c>
    </row>
    <row r="1082" spans="1:8" x14ac:dyDescent="0.25">
      <c r="A1082" s="1">
        <v>2016</v>
      </c>
      <c r="B1082" s="1">
        <v>35001</v>
      </c>
      <c r="C1082" s="1" t="str">
        <f t="shared" si="32"/>
        <v>350</v>
      </c>
      <c r="D1082" s="1" t="str">
        <f t="shared" si="33"/>
        <v>01</v>
      </c>
      <c r="E1082" s="1" t="s">
        <v>12</v>
      </c>
      <c r="F1082" s="7">
        <v>0</v>
      </c>
      <c r="G1082" s="7">
        <v>0</v>
      </c>
      <c r="H1082" s="7">
        <v>0</v>
      </c>
    </row>
    <row r="1083" spans="1:8" x14ac:dyDescent="0.25">
      <c r="A1083" s="1">
        <v>2016</v>
      </c>
      <c r="B1083" s="1">
        <v>35200</v>
      </c>
      <c r="C1083" s="1" t="str">
        <f t="shared" si="32"/>
        <v>352</v>
      </c>
      <c r="D1083" s="1" t="str">
        <f t="shared" si="33"/>
        <v>00</v>
      </c>
      <c r="E1083" s="1" t="s">
        <v>12</v>
      </c>
      <c r="F1083" s="7">
        <v>82247.55</v>
      </c>
      <c r="G1083" s="7">
        <v>-16696.23</v>
      </c>
      <c r="H1083" s="7">
        <v>0</v>
      </c>
    </row>
    <row r="1084" spans="1:8" x14ac:dyDescent="0.25">
      <c r="A1084" s="1">
        <v>2016</v>
      </c>
      <c r="B1084" s="1">
        <v>35300</v>
      </c>
      <c r="C1084" s="1" t="str">
        <f t="shared" si="32"/>
        <v>353</v>
      </c>
      <c r="D1084" s="1" t="str">
        <f t="shared" si="33"/>
        <v>00</v>
      </c>
      <c r="E1084" s="1" t="s">
        <v>12</v>
      </c>
      <c r="F1084" s="7">
        <v>8339942.7299999995</v>
      </c>
      <c r="G1084" s="7">
        <v>-211830.42000000004</v>
      </c>
      <c r="H1084" s="7">
        <v>70546.89</v>
      </c>
    </row>
    <row r="1085" spans="1:8" x14ac:dyDescent="0.25">
      <c r="A1085" s="1">
        <v>2016</v>
      </c>
      <c r="B1085" s="1">
        <v>35400</v>
      </c>
      <c r="C1085" s="1" t="str">
        <f t="shared" si="32"/>
        <v>354</v>
      </c>
      <c r="D1085" s="1" t="str">
        <f t="shared" si="33"/>
        <v>00</v>
      </c>
      <c r="E1085" s="1" t="s">
        <v>12</v>
      </c>
      <c r="F1085" s="7">
        <v>0</v>
      </c>
      <c r="G1085" s="7">
        <v>-3783.3900000000003</v>
      </c>
      <c r="H1085" s="7">
        <v>0</v>
      </c>
    </row>
    <row r="1086" spans="1:8" x14ac:dyDescent="0.25">
      <c r="A1086" s="1">
        <v>2016</v>
      </c>
      <c r="B1086" s="1">
        <v>35500</v>
      </c>
      <c r="C1086" s="1" t="str">
        <f t="shared" si="32"/>
        <v>355</v>
      </c>
      <c r="D1086" s="1" t="str">
        <f t="shared" si="33"/>
        <v>00</v>
      </c>
      <c r="E1086" s="1" t="s">
        <v>12</v>
      </c>
      <c r="F1086" s="7">
        <v>3258357.9299999997</v>
      </c>
      <c r="G1086" s="7">
        <v>-2625857.6199999996</v>
      </c>
      <c r="H1086" s="7">
        <v>71242.900000000009</v>
      </c>
    </row>
    <row r="1087" spans="1:8" x14ac:dyDescent="0.25">
      <c r="A1087" s="1">
        <v>2016</v>
      </c>
      <c r="B1087" s="1">
        <v>35600</v>
      </c>
      <c r="C1087" s="1" t="str">
        <f t="shared" si="32"/>
        <v>356</v>
      </c>
      <c r="D1087" s="1" t="str">
        <f t="shared" si="33"/>
        <v>00</v>
      </c>
      <c r="E1087" s="1" t="s">
        <v>12</v>
      </c>
      <c r="F1087" s="7">
        <v>7508447.9500000002</v>
      </c>
      <c r="G1087" s="7">
        <v>-552066.43000000017</v>
      </c>
      <c r="H1087" s="7">
        <v>335887.50000000006</v>
      </c>
    </row>
    <row r="1088" spans="1:8" x14ac:dyDescent="0.25">
      <c r="A1088" s="1">
        <v>2016</v>
      </c>
      <c r="B1088" s="1">
        <v>35601</v>
      </c>
      <c r="C1088" s="1" t="str">
        <f t="shared" si="32"/>
        <v>356</v>
      </c>
      <c r="D1088" s="1" t="str">
        <f t="shared" si="33"/>
        <v>01</v>
      </c>
      <c r="E1088" s="1" t="s">
        <v>12</v>
      </c>
      <c r="F1088" s="7">
        <v>0</v>
      </c>
      <c r="G1088" s="7">
        <v>0</v>
      </c>
      <c r="H1088" s="7">
        <v>0</v>
      </c>
    </row>
    <row r="1089" spans="1:8" x14ac:dyDescent="0.25">
      <c r="A1089" s="1">
        <v>2016</v>
      </c>
      <c r="B1089" s="1">
        <v>35700</v>
      </c>
      <c r="C1089" s="1" t="str">
        <f t="shared" si="32"/>
        <v>357</v>
      </c>
      <c r="D1089" s="1" t="str">
        <f t="shared" si="33"/>
        <v>00</v>
      </c>
      <c r="E1089" s="1" t="s">
        <v>12</v>
      </c>
      <c r="F1089" s="7">
        <v>0</v>
      </c>
      <c r="G1089" s="7">
        <v>8445.81</v>
      </c>
      <c r="H1089" s="7">
        <v>517.53</v>
      </c>
    </row>
    <row r="1090" spans="1:8" x14ac:dyDescent="0.25">
      <c r="A1090" s="1">
        <v>2016</v>
      </c>
      <c r="B1090" s="1">
        <v>35800</v>
      </c>
      <c r="C1090" s="1" t="str">
        <f t="shared" ref="C1090:C1153" si="34">LEFT(B1090,3)</f>
        <v>358</v>
      </c>
      <c r="D1090" s="1" t="str">
        <f t="shared" ref="D1090:D1153" si="35">RIGHT(B1090,2)</f>
        <v>00</v>
      </c>
      <c r="E1090" s="1" t="s">
        <v>12</v>
      </c>
      <c r="F1090" s="7">
        <v>0</v>
      </c>
      <c r="G1090" s="7">
        <v>18396.079999999994</v>
      </c>
      <c r="H1090" s="7">
        <v>1127.2199999999998</v>
      </c>
    </row>
    <row r="1091" spans="1:8" x14ac:dyDescent="0.25">
      <c r="A1091" s="1">
        <v>2016</v>
      </c>
      <c r="B1091" s="1">
        <v>35900</v>
      </c>
      <c r="C1091" s="1" t="str">
        <f t="shared" si="34"/>
        <v>359</v>
      </c>
      <c r="D1091" s="1" t="str">
        <f t="shared" si="35"/>
        <v>00</v>
      </c>
      <c r="E1091" s="1" t="s">
        <v>12</v>
      </c>
      <c r="F1091" s="7">
        <v>41823.78</v>
      </c>
      <c r="G1091" s="7">
        <v>-1122.8499999999999</v>
      </c>
      <c r="H1091" s="7">
        <v>0</v>
      </c>
    </row>
    <row r="1092" spans="1:8" x14ac:dyDescent="0.25">
      <c r="A1092" s="1">
        <v>2016</v>
      </c>
      <c r="B1092" s="1">
        <v>36000</v>
      </c>
      <c r="C1092" s="1" t="str">
        <f t="shared" si="34"/>
        <v>360</v>
      </c>
      <c r="D1092" s="1" t="str">
        <f t="shared" si="35"/>
        <v>00</v>
      </c>
      <c r="E1092" s="1" t="s">
        <v>15</v>
      </c>
      <c r="F1092" s="7">
        <v>1527.42</v>
      </c>
      <c r="G1092" s="7">
        <v>0</v>
      </c>
      <c r="H1092" s="7">
        <v>0</v>
      </c>
    </row>
    <row r="1093" spans="1:8" x14ac:dyDescent="0.25">
      <c r="A1093" s="1">
        <v>2016</v>
      </c>
      <c r="B1093" s="1">
        <v>36001</v>
      </c>
      <c r="C1093" s="1" t="str">
        <f t="shared" si="34"/>
        <v>360</v>
      </c>
      <c r="D1093" s="1" t="str">
        <f t="shared" si="35"/>
        <v>01</v>
      </c>
      <c r="E1093" s="2" t="s">
        <v>13</v>
      </c>
      <c r="F1093" s="7">
        <v>0</v>
      </c>
      <c r="G1093" s="7">
        <v>0</v>
      </c>
      <c r="H1093" s="7">
        <v>0</v>
      </c>
    </row>
    <row r="1094" spans="1:8" x14ac:dyDescent="0.25">
      <c r="A1094" s="1">
        <v>2016</v>
      </c>
      <c r="B1094" s="1">
        <v>36100</v>
      </c>
      <c r="C1094" s="1" t="str">
        <f t="shared" si="34"/>
        <v>361</v>
      </c>
      <c r="D1094" s="1" t="str">
        <f t="shared" si="35"/>
        <v>00</v>
      </c>
      <c r="E1094" s="2" t="s">
        <v>13</v>
      </c>
      <c r="F1094" s="7">
        <v>63334.85</v>
      </c>
      <c r="G1094" s="7">
        <v>-11765.35</v>
      </c>
      <c r="H1094" s="7">
        <v>0</v>
      </c>
    </row>
    <row r="1095" spans="1:8" x14ac:dyDescent="0.25">
      <c r="A1095" s="1">
        <v>2016</v>
      </c>
      <c r="B1095" s="1">
        <v>36200</v>
      </c>
      <c r="C1095" s="1" t="str">
        <f t="shared" si="34"/>
        <v>362</v>
      </c>
      <c r="D1095" s="1" t="str">
        <f t="shared" si="35"/>
        <v>00</v>
      </c>
      <c r="E1095" s="2" t="s">
        <v>13</v>
      </c>
      <c r="F1095" s="7">
        <v>3073347.54</v>
      </c>
      <c r="G1095" s="7">
        <v>-375589.18</v>
      </c>
      <c r="H1095" s="7">
        <v>-86079.47</v>
      </c>
    </row>
    <row r="1096" spans="1:8" x14ac:dyDescent="0.25">
      <c r="A1096" s="1">
        <v>2016</v>
      </c>
      <c r="B1096" s="1">
        <v>36400</v>
      </c>
      <c r="C1096" s="1" t="str">
        <f t="shared" si="34"/>
        <v>364</v>
      </c>
      <c r="D1096" s="1" t="str">
        <f t="shared" si="35"/>
        <v>00</v>
      </c>
      <c r="E1096" s="2" t="s">
        <v>13</v>
      </c>
      <c r="F1096" s="7">
        <v>5823021.9000000004</v>
      </c>
      <c r="G1096" s="7">
        <v>-4189581.31</v>
      </c>
      <c r="H1096" s="7">
        <v>-124802.55000000003</v>
      </c>
    </row>
    <row r="1097" spans="1:8" x14ac:dyDescent="0.25">
      <c r="A1097" s="1">
        <v>2016</v>
      </c>
      <c r="B1097" s="1">
        <v>36500</v>
      </c>
      <c r="C1097" s="1" t="str">
        <f t="shared" si="34"/>
        <v>365</v>
      </c>
      <c r="D1097" s="1" t="str">
        <f t="shared" si="35"/>
        <v>00</v>
      </c>
      <c r="E1097" s="2" t="s">
        <v>13</v>
      </c>
      <c r="F1097" s="7">
        <v>2341120.5099999998</v>
      </c>
      <c r="G1097" s="7">
        <v>-2866356.75</v>
      </c>
      <c r="H1097" s="7">
        <v>362454.57</v>
      </c>
    </row>
    <row r="1098" spans="1:8" x14ac:dyDescent="0.25">
      <c r="A1098" s="1">
        <v>2016</v>
      </c>
      <c r="B1098" s="1">
        <v>36600</v>
      </c>
      <c r="C1098" s="1" t="str">
        <f t="shared" si="34"/>
        <v>366</v>
      </c>
      <c r="D1098" s="1" t="str">
        <f t="shared" si="35"/>
        <v>00</v>
      </c>
      <c r="E1098" s="2" t="s">
        <v>13</v>
      </c>
      <c r="F1098" s="7">
        <v>167338.14000000001</v>
      </c>
      <c r="G1098" s="7">
        <v>-127538.04000000001</v>
      </c>
      <c r="H1098" s="7">
        <v>-100971.48000000001</v>
      </c>
    </row>
    <row r="1099" spans="1:8" x14ac:dyDescent="0.25">
      <c r="A1099" s="1">
        <v>2016</v>
      </c>
      <c r="B1099" s="1">
        <v>36700</v>
      </c>
      <c r="C1099" s="1" t="str">
        <f t="shared" si="34"/>
        <v>367</v>
      </c>
      <c r="D1099" s="1" t="str">
        <f t="shared" si="35"/>
        <v>00</v>
      </c>
      <c r="E1099" s="2" t="s">
        <v>13</v>
      </c>
      <c r="F1099" s="7">
        <v>4033419.67</v>
      </c>
      <c r="G1099" s="7">
        <v>-1524243.71</v>
      </c>
      <c r="H1099" s="7">
        <v>327999.74999999994</v>
      </c>
    </row>
    <row r="1100" spans="1:8" x14ac:dyDescent="0.25">
      <c r="A1100" s="1">
        <v>2016</v>
      </c>
      <c r="B1100" s="1">
        <v>36800</v>
      </c>
      <c r="C1100" s="1" t="str">
        <f t="shared" si="34"/>
        <v>368</v>
      </c>
      <c r="D1100" s="1" t="str">
        <f t="shared" si="35"/>
        <v>00</v>
      </c>
      <c r="E1100" s="2" t="s">
        <v>13</v>
      </c>
      <c r="F1100" s="7">
        <v>12106294.809999999</v>
      </c>
      <c r="G1100" s="7">
        <v>-9510518.8800000008</v>
      </c>
      <c r="H1100" s="7">
        <v>2320055.5499999998</v>
      </c>
    </row>
    <row r="1101" spans="1:8" x14ac:dyDescent="0.25">
      <c r="A1101" s="1">
        <v>2016</v>
      </c>
      <c r="B1101" s="1">
        <v>36900</v>
      </c>
      <c r="C1101" s="1" t="str">
        <f t="shared" si="34"/>
        <v>369</v>
      </c>
      <c r="D1101" s="1" t="str">
        <f t="shared" si="35"/>
        <v>00</v>
      </c>
      <c r="E1101" s="2" t="s">
        <v>13</v>
      </c>
      <c r="F1101" s="7">
        <v>90295.099999999991</v>
      </c>
      <c r="G1101" s="7">
        <v>-102293.40999999999</v>
      </c>
      <c r="H1101" s="7">
        <v>15894.010000000002</v>
      </c>
    </row>
    <row r="1102" spans="1:8" x14ac:dyDescent="0.25">
      <c r="A1102" s="1">
        <v>2016</v>
      </c>
      <c r="B1102" s="1">
        <v>36902</v>
      </c>
      <c r="C1102" s="1" t="str">
        <f t="shared" si="34"/>
        <v>369</v>
      </c>
      <c r="D1102" s="1" t="str">
        <f t="shared" si="35"/>
        <v>02</v>
      </c>
      <c r="E1102" s="2" t="s">
        <v>13</v>
      </c>
      <c r="F1102" s="7">
        <v>94973.510000000009</v>
      </c>
      <c r="G1102" s="7">
        <v>-795843.04</v>
      </c>
      <c r="H1102" s="7">
        <v>41770.590000000011</v>
      </c>
    </row>
    <row r="1103" spans="1:8" x14ac:dyDescent="0.25">
      <c r="A1103" s="1">
        <v>2016</v>
      </c>
      <c r="B1103" s="1">
        <v>37000</v>
      </c>
      <c r="C1103" s="1" t="str">
        <f t="shared" si="34"/>
        <v>370</v>
      </c>
      <c r="D1103" s="1" t="str">
        <f t="shared" si="35"/>
        <v>00</v>
      </c>
      <c r="E1103" s="2" t="s">
        <v>13</v>
      </c>
      <c r="F1103" s="7">
        <v>1576852.7300000002</v>
      </c>
      <c r="G1103" s="7">
        <v>-1413417.4999999998</v>
      </c>
      <c r="H1103" s="7">
        <v>-27203.950000000004</v>
      </c>
    </row>
    <row r="1104" spans="1:8" x14ac:dyDescent="0.25">
      <c r="A1104" s="1">
        <v>2016</v>
      </c>
      <c r="B1104" s="1">
        <v>37300</v>
      </c>
      <c r="C1104" s="1" t="str">
        <f t="shared" si="34"/>
        <v>373</v>
      </c>
      <c r="D1104" s="1" t="str">
        <f t="shared" si="35"/>
        <v>00</v>
      </c>
      <c r="E1104" s="2" t="s">
        <v>13</v>
      </c>
      <c r="F1104" s="7">
        <v>2954534.0900000003</v>
      </c>
      <c r="G1104" s="7">
        <v>-1069774.46</v>
      </c>
      <c r="H1104" s="7">
        <v>35407.12999999999</v>
      </c>
    </row>
    <row r="1105" spans="1:8" x14ac:dyDescent="0.25">
      <c r="A1105" s="1">
        <v>2016</v>
      </c>
      <c r="B1105" s="1">
        <v>37400</v>
      </c>
      <c r="C1105" s="1" t="str">
        <f t="shared" si="34"/>
        <v>374</v>
      </c>
      <c r="D1105" s="1" t="str">
        <f t="shared" si="35"/>
        <v>00</v>
      </c>
      <c r="E1105" s="1" t="s">
        <v>10</v>
      </c>
      <c r="F1105" s="7">
        <v>0</v>
      </c>
      <c r="G1105" s="7">
        <v>0</v>
      </c>
      <c r="H1105" s="7">
        <v>0</v>
      </c>
    </row>
    <row r="1106" spans="1:8" x14ac:dyDescent="0.25">
      <c r="A1106" s="1">
        <v>2016</v>
      </c>
      <c r="B1106" s="1">
        <v>38900</v>
      </c>
      <c r="C1106" s="1" t="str">
        <f t="shared" si="34"/>
        <v>389</v>
      </c>
      <c r="D1106" s="1" t="str">
        <f t="shared" si="35"/>
        <v>00</v>
      </c>
      <c r="E1106" s="1" t="s">
        <v>15</v>
      </c>
      <c r="F1106" s="7">
        <v>0</v>
      </c>
      <c r="G1106" s="7">
        <v>0</v>
      </c>
      <c r="H1106" s="7">
        <v>0</v>
      </c>
    </row>
    <row r="1107" spans="1:8" x14ac:dyDescent="0.25">
      <c r="A1107" s="1">
        <v>2016</v>
      </c>
      <c r="B1107" s="1">
        <v>39000</v>
      </c>
      <c r="C1107" s="1" t="str">
        <f t="shared" si="34"/>
        <v>390</v>
      </c>
      <c r="D1107" s="1" t="str">
        <f t="shared" si="35"/>
        <v>00</v>
      </c>
      <c r="E1107" s="1" t="s">
        <v>14</v>
      </c>
      <c r="F1107" s="7">
        <v>861559.99</v>
      </c>
      <c r="G1107" s="7">
        <v>-434246.32</v>
      </c>
      <c r="H1107" s="7">
        <v>0</v>
      </c>
    </row>
    <row r="1108" spans="1:8" x14ac:dyDescent="0.25">
      <c r="A1108" s="1">
        <v>2016</v>
      </c>
      <c r="B1108" s="1">
        <v>39101</v>
      </c>
      <c r="C1108" s="1" t="str">
        <f t="shared" si="34"/>
        <v>391</v>
      </c>
      <c r="D1108" s="1" t="str">
        <f t="shared" si="35"/>
        <v>01</v>
      </c>
      <c r="E1108" s="1" t="s">
        <v>16</v>
      </c>
      <c r="F1108" s="7">
        <v>919981.51</v>
      </c>
      <c r="G1108" s="7">
        <v>0</v>
      </c>
      <c r="H1108" s="7">
        <v>0</v>
      </c>
    </row>
    <row r="1109" spans="1:8" x14ac:dyDescent="0.25">
      <c r="A1109" s="1">
        <v>2016</v>
      </c>
      <c r="B1109" s="1">
        <v>39102</v>
      </c>
      <c r="C1109" s="1" t="str">
        <f t="shared" si="34"/>
        <v>391</v>
      </c>
      <c r="D1109" s="1" t="str">
        <f t="shared" si="35"/>
        <v>02</v>
      </c>
      <c r="E1109" s="1" t="s">
        <v>16</v>
      </c>
      <c r="F1109" s="7">
        <v>2334582.25</v>
      </c>
      <c r="G1109" s="7">
        <v>-70282.25</v>
      </c>
      <c r="H1109" s="7">
        <v>0</v>
      </c>
    </row>
    <row r="1110" spans="1:8" x14ac:dyDescent="0.25">
      <c r="A1110" s="1">
        <v>2016</v>
      </c>
      <c r="B1110" s="1">
        <v>39103</v>
      </c>
      <c r="C1110" s="1" t="str">
        <f t="shared" si="34"/>
        <v>391</v>
      </c>
      <c r="D1110" s="1" t="str">
        <f t="shared" si="35"/>
        <v>03</v>
      </c>
      <c r="E1110" s="1" t="s">
        <v>16</v>
      </c>
      <c r="F1110" s="7">
        <v>0</v>
      </c>
      <c r="G1110" s="7">
        <v>-296324.15000000002</v>
      </c>
      <c r="H1110" s="7">
        <v>0</v>
      </c>
    </row>
    <row r="1111" spans="1:8" x14ac:dyDescent="0.25">
      <c r="A1111" s="1">
        <v>2016</v>
      </c>
      <c r="B1111" s="1">
        <v>39104</v>
      </c>
      <c r="C1111" s="1" t="str">
        <f t="shared" si="34"/>
        <v>391</v>
      </c>
      <c r="D1111" s="1" t="str">
        <f t="shared" si="35"/>
        <v>04</v>
      </c>
      <c r="E1111" s="1" t="s">
        <v>16</v>
      </c>
      <c r="F1111" s="7">
        <v>1561028.6500000001</v>
      </c>
      <c r="G1111" s="7">
        <v>0</v>
      </c>
      <c r="H1111" s="7">
        <v>0</v>
      </c>
    </row>
    <row r="1112" spans="1:8" x14ac:dyDescent="0.25">
      <c r="A1112" s="1">
        <v>2016</v>
      </c>
      <c r="B1112" s="1">
        <v>39202</v>
      </c>
      <c r="C1112" s="1" t="str">
        <f t="shared" si="34"/>
        <v>392</v>
      </c>
      <c r="D1112" s="1" t="str">
        <f t="shared" si="35"/>
        <v>02</v>
      </c>
      <c r="E1112" s="1" t="s">
        <v>17</v>
      </c>
      <c r="F1112" s="7">
        <v>492178.38999999996</v>
      </c>
      <c r="G1112" s="7">
        <v>279784.29000000004</v>
      </c>
      <c r="H1112" s="7">
        <v>-9693.8299999999963</v>
      </c>
    </row>
    <row r="1113" spans="1:8" x14ac:dyDescent="0.25">
      <c r="A1113" s="1">
        <v>2016</v>
      </c>
      <c r="B1113" s="1">
        <v>39203</v>
      </c>
      <c r="C1113" s="1" t="str">
        <f t="shared" si="34"/>
        <v>392</v>
      </c>
      <c r="D1113" s="1" t="str">
        <f t="shared" si="35"/>
        <v>03</v>
      </c>
      <c r="E1113" s="1" t="s">
        <v>17</v>
      </c>
      <c r="F1113" s="7">
        <v>430827.57</v>
      </c>
      <c r="G1113" s="7">
        <v>1205065.8700000001</v>
      </c>
      <c r="H1113" s="7">
        <v>-42525.070000000007</v>
      </c>
    </row>
    <row r="1114" spans="1:8" x14ac:dyDescent="0.25">
      <c r="A1114" s="1">
        <v>2016</v>
      </c>
      <c r="B1114" s="1">
        <v>39204</v>
      </c>
      <c r="C1114" s="1" t="str">
        <f t="shared" si="34"/>
        <v>392</v>
      </c>
      <c r="D1114" s="1" t="str">
        <f t="shared" si="35"/>
        <v>04</v>
      </c>
      <c r="E1114" s="1" t="s">
        <v>17</v>
      </c>
      <c r="F1114" s="7">
        <v>0</v>
      </c>
      <c r="G1114" s="7">
        <v>0</v>
      </c>
      <c r="H1114" s="7">
        <v>0</v>
      </c>
    </row>
    <row r="1115" spans="1:8" x14ac:dyDescent="0.25">
      <c r="A1115" s="1">
        <v>2016</v>
      </c>
      <c r="B1115" s="1">
        <v>39212</v>
      </c>
      <c r="C1115" s="1" t="str">
        <f t="shared" si="34"/>
        <v>392</v>
      </c>
      <c r="D1115" s="1" t="str">
        <f t="shared" si="35"/>
        <v>12</v>
      </c>
      <c r="E1115" s="1" t="s">
        <v>17</v>
      </c>
      <c r="F1115" s="7">
        <v>127951.89</v>
      </c>
      <c r="G1115" s="7">
        <v>148241.89000000004</v>
      </c>
      <c r="H1115" s="7">
        <v>-4597.82</v>
      </c>
    </row>
    <row r="1116" spans="1:8" x14ac:dyDescent="0.25">
      <c r="A1116" s="1">
        <v>2016</v>
      </c>
      <c r="B1116" s="1">
        <v>39213</v>
      </c>
      <c r="C1116" s="1" t="str">
        <f t="shared" si="34"/>
        <v>392</v>
      </c>
      <c r="D1116" s="1" t="str">
        <f t="shared" si="35"/>
        <v>13</v>
      </c>
      <c r="E1116" s="1" t="s">
        <v>17</v>
      </c>
      <c r="F1116" s="7">
        <v>43116.86</v>
      </c>
      <c r="G1116" s="7">
        <v>51666.159999999989</v>
      </c>
      <c r="H1116" s="7">
        <v>-2499.9299999999994</v>
      </c>
    </row>
    <row r="1117" spans="1:8" x14ac:dyDescent="0.25">
      <c r="A1117" s="1">
        <v>2016</v>
      </c>
      <c r="B1117" s="1">
        <v>39214</v>
      </c>
      <c r="C1117" s="1" t="str">
        <f t="shared" si="34"/>
        <v>392</v>
      </c>
      <c r="D1117" s="1" t="str">
        <f t="shared" si="35"/>
        <v>14</v>
      </c>
      <c r="E1117" s="1" t="s">
        <v>17</v>
      </c>
      <c r="F1117" s="7">
        <v>0</v>
      </c>
      <c r="G1117" s="7">
        <v>0</v>
      </c>
      <c r="H1117" s="7">
        <v>0</v>
      </c>
    </row>
    <row r="1118" spans="1:8" x14ac:dyDescent="0.25">
      <c r="A1118" s="1">
        <v>2016</v>
      </c>
      <c r="B1118" s="1">
        <v>39300</v>
      </c>
      <c r="C1118" s="1" t="str">
        <f t="shared" si="34"/>
        <v>393</v>
      </c>
      <c r="D1118" s="1" t="str">
        <f t="shared" si="35"/>
        <v>00</v>
      </c>
      <c r="E1118" s="1" t="s">
        <v>16</v>
      </c>
      <c r="F1118" s="7">
        <v>0</v>
      </c>
      <c r="G1118" s="7">
        <v>0</v>
      </c>
      <c r="H1118" s="7">
        <v>0</v>
      </c>
    </row>
    <row r="1119" spans="1:8" x14ac:dyDescent="0.25">
      <c r="A1119" s="1">
        <v>2016</v>
      </c>
      <c r="B1119" s="1">
        <v>39400</v>
      </c>
      <c r="C1119" s="1" t="str">
        <f t="shared" si="34"/>
        <v>394</v>
      </c>
      <c r="D1119" s="1" t="str">
        <f t="shared" si="35"/>
        <v>00</v>
      </c>
      <c r="E1119" s="1" t="s">
        <v>16</v>
      </c>
      <c r="F1119" s="7">
        <v>734200.78</v>
      </c>
      <c r="G1119" s="7">
        <v>0</v>
      </c>
      <c r="H1119" s="7">
        <v>0</v>
      </c>
    </row>
    <row r="1120" spans="1:8" x14ac:dyDescent="0.25">
      <c r="A1120" s="1">
        <v>2016</v>
      </c>
      <c r="B1120" s="1">
        <v>39500</v>
      </c>
      <c r="C1120" s="1" t="str">
        <f t="shared" si="34"/>
        <v>395</v>
      </c>
      <c r="D1120" s="1" t="str">
        <f t="shared" si="35"/>
        <v>00</v>
      </c>
      <c r="E1120" s="1" t="s">
        <v>16</v>
      </c>
      <c r="F1120" s="7">
        <v>0</v>
      </c>
      <c r="G1120" s="7">
        <v>0</v>
      </c>
      <c r="H1120" s="7">
        <v>0</v>
      </c>
    </row>
    <row r="1121" spans="1:8" x14ac:dyDescent="0.25">
      <c r="A1121" s="1">
        <v>2016</v>
      </c>
      <c r="B1121" s="1">
        <v>39600</v>
      </c>
      <c r="C1121" s="1" t="str">
        <f t="shared" si="34"/>
        <v>396</v>
      </c>
      <c r="D1121" s="1" t="str">
        <f t="shared" si="35"/>
        <v>00</v>
      </c>
      <c r="E1121" s="1" t="s">
        <v>16</v>
      </c>
      <c r="F1121" s="7">
        <v>0</v>
      </c>
      <c r="G1121" s="7">
        <v>0</v>
      </c>
      <c r="H1121" s="7">
        <v>0</v>
      </c>
    </row>
    <row r="1122" spans="1:8" x14ac:dyDescent="0.25">
      <c r="A1122" s="1">
        <v>2016</v>
      </c>
      <c r="B1122" s="1">
        <v>39700</v>
      </c>
      <c r="C1122" s="1" t="str">
        <f t="shared" si="34"/>
        <v>397</v>
      </c>
      <c r="D1122" s="1" t="str">
        <f t="shared" si="35"/>
        <v>00</v>
      </c>
      <c r="E1122" s="1" t="s">
        <v>16</v>
      </c>
      <c r="F1122" s="7">
        <v>1684003.76</v>
      </c>
      <c r="G1122" s="7">
        <v>0</v>
      </c>
      <c r="H1122" s="7">
        <v>0</v>
      </c>
    </row>
    <row r="1123" spans="1:8" x14ac:dyDescent="0.25">
      <c r="A1123" s="1">
        <v>2016</v>
      </c>
      <c r="B1123" s="1">
        <v>39725</v>
      </c>
      <c r="C1123" s="1" t="str">
        <f t="shared" si="34"/>
        <v>397</v>
      </c>
      <c r="D1123" s="1" t="str">
        <f t="shared" si="35"/>
        <v>25</v>
      </c>
      <c r="E1123" s="2" t="s">
        <v>14</v>
      </c>
      <c r="F1123" s="7">
        <v>19696.400000000005</v>
      </c>
      <c r="G1123" s="7">
        <v>-9610.5800000000017</v>
      </c>
      <c r="H1123" s="7">
        <v>0</v>
      </c>
    </row>
    <row r="1124" spans="1:8" x14ac:dyDescent="0.25">
      <c r="A1124" s="1">
        <v>2016</v>
      </c>
      <c r="B1124" s="1">
        <v>39800</v>
      </c>
      <c r="C1124" s="1" t="str">
        <f t="shared" si="34"/>
        <v>398</v>
      </c>
      <c r="D1124" s="1" t="str">
        <f t="shared" si="35"/>
        <v>00</v>
      </c>
      <c r="E1124" s="1" t="s">
        <v>16</v>
      </c>
      <c r="F1124" s="7">
        <v>0</v>
      </c>
      <c r="G1124" s="7">
        <v>0</v>
      </c>
      <c r="H1124" s="7">
        <v>0</v>
      </c>
    </row>
    <row r="1125" spans="1:8" x14ac:dyDescent="0.25">
      <c r="A1125" s="1">
        <v>2016</v>
      </c>
      <c r="B1125" s="1">
        <v>39910</v>
      </c>
      <c r="C1125" s="1" t="str">
        <f t="shared" si="34"/>
        <v>399</v>
      </c>
      <c r="D1125" s="1" t="str">
        <f t="shared" si="35"/>
        <v>10</v>
      </c>
      <c r="E1125" s="1" t="s">
        <v>16</v>
      </c>
      <c r="F1125" s="7">
        <v>0</v>
      </c>
      <c r="G1125" s="7">
        <v>0</v>
      </c>
      <c r="H1125" s="7">
        <v>0</v>
      </c>
    </row>
    <row r="1126" spans="1:8" x14ac:dyDescent="0.25">
      <c r="A1126" s="1">
        <v>2017</v>
      </c>
      <c r="B1126" s="1">
        <v>30315</v>
      </c>
      <c r="C1126" s="1" t="str">
        <f t="shared" si="34"/>
        <v>303</v>
      </c>
      <c r="D1126" s="1" t="str">
        <f t="shared" si="35"/>
        <v>15</v>
      </c>
      <c r="E1126" s="1" t="s">
        <v>8</v>
      </c>
      <c r="F1126" s="7">
        <v>0</v>
      </c>
      <c r="G1126" s="7">
        <v>0</v>
      </c>
      <c r="H1126" s="7">
        <v>0</v>
      </c>
    </row>
    <row r="1127" spans="1:8" x14ac:dyDescent="0.25">
      <c r="A1127" s="1">
        <v>2017</v>
      </c>
      <c r="B1127" s="1">
        <v>31140</v>
      </c>
      <c r="C1127" s="1" t="str">
        <f t="shared" si="34"/>
        <v>311</v>
      </c>
      <c r="D1127" s="1" t="str">
        <f t="shared" si="35"/>
        <v>40</v>
      </c>
      <c r="E1127" s="1" t="s">
        <v>9</v>
      </c>
      <c r="F1127" s="7">
        <v>524638.85</v>
      </c>
      <c r="G1127" s="7">
        <v>-558521.66999999993</v>
      </c>
      <c r="H1127" s="7">
        <v>0</v>
      </c>
    </row>
    <row r="1128" spans="1:8" x14ac:dyDescent="0.25">
      <c r="A1128" s="1">
        <v>2017</v>
      </c>
      <c r="B1128" s="1">
        <v>31141</v>
      </c>
      <c r="C1128" s="1" t="str">
        <f t="shared" si="34"/>
        <v>311</v>
      </c>
      <c r="D1128" s="1" t="str">
        <f t="shared" si="35"/>
        <v>41</v>
      </c>
      <c r="E1128" s="1" t="s">
        <v>9</v>
      </c>
      <c r="F1128" s="7">
        <v>0</v>
      </c>
      <c r="G1128" s="7">
        <v>0</v>
      </c>
      <c r="H1128" s="7">
        <v>0</v>
      </c>
    </row>
    <row r="1129" spans="1:8" x14ac:dyDescent="0.25">
      <c r="A1129" s="1">
        <v>2017</v>
      </c>
      <c r="B1129" s="1">
        <v>31142</v>
      </c>
      <c r="C1129" s="1" t="str">
        <f t="shared" si="34"/>
        <v>311</v>
      </c>
      <c r="D1129" s="1" t="str">
        <f t="shared" si="35"/>
        <v>42</v>
      </c>
      <c r="E1129" s="1" t="s">
        <v>9</v>
      </c>
      <c r="F1129" s="7">
        <v>0</v>
      </c>
      <c r="G1129" s="7">
        <v>-56337.02</v>
      </c>
      <c r="H1129" s="7">
        <v>0</v>
      </c>
    </row>
    <row r="1130" spans="1:8" x14ac:dyDescent="0.25">
      <c r="A1130" s="1">
        <v>2017</v>
      </c>
      <c r="B1130" s="1">
        <v>31143</v>
      </c>
      <c r="C1130" s="1" t="str">
        <f t="shared" si="34"/>
        <v>311</v>
      </c>
      <c r="D1130" s="1" t="str">
        <f t="shared" si="35"/>
        <v>43</v>
      </c>
      <c r="E1130" s="1" t="s">
        <v>9</v>
      </c>
      <c r="F1130" s="7">
        <v>45000</v>
      </c>
      <c r="G1130" s="7">
        <v>0</v>
      </c>
      <c r="H1130" s="7">
        <v>0</v>
      </c>
    </row>
    <row r="1131" spans="1:8" x14ac:dyDescent="0.25">
      <c r="A1131" s="1">
        <v>2017</v>
      </c>
      <c r="B1131" s="1">
        <v>31144</v>
      </c>
      <c r="C1131" s="1" t="str">
        <f t="shared" si="34"/>
        <v>311</v>
      </c>
      <c r="D1131" s="1" t="str">
        <f t="shared" si="35"/>
        <v>44</v>
      </c>
      <c r="E1131" s="1" t="s">
        <v>9</v>
      </c>
      <c r="F1131" s="7">
        <v>56195.58</v>
      </c>
      <c r="G1131" s="7">
        <v>-54893.329999999994</v>
      </c>
      <c r="H1131" s="7">
        <v>0</v>
      </c>
    </row>
    <row r="1132" spans="1:8" x14ac:dyDescent="0.25">
      <c r="A1132" s="1">
        <v>2017</v>
      </c>
      <c r="B1132" s="1">
        <v>31145</v>
      </c>
      <c r="C1132" s="1" t="str">
        <f t="shared" si="34"/>
        <v>311</v>
      </c>
      <c r="D1132" s="1" t="str">
        <f t="shared" si="35"/>
        <v>45</v>
      </c>
      <c r="E1132" s="1" t="s">
        <v>9</v>
      </c>
      <c r="F1132" s="7">
        <v>14130.22</v>
      </c>
      <c r="G1132" s="7">
        <v>-8804.52</v>
      </c>
      <c r="H1132" s="7">
        <v>0</v>
      </c>
    </row>
    <row r="1133" spans="1:8" x14ac:dyDescent="0.25">
      <c r="A1133" s="1">
        <v>2017</v>
      </c>
      <c r="B1133" s="1">
        <v>31146</v>
      </c>
      <c r="C1133" s="1" t="str">
        <f t="shared" si="34"/>
        <v>311</v>
      </c>
      <c r="D1133" s="1" t="str">
        <f t="shared" si="35"/>
        <v>46</v>
      </c>
      <c r="E1133" s="1" t="s">
        <v>9</v>
      </c>
      <c r="F1133" s="7">
        <v>15389.27</v>
      </c>
      <c r="G1133" s="7">
        <v>-8363.19</v>
      </c>
      <c r="H1133" s="7">
        <v>0</v>
      </c>
    </row>
    <row r="1134" spans="1:8" x14ac:dyDescent="0.25">
      <c r="A1134" s="1">
        <v>2017</v>
      </c>
      <c r="B1134" s="1">
        <v>31151</v>
      </c>
      <c r="C1134" s="1" t="str">
        <f t="shared" si="34"/>
        <v>311</v>
      </c>
      <c r="D1134" s="1" t="str">
        <f t="shared" si="35"/>
        <v>51</v>
      </c>
      <c r="E1134" s="1" t="s">
        <v>9</v>
      </c>
      <c r="F1134" s="7">
        <v>0</v>
      </c>
      <c r="G1134" s="7">
        <v>0</v>
      </c>
      <c r="H1134" s="7">
        <v>0</v>
      </c>
    </row>
    <row r="1135" spans="1:8" x14ac:dyDescent="0.25">
      <c r="A1135" s="1">
        <v>2017</v>
      </c>
      <c r="B1135" s="1">
        <v>31152</v>
      </c>
      <c r="C1135" s="1" t="str">
        <f t="shared" si="34"/>
        <v>311</v>
      </c>
      <c r="D1135" s="1" t="str">
        <f t="shared" si="35"/>
        <v>52</v>
      </c>
      <c r="E1135" s="1" t="s">
        <v>9</v>
      </c>
      <c r="F1135" s="7">
        <v>0</v>
      </c>
      <c r="G1135" s="7">
        <v>0</v>
      </c>
      <c r="H1135" s="7">
        <v>0</v>
      </c>
    </row>
    <row r="1136" spans="1:8" x14ac:dyDescent="0.25">
      <c r="A1136" s="1">
        <v>2017</v>
      </c>
      <c r="B1136" s="1">
        <v>31153</v>
      </c>
      <c r="C1136" s="1" t="str">
        <f t="shared" si="34"/>
        <v>311</v>
      </c>
      <c r="D1136" s="1" t="str">
        <f t="shared" si="35"/>
        <v>53</v>
      </c>
      <c r="E1136" s="1" t="s">
        <v>9</v>
      </c>
      <c r="F1136" s="7">
        <v>0</v>
      </c>
      <c r="G1136" s="7">
        <v>0</v>
      </c>
      <c r="H1136" s="7">
        <v>0</v>
      </c>
    </row>
    <row r="1137" spans="1:8" x14ac:dyDescent="0.25">
      <c r="A1137" s="1">
        <v>2017</v>
      </c>
      <c r="B1137" s="1">
        <v>31154</v>
      </c>
      <c r="C1137" s="1" t="str">
        <f t="shared" si="34"/>
        <v>311</v>
      </c>
      <c r="D1137" s="1" t="str">
        <f t="shared" si="35"/>
        <v>54</v>
      </c>
      <c r="E1137" s="1" t="s">
        <v>9</v>
      </c>
      <c r="F1137" s="7">
        <v>0</v>
      </c>
      <c r="G1137" s="7">
        <v>0</v>
      </c>
      <c r="H1137" s="7">
        <v>0</v>
      </c>
    </row>
    <row r="1138" spans="1:8" x14ac:dyDescent="0.25">
      <c r="A1138" s="1">
        <v>2017</v>
      </c>
      <c r="B1138" s="1">
        <v>31240</v>
      </c>
      <c r="C1138" s="1" t="str">
        <f t="shared" si="34"/>
        <v>312</v>
      </c>
      <c r="D1138" s="1" t="str">
        <f t="shared" si="35"/>
        <v>40</v>
      </c>
      <c r="E1138" s="1" t="s">
        <v>9</v>
      </c>
      <c r="F1138" s="7">
        <v>1349800.6800000002</v>
      </c>
      <c r="G1138" s="7">
        <v>-188655.07999999961</v>
      </c>
      <c r="H1138" s="7">
        <v>149061.87</v>
      </c>
    </row>
    <row r="1139" spans="1:8" x14ac:dyDescent="0.25">
      <c r="A1139" s="1">
        <v>2017</v>
      </c>
      <c r="B1139" s="1">
        <v>31241</v>
      </c>
      <c r="C1139" s="1" t="str">
        <f t="shared" si="34"/>
        <v>312</v>
      </c>
      <c r="D1139" s="1" t="str">
        <f t="shared" si="35"/>
        <v>41</v>
      </c>
      <c r="E1139" s="1" t="s">
        <v>9</v>
      </c>
      <c r="F1139" s="7">
        <v>146611.28</v>
      </c>
      <c r="G1139" s="7">
        <v>-81260.09</v>
      </c>
      <c r="H1139" s="7">
        <v>22252.54</v>
      </c>
    </row>
    <row r="1140" spans="1:8" x14ac:dyDescent="0.25">
      <c r="A1140" s="1">
        <v>2017</v>
      </c>
      <c r="B1140" s="1">
        <v>31242</v>
      </c>
      <c r="C1140" s="1" t="str">
        <f t="shared" si="34"/>
        <v>312</v>
      </c>
      <c r="D1140" s="1" t="str">
        <f t="shared" si="35"/>
        <v>42</v>
      </c>
      <c r="E1140" s="1" t="s">
        <v>9</v>
      </c>
      <c r="F1140" s="7">
        <v>147396.70000000001</v>
      </c>
      <c r="G1140" s="7">
        <v>-44835.820000000007</v>
      </c>
      <c r="H1140" s="7">
        <v>18700</v>
      </c>
    </row>
    <row r="1141" spans="1:8" x14ac:dyDescent="0.25">
      <c r="A1141" s="1">
        <v>2017</v>
      </c>
      <c r="B1141" s="1">
        <v>31243</v>
      </c>
      <c r="C1141" s="1" t="str">
        <f t="shared" si="34"/>
        <v>312</v>
      </c>
      <c r="D1141" s="1" t="str">
        <f t="shared" si="35"/>
        <v>43</v>
      </c>
      <c r="E1141" s="1" t="s">
        <v>9</v>
      </c>
      <c r="F1141" s="7">
        <v>433193.2</v>
      </c>
      <c r="G1141" s="7">
        <v>-379545.5</v>
      </c>
      <c r="H1141" s="7">
        <v>14526.279999999999</v>
      </c>
    </row>
    <row r="1142" spans="1:8" x14ac:dyDescent="0.25">
      <c r="A1142" s="1">
        <v>2017</v>
      </c>
      <c r="B1142" s="1">
        <v>31244</v>
      </c>
      <c r="C1142" s="1" t="str">
        <f t="shared" si="34"/>
        <v>312</v>
      </c>
      <c r="D1142" s="1" t="str">
        <f t="shared" si="35"/>
        <v>44</v>
      </c>
      <c r="E1142" s="1" t="s">
        <v>9</v>
      </c>
      <c r="F1142" s="7">
        <v>1518913.77</v>
      </c>
      <c r="G1142" s="7">
        <v>-949355.56</v>
      </c>
      <c r="H1142" s="7">
        <v>55968</v>
      </c>
    </row>
    <row r="1143" spans="1:8" x14ac:dyDescent="0.25">
      <c r="A1143" s="1">
        <v>2017</v>
      </c>
      <c r="B1143" s="1">
        <v>31245</v>
      </c>
      <c r="C1143" s="1" t="str">
        <f t="shared" si="34"/>
        <v>312</v>
      </c>
      <c r="D1143" s="1" t="str">
        <f t="shared" si="35"/>
        <v>45</v>
      </c>
      <c r="E1143" s="1" t="s">
        <v>9</v>
      </c>
      <c r="F1143" s="7">
        <v>1645902.25</v>
      </c>
      <c r="G1143" s="7">
        <v>-458395.42999999993</v>
      </c>
      <c r="H1143" s="7">
        <v>34143.22</v>
      </c>
    </row>
    <row r="1144" spans="1:8" x14ac:dyDescent="0.25">
      <c r="A1144" s="1">
        <v>2017</v>
      </c>
      <c r="B1144" s="1">
        <v>31246</v>
      </c>
      <c r="C1144" s="1" t="str">
        <f t="shared" si="34"/>
        <v>312</v>
      </c>
      <c r="D1144" s="1" t="str">
        <f t="shared" si="35"/>
        <v>46</v>
      </c>
      <c r="E1144" s="1" t="s">
        <v>9</v>
      </c>
      <c r="F1144" s="7">
        <v>2556778.4700000002</v>
      </c>
      <c r="G1144" s="7">
        <v>-2241700.3199999998</v>
      </c>
      <c r="H1144" s="7">
        <v>11575.199999999997</v>
      </c>
    </row>
    <row r="1145" spans="1:8" x14ac:dyDescent="0.25">
      <c r="A1145" s="1">
        <v>2017</v>
      </c>
      <c r="B1145" s="1">
        <v>31247</v>
      </c>
      <c r="C1145" s="1" t="str">
        <f t="shared" si="34"/>
        <v>312</v>
      </c>
      <c r="D1145" s="1" t="str">
        <f t="shared" si="35"/>
        <v>47</v>
      </c>
      <c r="E1145" s="1" t="s">
        <v>9</v>
      </c>
      <c r="F1145" s="7">
        <v>320257.56</v>
      </c>
      <c r="G1145" s="7">
        <v>-2962.42</v>
      </c>
      <c r="H1145" s="7">
        <v>0</v>
      </c>
    </row>
    <row r="1146" spans="1:8" x14ac:dyDescent="0.25">
      <c r="A1146" s="1">
        <v>2017</v>
      </c>
      <c r="B1146" s="1">
        <v>31251</v>
      </c>
      <c r="C1146" s="1" t="str">
        <f t="shared" si="34"/>
        <v>312</v>
      </c>
      <c r="D1146" s="1" t="str">
        <f t="shared" si="35"/>
        <v>51</v>
      </c>
      <c r="E1146" s="1" t="s">
        <v>9</v>
      </c>
      <c r="F1146" s="7">
        <v>0</v>
      </c>
      <c r="G1146" s="7">
        <v>0</v>
      </c>
      <c r="H1146" s="7">
        <v>0</v>
      </c>
    </row>
    <row r="1147" spans="1:8" x14ac:dyDescent="0.25">
      <c r="A1147" s="1">
        <v>2017</v>
      </c>
      <c r="B1147" s="1">
        <v>31252</v>
      </c>
      <c r="C1147" s="1" t="str">
        <f t="shared" si="34"/>
        <v>312</v>
      </c>
      <c r="D1147" s="1" t="str">
        <f t="shared" si="35"/>
        <v>52</v>
      </c>
      <c r="E1147" s="1" t="s">
        <v>9</v>
      </c>
      <c r="F1147" s="7">
        <v>122697.78</v>
      </c>
      <c r="G1147" s="7">
        <v>-5998.05</v>
      </c>
      <c r="H1147" s="7">
        <v>0</v>
      </c>
    </row>
    <row r="1148" spans="1:8" x14ac:dyDescent="0.25">
      <c r="A1148" s="1">
        <v>2017</v>
      </c>
      <c r="B1148" s="1">
        <v>31253</v>
      </c>
      <c r="C1148" s="1" t="str">
        <f t="shared" si="34"/>
        <v>312</v>
      </c>
      <c r="D1148" s="1" t="str">
        <f t="shared" si="35"/>
        <v>53</v>
      </c>
      <c r="E1148" s="1" t="s">
        <v>9</v>
      </c>
      <c r="F1148" s="7">
        <v>1326300.46</v>
      </c>
      <c r="G1148" s="7">
        <v>-204683.74</v>
      </c>
      <c r="H1148" s="7">
        <v>0</v>
      </c>
    </row>
    <row r="1149" spans="1:8" x14ac:dyDescent="0.25">
      <c r="A1149" s="1">
        <v>2017</v>
      </c>
      <c r="B1149" s="1">
        <v>31254</v>
      </c>
      <c r="C1149" s="1" t="str">
        <f t="shared" si="34"/>
        <v>312</v>
      </c>
      <c r="D1149" s="1" t="str">
        <f t="shared" si="35"/>
        <v>54</v>
      </c>
      <c r="E1149" s="1" t="s">
        <v>9</v>
      </c>
      <c r="F1149" s="7">
        <v>102100.46</v>
      </c>
      <c r="G1149" s="7">
        <v>-53659.06</v>
      </c>
      <c r="H1149" s="7">
        <v>0</v>
      </c>
    </row>
    <row r="1150" spans="1:8" x14ac:dyDescent="0.25">
      <c r="A1150" s="1">
        <v>2017</v>
      </c>
      <c r="B1150" s="1">
        <v>31440</v>
      </c>
      <c r="C1150" s="1" t="str">
        <f t="shared" si="34"/>
        <v>314</v>
      </c>
      <c r="D1150" s="1" t="str">
        <f t="shared" si="35"/>
        <v>40</v>
      </c>
      <c r="E1150" s="1" t="s">
        <v>9</v>
      </c>
      <c r="F1150" s="7">
        <v>9630.5499999999993</v>
      </c>
      <c r="G1150" s="7">
        <v>35021.380000000005</v>
      </c>
      <c r="H1150" s="7">
        <v>6801.71</v>
      </c>
    </row>
    <row r="1151" spans="1:8" x14ac:dyDescent="0.25">
      <c r="A1151" s="1">
        <v>2017</v>
      </c>
      <c r="B1151" s="1">
        <v>31441</v>
      </c>
      <c r="C1151" s="1" t="str">
        <f t="shared" si="34"/>
        <v>314</v>
      </c>
      <c r="D1151" s="1" t="str">
        <f t="shared" si="35"/>
        <v>41</v>
      </c>
      <c r="E1151" s="1" t="s">
        <v>9</v>
      </c>
      <c r="F1151" s="7">
        <v>304604.90999999997</v>
      </c>
      <c r="G1151" s="7">
        <v>-21500.039999999994</v>
      </c>
      <c r="H1151" s="7">
        <v>10933.86</v>
      </c>
    </row>
    <row r="1152" spans="1:8" x14ac:dyDescent="0.25">
      <c r="A1152" s="1">
        <v>2017</v>
      </c>
      <c r="B1152" s="1">
        <v>31442</v>
      </c>
      <c r="C1152" s="1" t="str">
        <f t="shared" si="34"/>
        <v>314</v>
      </c>
      <c r="D1152" s="1" t="str">
        <f t="shared" si="35"/>
        <v>42</v>
      </c>
      <c r="E1152" s="1" t="s">
        <v>9</v>
      </c>
      <c r="F1152" s="7">
        <v>436817.04000000004</v>
      </c>
      <c r="G1152" s="7">
        <v>22301.870000000024</v>
      </c>
      <c r="H1152" s="7">
        <v>11045.14</v>
      </c>
    </row>
    <row r="1153" spans="1:8" x14ac:dyDescent="0.25">
      <c r="A1153" s="1">
        <v>2017</v>
      </c>
      <c r="B1153" s="1">
        <v>31443</v>
      </c>
      <c r="C1153" s="1" t="str">
        <f t="shared" si="34"/>
        <v>314</v>
      </c>
      <c r="D1153" s="1" t="str">
        <f t="shared" si="35"/>
        <v>43</v>
      </c>
      <c r="E1153" s="1" t="s">
        <v>9</v>
      </c>
      <c r="F1153" s="7">
        <v>286310.08</v>
      </c>
      <c r="G1153" s="7">
        <v>-3602.179999999993</v>
      </c>
      <c r="H1153" s="7">
        <v>4623.0200000000004</v>
      </c>
    </row>
    <row r="1154" spans="1:8" x14ac:dyDescent="0.25">
      <c r="A1154" s="1">
        <v>2017</v>
      </c>
      <c r="B1154" s="1">
        <v>31444</v>
      </c>
      <c r="C1154" s="1" t="str">
        <f t="shared" ref="C1154:C1217" si="36">LEFT(B1154,3)</f>
        <v>314</v>
      </c>
      <c r="D1154" s="1" t="str">
        <f t="shared" ref="D1154:D1217" si="37">RIGHT(B1154,2)</f>
        <v>44</v>
      </c>
      <c r="E1154" s="1" t="s">
        <v>9</v>
      </c>
      <c r="F1154" s="7">
        <v>207006.5</v>
      </c>
      <c r="G1154" s="7">
        <v>-248711.56999999998</v>
      </c>
      <c r="H1154" s="7">
        <v>21113.14</v>
      </c>
    </row>
    <row r="1155" spans="1:8" x14ac:dyDescent="0.25">
      <c r="A1155" s="1">
        <v>2017</v>
      </c>
      <c r="B1155" s="1">
        <v>31540</v>
      </c>
      <c r="C1155" s="1" t="str">
        <f t="shared" si="36"/>
        <v>315</v>
      </c>
      <c r="D1155" s="1" t="str">
        <f t="shared" si="37"/>
        <v>40</v>
      </c>
      <c r="E1155" s="1" t="s">
        <v>9</v>
      </c>
      <c r="F1155" s="7">
        <v>167734.64000000001</v>
      </c>
      <c r="G1155" s="7">
        <v>-1607.87</v>
      </c>
      <c r="H1155" s="7">
        <v>0</v>
      </c>
    </row>
    <row r="1156" spans="1:8" x14ac:dyDescent="0.25">
      <c r="A1156" s="1">
        <v>2017</v>
      </c>
      <c r="B1156" s="1">
        <v>31541</v>
      </c>
      <c r="C1156" s="1" t="str">
        <f t="shared" si="36"/>
        <v>315</v>
      </c>
      <c r="D1156" s="1" t="str">
        <f t="shared" si="37"/>
        <v>41</v>
      </c>
      <c r="E1156" s="1" t="s">
        <v>9</v>
      </c>
      <c r="F1156" s="7">
        <v>28915.97</v>
      </c>
      <c r="G1156" s="7">
        <v>0</v>
      </c>
      <c r="H1156" s="7">
        <v>0</v>
      </c>
    </row>
    <row r="1157" spans="1:8" x14ac:dyDescent="0.25">
      <c r="A1157" s="1">
        <v>2017</v>
      </c>
      <c r="B1157" s="1">
        <v>31542</v>
      </c>
      <c r="C1157" s="1" t="str">
        <f t="shared" si="36"/>
        <v>315</v>
      </c>
      <c r="D1157" s="1" t="str">
        <f t="shared" si="37"/>
        <v>42</v>
      </c>
      <c r="E1157" s="1" t="s">
        <v>9</v>
      </c>
      <c r="F1157" s="7">
        <v>59826.340000000004</v>
      </c>
      <c r="G1157" s="7">
        <v>0</v>
      </c>
      <c r="H1157" s="7">
        <v>0</v>
      </c>
    </row>
    <row r="1158" spans="1:8" x14ac:dyDescent="0.25">
      <c r="A1158" s="1">
        <v>2017</v>
      </c>
      <c r="B1158" s="1">
        <v>31543</v>
      </c>
      <c r="C1158" s="1" t="str">
        <f t="shared" si="36"/>
        <v>315</v>
      </c>
      <c r="D1158" s="1" t="str">
        <f t="shared" si="37"/>
        <v>43</v>
      </c>
      <c r="E1158" s="1" t="s">
        <v>9</v>
      </c>
      <c r="F1158" s="7">
        <v>86965.32</v>
      </c>
      <c r="G1158" s="7">
        <v>-29197.84</v>
      </c>
      <c r="H1158" s="7">
        <v>0</v>
      </c>
    </row>
    <row r="1159" spans="1:8" x14ac:dyDescent="0.25">
      <c r="A1159" s="1">
        <v>2017</v>
      </c>
      <c r="B1159" s="1">
        <v>31544</v>
      </c>
      <c r="C1159" s="1" t="str">
        <f t="shared" si="36"/>
        <v>315</v>
      </c>
      <c r="D1159" s="1" t="str">
        <f t="shared" si="37"/>
        <v>44</v>
      </c>
      <c r="E1159" s="1" t="s">
        <v>9</v>
      </c>
      <c r="F1159" s="7">
        <v>127673.76000000001</v>
      </c>
      <c r="G1159" s="7">
        <v>-50237.53</v>
      </c>
      <c r="H1159" s="7">
        <v>0</v>
      </c>
    </row>
    <row r="1160" spans="1:8" x14ac:dyDescent="0.25">
      <c r="A1160" s="1">
        <v>2017</v>
      </c>
      <c r="B1160" s="1">
        <v>31545</v>
      </c>
      <c r="C1160" s="1" t="str">
        <f t="shared" si="36"/>
        <v>315</v>
      </c>
      <c r="D1160" s="1" t="str">
        <f t="shared" si="37"/>
        <v>45</v>
      </c>
      <c r="E1160" s="1" t="s">
        <v>9</v>
      </c>
      <c r="F1160" s="7">
        <v>7091.67</v>
      </c>
      <c r="G1160" s="7">
        <v>-6792.45</v>
      </c>
      <c r="H1160" s="7">
        <v>0</v>
      </c>
    </row>
    <row r="1161" spans="1:8" x14ac:dyDescent="0.25">
      <c r="A1161" s="1">
        <v>2017</v>
      </c>
      <c r="B1161" s="1">
        <v>31546</v>
      </c>
      <c r="C1161" s="1" t="str">
        <f t="shared" si="36"/>
        <v>315</v>
      </c>
      <c r="D1161" s="1" t="str">
        <f t="shared" si="37"/>
        <v>46</v>
      </c>
      <c r="E1161" s="1" t="s">
        <v>9</v>
      </c>
      <c r="F1161" s="7">
        <v>0</v>
      </c>
      <c r="G1161" s="7">
        <v>0</v>
      </c>
      <c r="H1161" s="7">
        <v>0</v>
      </c>
    </row>
    <row r="1162" spans="1:8" x14ac:dyDescent="0.25">
      <c r="A1162" s="1">
        <v>2017</v>
      </c>
      <c r="B1162" s="1">
        <v>31551</v>
      </c>
      <c r="C1162" s="1" t="str">
        <f t="shared" si="36"/>
        <v>315</v>
      </c>
      <c r="D1162" s="1" t="str">
        <f t="shared" si="37"/>
        <v>51</v>
      </c>
      <c r="E1162" s="1" t="s">
        <v>9</v>
      </c>
      <c r="F1162" s="7">
        <v>0</v>
      </c>
      <c r="G1162" s="7">
        <v>0</v>
      </c>
      <c r="H1162" s="7">
        <v>0</v>
      </c>
    </row>
    <row r="1163" spans="1:8" x14ac:dyDescent="0.25">
      <c r="A1163" s="1">
        <v>2017</v>
      </c>
      <c r="B1163" s="1">
        <v>31552</v>
      </c>
      <c r="C1163" s="1" t="str">
        <f t="shared" si="36"/>
        <v>315</v>
      </c>
      <c r="D1163" s="1" t="str">
        <f t="shared" si="37"/>
        <v>52</v>
      </c>
      <c r="E1163" s="1" t="s">
        <v>9</v>
      </c>
      <c r="F1163" s="7">
        <v>36961.919999999998</v>
      </c>
      <c r="G1163" s="7">
        <v>0</v>
      </c>
      <c r="H1163" s="7">
        <v>0</v>
      </c>
    </row>
    <row r="1164" spans="1:8" x14ac:dyDescent="0.25">
      <c r="A1164" s="1">
        <v>2017</v>
      </c>
      <c r="B1164" s="1">
        <v>31553</v>
      </c>
      <c r="C1164" s="1" t="str">
        <f t="shared" si="36"/>
        <v>315</v>
      </c>
      <c r="D1164" s="1" t="str">
        <f t="shared" si="37"/>
        <v>53</v>
      </c>
      <c r="E1164" s="1" t="s">
        <v>9</v>
      </c>
      <c r="F1164" s="7">
        <v>0</v>
      </c>
      <c r="G1164" s="7">
        <v>0</v>
      </c>
      <c r="H1164" s="7">
        <v>0</v>
      </c>
    </row>
    <row r="1165" spans="1:8" x14ac:dyDescent="0.25">
      <c r="A1165" s="1">
        <v>2017</v>
      </c>
      <c r="B1165" s="1">
        <v>31554</v>
      </c>
      <c r="C1165" s="1" t="str">
        <f t="shared" si="36"/>
        <v>315</v>
      </c>
      <c r="D1165" s="1" t="str">
        <f t="shared" si="37"/>
        <v>54</v>
      </c>
      <c r="E1165" s="1" t="s">
        <v>9</v>
      </c>
      <c r="F1165" s="7">
        <v>0</v>
      </c>
      <c r="G1165" s="7">
        <v>0</v>
      </c>
      <c r="H1165" s="7">
        <v>0</v>
      </c>
    </row>
    <row r="1166" spans="1:8" x14ac:dyDescent="0.25">
      <c r="A1166" s="1">
        <v>2017</v>
      </c>
      <c r="B1166" s="1">
        <v>31640</v>
      </c>
      <c r="C1166" s="1" t="str">
        <f t="shared" si="36"/>
        <v>316</v>
      </c>
      <c r="D1166" s="1" t="str">
        <f t="shared" si="37"/>
        <v>40</v>
      </c>
      <c r="E1166" s="1" t="s">
        <v>9</v>
      </c>
      <c r="F1166" s="7">
        <v>26067.599999999999</v>
      </c>
      <c r="G1166" s="7">
        <v>-52554.55</v>
      </c>
      <c r="H1166" s="7">
        <v>0</v>
      </c>
    </row>
    <row r="1167" spans="1:8" x14ac:dyDescent="0.25">
      <c r="A1167" s="1">
        <v>2017</v>
      </c>
      <c r="B1167" s="1">
        <v>31641</v>
      </c>
      <c r="C1167" s="1" t="str">
        <f t="shared" si="36"/>
        <v>316</v>
      </c>
      <c r="D1167" s="1" t="str">
        <f t="shared" si="37"/>
        <v>41</v>
      </c>
      <c r="E1167" s="1" t="s">
        <v>9</v>
      </c>
      <c r="F1167" s="7">
        <v>0</v>
      </c>
      <c r="G1167" s="7">
        <v>0</v>
      </c>
      <c r="H1167" s="7">
        <v>0</v>
      </c>
    </row>
    <row r="1168" spans="1:8" x14ac:dyDescent="0.25">
      <c r="A1168" s="1">
        <v>2017</v>
      </c>
      <c r="B1168" s="1">
        <v>31642</v>
      </c>
      <c r="C1168" s="1" t="str">
        <f t="shared" si="36"/>
        <v>316</v>
      </c>
      <c r="D1168" s="1" t="str">
        <f t="shared" si="37"/>
        <v>42</v>
      </c>
      <c r="E1168" s="1" t="s">
        <v>9</v>
      </c>
      <c r="F1168" s="7">
        <v>0</v>
      </c>
      <c r="G1168" s="7">
        <v>0</v>
      </c>
      <c r="H1168" s="7">
        <v>0</v>
      </c>
    </row>
    <row r="1169" spans="1:8" x14ac:dyDescent="0.25">
      <c r="A1169" s="1">
        <v>2017</v>
      </c>
      <c r="B1169" s="1">
        <v>31643</v>
      </c>
      <c r="C1169" s="1" t="str">
        <f t="shared" si="36"/>
        <v>316</v>
      </c>
      <c r="D1169" s="1" t="str">
        <f t="shared" si="37"/>
        <v>43</v>
      </c>
      <c r="E1169" s="1" t="s">
        <v>9</v>
      </c>
      <c r="F1169" s="7">
        <v>0</v>
      </c>
      <c r="G1169" s="7">
        <v>0</v>
      </c>
      <c r="H1169" s="7">
        <v>0</v>
      </c>
    </row>
    <row r="1170" spans="1:8" x14ac:dyDescent="0.25">
      <c r="A1170" s="1">
        <v>2017</v>
      </c>
      <c r="B1170" s="1">
        <v>31644</v>
      </c>
      <c r="C1170" s="1" t="str">
        <f t="shared" si="36"/>
        <v>316</v>
      </c>
      <c r="D1170" s="1" t="str">
        <f t="shared" si="37"/>
        <v>44</v>
      </c>
      <c r="E1170" s="1" t="s">
        <v>9</v>
      </c>
      <c r="F1170" s="7">
        <v>36084.67</v>
      </c>
      <c r="G1170" s="7">
        <v>0</v>
      </c>
      <c r="H1170" s="7">
        <v>0</v>
      </c>
    </row>
    <row r="1171" spans="1:8" x14ac:dyDescent="0.25">
      <c r="A1171" s="1">
        <v>2017</v>
      </c>
      <c r="B1171" s="1">
        <v>31645</v>
      </c>
      <c r="C1171" s="1" t="str">
        <f t="shared" si="36"/>
        <v>316</v>
      </c>
      <c r="D1171" s="1" t="str">
        <f t="shared" si="37"/>
        <v>45</v>
      </c>
      <c r="E1171" s="1" t="s">
        <v>9</v>
      </c>
      <c r="F1171" s="7">
        <v>0</v>
      </c>
      <c r="G1171" s="7">
        <v>0</v>
      </c>
      <c r="H1171" s="7">
        <v>0</v>
      </c>
    </row>
    <row r="1172" spans="1:8" x14ac:dyDescent="0.25">
      <c r="A1172" s="1">
        <v>2017</v>
      </c>
      <c r="B1172" s="1">
        <v>31646</v>
      </c>
      <c r="C1172" s="1" t="str">
        <f t="shared" si="36"/>
        <v>316</v>
      </c>
      <c r="D1172" s="1" t="str">
        <f t="shared" si="37"/>
        <v>46</v>
      </c>
      <c r="E1172" s="1" t="s">
        <v>9</v>
      </c>
      <c r="F1172" s="7">
        <v>0</v>
      </c>
      <c r="G1172" s="7">
        <v>0</v>
      </c>
      <c r="H1172" s="7">
        <v>0</v>
      </c>
    </row>
    <row r="1173" spans="1:8" x14ac:dyDescent="0.25">
      <c r="A1173" s="1">
        <v>2017</v>
      </c>
      <c r="B1173" s="1">
        <v>31647</v>
      </c>
      <c r="C1173" s="1" t="str">
        <f t="shared" si="36"/>
        <v>316</v>
      </c>
      <c r="D1173" s="1" t="str">
        <f t="shared" si="37"/>
        <v>47</v>
      </c>
      <c r="E1173" s="1" t="s">
        <v>9</v>
      </c>
      <c r="F1173" s="7">
        <v>350903.84</v>
      </c>
      <c r="G1173" s="7">
        <v>0</v>
      </c>
      <c r="H1173" s="7">
        <v>0</v>
      </c>
    </row>
    <row r="1174" spans="1:8" x14ac:dyDescent="0.25">
      <c r="A1174" s="1">
        <v>2017</v>
      </c>
      <c r="B1174" s="1">
        <v>31651</v>
      </c>
      <c r="C1174" s="1" t="str">
        <f t="shared" si="36"/>
        <v>316</v>
      </c>
      <c r="D1174" s="1" t="str">
        <f t="shared" si="37"/>
        <v>51</v>
      </c>
      <c r="E1174" s="1" t="s">
        <v>9</v>
      </c>
      <c r="F1174" s="7">
        <v>0</v>
      </c>
      <c r="G1174" s="7">
        <v>0</v>
      </c>
      <c r="H1174" s="7">
        <v>0</v>
      </c>
    </row>
    <row r="1175" spans="1:8" x14ac:dyDescent="0.25">
      <c r="A1175" s="1">
        <v>2017</v>
      </c>
      <c r="B1175" s="1">
        <v>31652</v>
      </c>
      <c r="C1175" s="1" t="str">
        <f t="shared" si="36"/>
        <v>316</v>
      </c>
      <c r="D1175" s="1" t="str">
        <f t="shared" si="37"/>
        <v>52</v>
      </c>
      <c r="E1175" s="1" t="s">
        <v>9</v>
      </c>
      <c r="F1175" s="7">
        <v>0</v>
      </c>
      <c r="G1175" s="7">
        <v>0</v>
      </c>
      <c r="H1175" s="7">
        <v>0</v>
      </c>
    </row>
    <row r="1176" spans="1:8" x14ac:dyDescent="0.25">
      <c r="A1176" s="1">
        <v>2017</v>
      </c>
      <c r="B1176" s="1">
        <v>31653</v>
      </c>
      <c r="C1176" s="1" t="str">
        <f t="shared" si="36"/>
        <v>316</v>
      </c>
      <c r="D1176" s="1" t="str">
        <f t="shared" si="37"/>
        <v>53</v>
      </c>
      <c r="E1176" s="1" t="s">
        <v>9</v>
      </c>
      <c r="F1176" s="7">
        <v>0</v>
      </c>
      <c r="G1176" s="7">
        <v>0</v>
      </c>
      <c r="H1176" s="7">
        <v>0</v>
      </c>
    </row>
    <row r="1177" spans="1:8" x14ac:dyDescent="0.25">
      <c r="A1177" s="1">
        <v>2017</v>
      </c>
      <c r="B1177" s="1">
        <v>31654</v>
      </c>
      <c r="C1177" s="1" t="str">
        <f t="shared" si="36"/>
        <v>316</v>
      </c>
      <c r="D1177" s="1" t="str">
        <f t="shared" si="37"/>
        <v>54</v>
      </c>
      <c r="E1177" s="1" t="s">
        <v>9</v>
      </c>
      <c r="F1177" s="7">
        <v>0</v>
      </c>
      <c r="G1177" s="7">
        <v>0</v>
      </c>
      <c r="H1177" s="7">
        <v>0</v>
      </c>
    </row>
    <row r="1178" spans="1:8" x14ac:dyDescent="0.25">
      <c r="A1178" s="1">
        <v>2017</v>
      </c>
      <c r="B1178" s="1">
        <v>31700</v>
      </c>
      <c r="C1178" s="1" t="str">
        <f t="shared" si="36"/>
        <v>317</v>
      </c>
      <c r="D1178" s="1" t="str">
        <f t="shared" si="37"/>
        <v>00</v>
      </c>
      <c r="E1178" s="1" t="s">
        <v>10</v>
      </c>
      <c r="F1178" s="7">
        <v>237636.47</v>
      </c>
      <c r="G1178" s="7">
        <v>0</v>
      </c>
      <c r="H1178" s="7">
        <v>0</v>
      </c>
    </row>
    <row r="1179" spans="1:8" x14ac:dyDescent="0.25">
      <c r="A1179" s="1">
        <v>2017</v>
      </c>
      <c r="B1179" s="1">
        <v>34130</v>
      </c>
      <c r="C1179" s="1" t="str">
        <f t="shared" si="36"/>
        <v>341</v>
      </c>
      <c r="D1179" s="1" t="str">
        <f t="shared" si="37"/>
        <v>30</v>
      </c>
      <c r="E1179" s="2" t="s">
        <v>11</v>
      </c>
      <c r="F1179" s="7">
        <v>337953.64</v>
      </c>
      <c r="G1179" s="7">
        <v>-2772379.2</v>
      </c>
      <c r="H1179" s="7">
        <v>0</v>
      </c>
    </row>
    <row r="1180" spans="1:8" x14ac:dyDescent="0.25">
      <c r="A1180" s="1">
        <v>2017</v>
      </c>
      <c r="B1180" s="1">
        <v>34131</v>
      </c>
      <c r="C1180" s="1" t="str">
        <f t="shared" si="36"/>
        <v>341</v>
      </c>
      <c r="D1180" s="1" t="str">
        <f t="shared" si="37"/>
        <v>31</v>
      </c>
      <c r="E1180" s="2" t="s">
        <v>11</v>
      </c>
      <c r="F1180" s="7">
        <v>150286.77999999997</v>
      </c>
      <c r="G1180" s="7">
        <v>-124982.27</v>
      </c>
      <c r="H1180" s="7">
        <v>0</v>
      </c>
    </row>
    <row r="1181" spans="1:8" x14ac:dyDescent="0.25">
      <c r="A1181" s="1">
        <v>2017</v>
      </c>
      <c r="B1181" s="1">
        <v>34132</v>
      </c>
      <c r="C1181" s="1" t="str">
        <f t="shared" si="36"/>
        <v>341</v>
      </c>
      <c r="D1181" s="1" t="str">
        <f t="shared" si="37"/>
        <v>32</v>
      </c>
      <c r="E1181" s="2" t="s">
        <v>11</v>
      </c>
      <c r="F1181" s="7">
        <v>81341.16</v>
      </c>
      <c r="G1181" s="7">
        <v>-9874.91</v>
      </c>
      <c r="H1181" s="7">
        <v>0</v>
      </c>
    </row>
    <row r="1182" spans="1:8" x14ac:dyDescent="0.25">
      <c r="A1182" s="1">
        <v>2017</v>
      </c>
      <c r="B1182" s="1">
        <v>34133</v>
      </c>
      <c r="C1182" s="1" t="str">
        <f t="shared" si="36"/>
        <v>341</v>
      </c>
      <c r="D1182" s="1" t="str">
        <f t="shared" si="37"/>
        <v>33</v>
      </c>
      <c r="E1182" s="2" t="s">
        <v>11</v>
      </c>
      <c r="F1182" s="7">
        <v>0</v>
      </c>
      <c r="G1182" s="7">
        <v>0</v>
      </c>
      <c r="H1182" s="7">
        <v>0</v>
      </c>
    </row>
    <row r="1183" spans="1:8" x14ac:dyDescent="0.25">
      <c r="A1183" s="1">
        <v>2017</v>
      </c>
      <c r="B1183" s="1">
        <v>34134</v>
      </c>
      <c r="C1183" s="1" t="str">
        <f t="shared" si="36"/>
        <v>341</v>
      </c>
      <c r="D1183" s="1" t="str">
        <f t="shared" si="37"/>
        <v>34</v>
      </c>
      <c r="E1183" s="2" t="s">
        <v>11</v>
      </c>
      <c r="F1183" s="7">
        <v>0</v>
      </c>
      <c r="G1183" s="7">
        <v>0</v>
      </c>
      <c r="H1183" s="7">
        <v>0</v>
      </c>
    </row>
    <row r="1184" spans="1:8" x14ac:dyDescent="0.25">
      <c r="A1184" s="1">
        <v>2017</v>
      </c>
      <c r="B1184" s="1">
        <v>34135</v>
      </c>
      <c r="C1184" s="1" t="str">
        <f t="shared" si="36"/>
        <v>341</v>
      </c>
      <c r="D1184" s="1" t="str">
        <f t="shared" si="37"/>
        <v>35</v>
      </c>
      <c r="E1184" s="2" t="s">
        <v>11</v>
      </c>
      <c r="F1184" s="7">
        <v>0</v>
      </c>
      <c r="G1184" s="7">
        <v>0</v>
      </c>
      <c r="H1184" s="7">
        <v>0</v>
      </c>
    </row>
    <row r="1185" spans="1:8" x14ac:dyDescent="0.25">
      <c r="A1185" s="1">
        <v>2017</v>
      </c>
      <c r="B1185" s="1">
        <v>34136</v>
      </c>
      <c r="C1185" s="1" t="str">
        <f t="shared" si="36"/>
        <v>341</v>
      </c>
      <c r="D1185" s="1" t="str">
        <f t="shared" si="37"/>
        <v>36</v>
      </c>
      <c r="E1185" s="2" t="s">
        <v>11</v>
      </c>
      <c r="F1185" s="7">
        <v>0</v>
      </c>
      <c r="G1185" s="7">
        <v>0</v>
      </c>
      <c r="H1185" s="7">
        <v>0</v>
      </c>
    </row>
    <row r="1186" spans="1:8" x14ac:dyDescent="0.25">
      <c r="A1186" s="1">
        <v>2017</v>
      </c>
      <c r="B1186" s="1">
        <v>34144</v>
      </c>
      <c r="C1186" s="1" t="str">
        <f t="shared" si="36"/>
        <v>341</v>
      </c>
      <c r="D1186" s="1" t="str">
        <f t="shared" si="37"/>
        <v>44</v>
      </c>
      <c r="E1186" s="2" t="s">
        <v>11</v>
      </c>
      <c r="F1186" s="7">
        <v>0</v>
      </c>
      <c r="G1186" s="7">
        <v>0</v>
      </c>
      <c r="H1186" s="7">
        <v>0</v>
      </c>
    </row>
    <row r="1187" spans="1:8" x14ac:dyDescent="0.25">
      <c r="A1187" s="1">
        <v>2017</v>
      </c>
      <c r="B1187" s="1">
        <v>34180</v>
      </c>
      <c r="C1187" s="1" t="str">
        <f t="shared" si="36"/>
        <v>341</v>
      </c>
      <c r="D1187" s="1" t="str">
        <f t="shared" si="37"/>
        <v>80</v>
      </c>
      <c r="E1187" s="2" t="s">
        <v>11</v>
      </c>
      <c r="F1187" s="7">
        <v>334544.21999999997</v>
      </c>
      <c r="G1187" s="7">
        <v>-23633.42</v>
      </c>
      <c r="H1187" s="7">
        <v>0</v>
      </c>
    </row>
    <row r="1188" spans="1:8" x14ac:dyDescent="0.25">
      <c r="A1188" s="1">
        <v>2017</v>
      </c>
      <c r="B1188" s="1">
        <v>34181</v>
      </c>
      <c r="C1188" s="1" t="str">
        <f t="shared" si="36"/>
        <v>341</v>
      </c>
      <c r="D1188" s="1" t="str">
        <f t="shared" si="37"/>
        <v>81</v>
      </c>
      <c r="E1188" s="2" t="s">
        <v>11</v>
      </c>
      <c r="F1188" s="7">
        <v>841821.47999999986</v>
      </c>
      <c r="G1188" s="7">
        <v>-240249.43</v>
      </c>
      <c r="H1188" s="7">
        <v>0</v>
      </c>
    </row>
    <row r="1189" spans="1:8" x14ac:dyDescent="0.25">
      <c r="A1189" s="1">
        <v>2017</v>
      </c>
      <c r="B1189" s="1">
        <v>34182</v>
      </c>
      <c r="C1189" s="1" t="str">
        <f t="shared" si="36"/>
        <v>341</v>
      </c>
      <c r="D1189" s="1" t="str">
        <f t="shared" si="37"/>
        <v>82</v>
      </c>
      <c r="E1189" s="2" t="s">
        <v>11</v>
      </c>
      <c r="F1189" s="7">
        <v>0</v>
      </c>
      <c r="G1189" s="7">
        <v>0</v>
      </c>
      <c r="H1189" s="7">
        <v>0</v>
      </c>
    </row>
    <row r="1190" spans="1:8" x14ac:dyDescent="0.25">
      <c r="A1190" s="1">
        <v>2017</v>
      </c>
      <c r="B1190" s="1">
        <v>34183</v>
      </c>
      <c r="C1190" s="1" t="str">
        <f t="shared" si="36"/>
        <v>341</v>
      </c>
      <c r="D1190" s="1" t="str">
        <f t="shared" si="37"/>
        <v>83</v>
      </c>
      <c r="E1190" s="2" t="s">
        <v>11</v>
      </c>
      <c r="F1190" s="7">
        <v>0</v>
      </c>
      <c r="G1190" s="7">
        <v>0</v>
      </c>
      <c r="H1190" s="7">
        <v>0</v>
      </c>
    </row>
    <row r="1191" spans="1:8" x14ac:dyDescent="0.25">
      <c r="A1191" s="1">
        <v>2017</v>
      </c>
      <c r="B1191" s="1">
        <v>34184</v>
      </c>
      <c r="C1191" s="1" t="str">
        <f t="shared" si="36"/>
        <v>341</v>
      </c>
      <c r="D1191" s="1" t="str">
        <f t="shared" si="37"/>
        <v>84</v>
      </c>
      <c r="E1191" s="2" t="s">
        <v>11</v>
      </c>
      <c r="F1191" s="7">
        <v>0</v>
      </c>
      <c r="G1191" s="7">
        <v>0</v>
      </c>
      <c r="H1191" s="7">
        <v>0</v>
      </c>
    </row>
    <row r="1192" spans="1:8" x14ac:dyDescent="0.25">
      <c r="A1192" s="1">
        <v>2017</v>
      </c>
      <c r="B1192" s="1">
        <v>34185</v>
      </c>
      <c r="C1192" s="1" t="str">
        <f t="shared" si="36"/>
        <v>341</v>
      </c>
      <c r="D1192" s="1" t="str">
        <f t="shared" si="37"/>
        <v>85</v>
      </c>
      <c r="E1192" s="2" t="s">
        <v>11</v>
      </c>
      <c r="F1192" s="7">
        <v>0</v>
      </c>
      <c r="G1192" s="7">
        <v>0</v>
      </c>
      <c r="H1192" s="7">
        <v>0</v>
      </c>
    </row>
    <row r="1193" spans="1:8" x14ac:dyDescent="0.25">
      <c r="A1193" s="1">
        <v>2017</v>
      </c>
      <c r="B1193" s="1">
        <v>34186</v>
      </c>
      <c r="C1193" s="1" t="str">
        <f t="shared" si="36"/>
        <v>341</v>
      </c>
      <c r="D1193" s="1" t="str">
        <f t="shared" si="37"/>
        <v>86</v>
      </c>
      <c r="E1193" s="2" t="s">
        <v>11</v>
      </c>
      <c r="F1193" s="7">
        <v>0</v>
      </c>
      <c r="G1193" s="7">
        <v>0</v>
      </c>
      <c r="H1193" s="7">
        <v>0</v>
      </c>
    </row>
    <row r="1194" spans="1:8" x14ac:dyDescent="0.25">
      <c r="A1194" s="1">
        <v>2017</v>
      </c>
      <c r="B1194" s="1">
        <v>34199</v>
      </c>
      <c r="C1194" s="1" t="str">
        <f t="shared" si="36"/>
        <v>341</v>
      </c>
      <c r="D1194" s="1" t="str">
        <f t="shared" si="37"/>
        <v>99</v>
      </c>
      <c r="E1194" s="2" t="s">
        <v>11</v>
      </c>
      <c r="F1194" s="7">
        <v>0</v>
      </c>
      <c r="G1194" s="7">
        <v>0</v>
      </c>
      <c r="H1194" s="7">
        <v>0</v>
      </c>
    </row>
    <row r="1195" spans="1:8" x14ac:dyDescent="0.25">
      <c r="A1195" s="1">
        <v>2017</v>
      </c>
      <c r="B1195" s="1">
        <v>34230</v>
      </c>
      <c r="C1195" s="1" t="str">
        <f t="shared" si="36"/>
        <v>342</v>
      </c>
      <c r="D1195" s="1" t="str">
        <f t="shared" si="37"/>
        <v>30</v>
      </c>
      <c r="E1195" s="2" t="s">
        <v>11</v>
      </c>
      <c r="F1195" s="7">
        <v>86585.19</v>
      </c>
      <c r="G1195" s="7">
        <v>1159119.9099999999</v>
      </c>
      <c r="H1195" s="7">
        <v>22943.18</v>
      </c>
    </row>
    <row r="1196" spans="1:8" x14ac:dyDescent="0.25">
      <c r="A1196" s="1">
        <v>2017</v>
      </c>
      <c r="B1196" s="1">
        <v>34231</v>
      </c>
      <c r="C1196" s="1" t="str">
        <f t="shared" si="36"/>
        <v>342</v>
      </c>
      <c r="D1196" s="1" t="str">
        <f t="shared" si="37"/>
        <v>31</v>
      </c>
      <c r="E1196" s="2" t="s">
        <v>11</v>
      </c>
      <c r="F1196" s="7">
        <v>1274179.7100000002</v>
      </c>
      <c r="G1196" s="7">
        <v>-139795.85999999993</v>
      </c>
      <c r="H1196" s="7">
        <v>16991.14</v>
      </c>
    </row>
    <row r="1197" spans="1:8" x14ac:dyDescent="0.25">
      <c r="A1197" s="1">
        <v>2017</v>
      </c>
      <c r="B1197" s="1">
        <v>34232</v>
      </c>
      <c r="C1197" s="1" t="str">
        <f t="shared" si="36"/>
        <v>342</v>
      </c>
      <c r="D1197" s="1" t="str">
        <f t="shared" si="37"/>
        <v>32</v>
      </c>
      <c r="E1197" s="2" t="s">
        <v>11</v>
      </c>
      <c r="F1197" s="7">
        <v>222994.03000000003</v>
      </c>
      <c r="G1197" s="7">
        <v>-195573.03000000003</v>
      </c>
      <c r="H1197" s="7">
        <v>21605.270000000004</v>
      </c>
    </row>
    <row r="1198" spans="1:8" x14ac:dyDescent="0.25">
      <c r="A1198" s="1">
        <v>2017</v>
      </c>
      <c r="B1198" s="1">
        <v>34233</v>
      </c>
      <c r="C1198" s="1" t="str">
        <f t="shared" si="36"/>
        <v>342</v>
      </c>
      <c r="D1198" s="1" t="str">
        <f t="shared" si="37"/>
        <v>33</v>
      </c>
      <c r="E1198" s="2" t="s">
        <v>11</v>
      </c>
      <c r="F1198" s="7">
        <v>43779.3</v>
      </c>
      <c r="G1198" s="7">
        <v>838.64000000000033</v>
      </c>
      <c r="H1198" s="7">
        <v>743.17000000000007</v>
      </c>
    </row>
    <row r="1199" spans="1:8" x14ac:dyDescent="0.25">
      <c r="A1199" s="1">
        <v>2017</v>
      </c>
      <c r="B1199" s="1">
        <v>34234</v>
      </c>
      <c r="C1199" s="1" t="str">
        <f t="shared" si="36"/>
        <v>342</v>
      </c>
      <c r="D1199" s="1" t="str">
        <f t="shared" si="37"/>
        <v>34</v>
      </c>
      <c r="E1199" s="2" t="s">
        <v>11</v>
      </c>
      <c r="F1199" s="7">
        <v>90402.33</v>
      </c>
      <c r="G1199" s="7">
        <v>718.54999999999927</v>
      </c>
      <c r="H1199" s="7">
        <v>754.31999999999994</v>
      </c>
    </row>
    <row r="1200" spans="1:8" x14ac:dyDescent="0.25">
      <c r="A1200" s="1">
        <v>2017</v>
      </c>
      <c r="B1200" s="1">
        <v>34235</v>
      </c>
      <c r="C1200" s="1" t="str">
        <f t="shared" si="36"/>
        <v>342</v>
      </c>
      <c r="D1200" s="1" t="str">
        <f t="shared" si="37"/>
        <v>35</v>
      </c>
      <c r="E1200" s="2" t="s">
        <v>11</v>
      </c>
      <c r="F1200" s="7">
        <v>21248.97</v>
      </c>
      <c r="G1200" s="7">
        <v>4103.59</v>
      </c>
      <c r="H1200" s="7">
        <v>435.96999999999991</v>
      </c>
    </row>
    <row r="1201" spans="1:8" x14ac:dyDescent="0.25">
      <c r="A1201" s="1">
        <v>2017</v>
      </c>
      <c r="B1201" s="1">
        <v>34236</v>
      </c>
      <c r="C1201" s="1" t="str">
        <f t="shared" si="36"/>
        <v>342</v>
      </c>
      <c r="D1201" s="1" t="str">
        <f t="shared" si="37"/>
        <v>36</v>
      </c>
      <c r="E1201" s="2" t="s">
        <v>11</v>
      </c>
      <c r="F1201" s="7">
        <v>31248.97</v>
      </c>
      <c r="G1201" s="7">
        <v>250.98999999999978</v>
      </c>
      <c r="H1201" s="7">
        <v>338.30000000000007</v>
      </c>
    </row>
    <row r="1202" spans="1:8" x14ac:dyDescent="0.25">
      <c r="A1202" s="1">
        <v>2017</v>
      </c>
      <c r="B1202" s="1">
        <v>34244</v>
      </c>
      <c r="C1202" s="1" t="str">
        <f t="shared" si="36"/>
        <v>342</v>
      </c>
      <c r="D1202" s="1" t="str">
        <f t="shared" si="37"/>
        <v>44</v>
      </c>
      <c r="E1202" s="2" t="s">
        <v>11</v>
      </c>
      <c r="F1202" s="7">
        <v>8069.97</v>
      </c>
      <c r="G1202" s="7">
        <v>642.07999999999993</v>
      </c>
      <c r="H1202" s="7">
        <v>513.29999999999995</v>
      </c>
    </row>
    <row r="1203" spans="1:8" x14ac:dyDescent="0.25">
      <c r="A1203" s="1">
        <v>2017</v>
      </c>
      <c r="B1203" s="1">
        <v>34280</v>
      </c>
      <c r="C1203" s="1" t="str">
        <f t="shared" si="36"/>
        <v>342</v>
      </c>
      <c r="D1203" s="1" t="str">
        <f t="shared" si="37"/>
        <v>80</v>
      </c>
      <c r="E1203" s="2" t="s">
        <v>11</v>
      </c>
      <c r="F1203" s="7">
        <v>40000</v>
      </c>
      <c r="G1203" s="7">
        <v>6768.0400000000009</v>
      </c>
      <c r="H1203" s="7">
        <v>1920.0900000000006</v>
      </c>
    </row>
    <row r="1204" spans="1:8" x14ac:dyDescent="0.25">
      <c r="A1204" s="1">
        <v>2017</v>
      </c>
      <c r="B1204" s="1">
        <v>34281</v>
      </c>
      <c r="C1204" s="1" t="str">
        <f t="shared" si="36"/>
        <v>342</v>
      </c>
      <c r="D1204" s="1" t="str">
        <f t="shared" si="37"/>
        <v>81</v>
      </c>
      <c r="E1204" s="2" t="s">
        <v>11</v>
      </c>
      <c r="F1204" s="7">
        <v>1894436.3300000003</v>
      </c>
      <c r="G1204" s="7">
        <v>-268365.24</v>
      </c>
      <c r="H1204" s="7">
        <v>49895.78</v>
      </c>
    </row>
    <row r="1205" spans="1:8" x14ac:dyDescent="0.25">
      <c r="A1205" s="1">
        <v>2017</v>
      </c>
      <c r="B1205" s="1">
        <v>34282</v>
      </c>
      <c r="C1205" s="1" t="str">
        <f t="shared" si="36"/>
        <v>342</v>
      </c>
      <c r="D1205" s="1" t="str">
        <f t="shared" si="37"/>
        <v>82</v>
      </c>
      <c r="E1205" s="2" t="s">
        <v>11</v>
      </c>
      <c r="F1205" s="7">
        <v>0</v>
      </c>
      <c r="G1205" s="7">
        <v>-2410.62</v>
      </c>
      <c r="H1205" s="7">
        <v>320.14</v>
      </c>
    </row>
    <row r="1206" spans="1:8" x14ac:dyDescent="0.25">
      <c r="A1206" s="1">
        <v>2017</v>
      </c>
      <c r="B1206" s="1">
        <v>34283</v>
      </c>
      <c r="C1206" s="1" t="str">
        <f t="shared" si="36"/>
        <v>342</v>
      </c>
      <c r="D1206" s="1" t="str">
        <f t="shared" si="37"/>
        <v>83</v>
      </c>
      <c r="E1206" s="2" t="s">
        <v>11</v>
      </c>
      <c r="F1206" s="7">
        <v>0</v>
      </c>
      <c r="G1206" s="7">
        <v>247.10000000000014</v>
      </c>
      <c r="H1206" s="7">
        <v>254.23999999999995</v>
      </c>
    </row>
    <row r="1207" spans="1:8" x14ac:dyDescent="0.25">
      <c r="A1207" s="1">
        <v>2017</v>
      </c>
      <c r="B1207" s="1">
        <v>34284</v>
      </c>
      <c r="C1207" s="1" t="str">
        <f t="shared" si="36"/>
        <v>342</v>
      </c>
      <c r="D1207" s="1" t="str">
        <f t="shared" si="37"/>
        <v>84</v>
      </c>
      <c r="E1207" s="2" t="s">
        <v>11</v>
      </c>
      <c r="F1207" s="7">
        <v>186708.53999999998</v>
      </c>
      <c r="G1207" s="7">
        <v>284.72000000000025</v>
      </c>
      <c r="H1207" s="7">
        <v>519.21</v>
      </c>
    </row>
    <row r="1208" spans="1:8" x14ac:dyDescent="0.25">
      <c r="A1208" s="1">
        <v>2017</v>
      </c>
      <c r="B1208" s="1">
        <v>34285</v>
      </c>
      <c r="C1208" s="1" t="str">
        <f t="shared" si="36"/>
        <v>342</v>
      </c>
      <c r="D1208" s="1" t="str">
        <f t="shared" si="37"/>
        <v>85</v>
      </c>
      <c r="E1208" s="2" t="s">
        <v>11</v>
      </c>
      <c r="F1208" s="7">
        <v>77307.05</v>
      </c>
      <c r="G1208" s="7">
        <v>-4235.6499999999996</v>
      </c>
      <c r="H1208" s="7">
        <v>489.77</v>
      </c>
    </row>
    <row r="1209" spans="1:8" x14ac:dyDescent="0.25">
      <c r="A1209" s="1">
        <v>2017</v>
      </c>
      <c r="B1209" s="1">
        <v>34286</v>
      </c>
      <c r="C1209" s="1" t="str">
        <f t="shared" si="36"/>
        <v>342</v>
      </c>
      <c r="D1209" s="1" t="str">
        <f t="shared" si="37"/>
        <v>86</v>
      </c>
      <c r="E1209" s="2" t="s">
        <v>11</v>
      </c>
      <c r="F1209" s="7">
        <v>0</v>
      </c>
      <c r="G1209" s="7">
        <v>-282881.68</v>
      </c>
      <c r="H1209" s="7">
        <v>78711.759999999995</v>
      </c>
    </row>
    <row r="1210" spans="1:8" x14ac:dyDescent="0.25">
      <c r="A1210" s="1">
        <v>2017</v>
      </c>
      <c r="B1210" s="1">
        <v>34287</v>
      </c>
      <c r="C1210" s="1" t="str">
        <f t="shared" si="36"/>
        <v>342</v>
      </c>
      <c r="D1210" s="1" t="str">
        <f t="shared" si="37"/>
        <v>87</v>
      </c>
      <c r="E1210" s="2" t="s">
        <v>11</v>
      </c>
      <c r="F1210" s="7">
        <v>0</v>
      </c>
      <c r="G1210" s="7">
        <v>0</v>
      </c>
      <c r="H1210" s="7">
        <v>0</v>
      </c>
    </row>
    <row r="1211" spans="1:8" x14ac:dyDescent="0.25">
      <c r="A1211" s="1">
        <v>2017</v>
      </c>
      <c r="B1211" s="1">
        <v>34330</v>
      </c>
      <c r="C1211" s="1" t="str">
        <f t="shared" si="36"/>
        <v>343</v>
      </c>
      <c r="D1211" s="1" t="str">
        <f t="shared" si="37"/>
        <v>30</v>
      </c>
      <c r="E1211" s="2" t="s">
        <v>11</v>
      </c>
      <c r="F1211" s="7">
        <v>0</v>
      </c>
      <c r="G1211" s="7">
        <v>2027844.6699999995</v>
      </c>
      <c r="H1211" s="7">
        <v>7667.16</v>
      </c>
    </row>
    <row r="1212" spans="1:8" x14ac:dyDescent="0.25">
      <c r="A1212" s="1">
        <v>2017</v>
      </c>
      <c r="B1212" s="1">
        <v>34331</v>
      </c>
      <c r="C1212" s="1" t="str">
        <f t="shared" si="36"/>
        <v>343</v>
      </c>
      <c r="D1212" s="1" t="str">
        <f t="shared" si="37"/>
        <v>31</v>
      </c>
      <c r="E1212" s="2" t="s">
        <v>11</v>
      </c>
      <c r="F1212" s="7">
        <v>23322923.260000005</v>
      </c>
      <c r="G1212" s="7">
        <v>-3505857.5299999993</v>
      </c>
      <c r="H1212" s="7">
        <v>46940.75</v>
      </c>
    </row>
    <row r="1213" spans="1:8" x14ac:dyDescent="0.25">
      <c r="A1213" s="1">
        <v>2017</v>
      </c>
      <c r="B1213" s="1">
        <v>34332</v>
      </c>
      <c r="C1213" s="1" t="str">
        <f t="shared" si="36"/>
        <v>343</v>
      </c>
      <c r="D1213" s="1" t="str">
        <f t="shared" si="37"/>
        <v>32</v>
      </c>
      <c r="E1213" s="2" t="s">
        <v>11</v>
      </c>
      <c r="F1213" s="7">
        <v>36489090.399999999</v>
      </c>
      <c r="G1213" s="7">
        <v>-4048736.13</v>
      </c>
      <c r="H1213" s="7">
        <v>62060.22</v>
      </c>
    </row>
    <row r="1214" spans="1:8" x14ac:dyDescent="0.25">
      <c r="A1214" s="1">
        <v>2017</v>
      </c>
      <c r="B1214" s="1">
        <v>34333</v>
      </c>
      <c r="C1214" s="1" t="str">
        <f t="shared" si="36"/>
        <v>343</v>
      </c>
      <c r="D1214" s="1" t="str">
        <f t="shared" si="37"/>
        <v>33</v>
      </c>
      <c r="E1214" s="2" t="s">
        <v>11</v>
      </c>
      <c r="F1214" s="7">
        <v>6543.76</v>
      </c>
      <c r="G1214" s="7">
        <v>4080.91</v>
      </c>
      <c r="H1214" s="7">
        <v>3340.0299999999997</v>
      </c>
    </row>
    <row r="1215" spans="1:8" x14ac:dyDescent="0.25">
      <c r="A1215" s="1">
        <v>2017</v>
      </c>
      <c r="B1215" s="1">
        <v>34334</v>
      </c>
      <c r="C1215" s="1" t="str">
        <f t="shared" si="36"/>
        <v>343</v>
      </c>
      <c r="D1215" s="1" t="str">
        <f t="shared" si="37"/>
        <v>34</v>
      </c>
      <c r="E1215" s="2" t="s">
        <v>11</v>
      </c>
      <c r="F1215" s="7">
        <v>6543.76</v>
      </c>
      <c r="G1215" s="7">
        <v>4065.5200000000004</v>
      </c>
      <c r="H1215" s="7">
        <v>3327.41</v>
      </c>
    </row>
    <row r="1216" spans="1:8" x14ac:dyDescent="0.25">
      <c r="A1216" s="1">
        <v>2017</v>
      </c>
      <c r="B1216" s="1">
        <v>34335</v>
      </c>
      <c r="C1216" s="1" t="str">
        <f t="shared" si="36"/>
        <v>343</v>
      </c>
      <c r="D1216" s="1" t="str">
        <f t="shared" si="37"/>
        <v>35</v>
      </c>
      <c r="E1216" s="2" t="s">
        <v>11</v>
      </c>
      <c r="F1216" s="7">
        <v>266543.19</v>
      </c>
      <c r="G1216" s="7">
        <v>-390.17000000000553</v>
      </c>
      <c r="H1216" s="7">
        <v>4110.01</v>
      </c>
    </row>
    <row r="1217" spans="1:8" x14ac:dyDescent="0.25">
      <c r="A1217" s="1">
        <v>2017</v>
      </c>
      <c r="B1217" s="1">
        <v>34336</v>
      </c>
      <c r="C1217" s="1" t="str">
        <f t="shared" si="36"/>
        <v>343</v>
      </c>
      <c r="D1217" s="1" t="str">
        <f t="shared" si="37"/>
        <v>36</v>
      </c>
      <c r="E1217" s="2" t="s">
        <v>11</v>
      </c>
      <c r="F1217" s="7">
        <v>6543.76</v>
      </c>
      <c r="G1217" s="7">
        <v>3096.9799999999996</v>
      </c>
      <c r="H1217" s="7">
        <v>3801.59</v>
      </c>
    </row>
    <row r="1218" spans="1:8" x14ac:dyDescent="0.25">
      <c r="A1218" s="1">
        <v>2017</v>
      </c>
      <c r="B1218" s="1">
        <v>34344</v>
      </c>
      <c r="C1218" s="1" t="str">
        <f t="shared" ref="C1218:C1281" si="38">LEFT(B1218,3)</f>
        <v>343</v>
      </c>
      <c r="D1218" s="1" t="str">
        <f t="shared" ref="D1218:D1281" si="39">RIGHT(B1218,2)</f>
        <v>44</v>
      </c>
      <c r="E1218" s="2" t="s">
        <v>11</v>
      </c>
      <c r="F1218" s="7">
        <v>0</v>
      </c>
      <c r="G1218" s="7">
        <v>5124.010000000002</v>
      </c>
      <c r="H1218" s="7">
        <v>4218.42</v>
      </c>
    </row>
    <row r="1219" spans="1:8" x14ac:dyDescent="0.25">
      <c r="A1219" s="1">
        <v>2017</v>
      </c>
      <c r="B1219" s="1">
        <v>34380</v>
      </c>
      <c r="C1219" s="1" t="str">
        <f t="shared" si="38"/>
        <v>343</v>
      </c>
      <c r="D1219" s="1" t="str">
        <f t="shared" si="39"/>
        <v>80</v>
      </c>
      <c r="E1219" s="2" t="s">
        <v>11</v>
      </c>
      <c r="F1219" s="7">
        <v>0</v>
      </c>
      <c r="G1219" s="7">
        <v>-5909.8200000000015</v>
      </c>
      <c r="H1219" s="7">
        <v>3156.61</v>
      </c>
    </row>
    <row r="1220" spans="1:8" x14ac:dyDescent="0.25">
      <c r="A1220" s="1">
        <v>2017</v>
      </c>
      <c r="B1220" s="1">
        <v>34381</v>
      </c>
      <c r="C1220" s="1" t="str">
        <f t="shared" si="38"/>
        <v>343</v>
      </c>
      <c r="D1220" s="1" t="str">
        <f t="shared" si="39"/>
        <v>81</v>
      </c>
      <c r="E1220" s="2" t="s">
        <v>11</v>
      </c>
      <c r="F1220" s="7">
        <v>191321.96000000002</v>
      </c>
      <c r="G1220" s="7">
        <v>11045.169999999984</v>
      </c>
      <c r="H1220" s="7">
        <v>29416.639999999999</v>
      </c>
    </row>
    <row r="1221" spans="1:8" x14ac:dyDescent="0.25">
      <c r="A1221" s="1">
        <v>2017</v>
      </c>
      <c r="B1221" s="1">
        <v>34382</v>
      </c>
      <c r="C1221" s="1" t="str">
        <f t="shared" si="38"/>
        <v>343</v>
      </c>
      <c r="D1221" s="1" t="str">
        <f t="shared" si="39"/>
        <v>82</v>
      </c>
      <c r="E1221" s="2" t="s">
        <v>11</v>
      </c>
      <c r="F1221" s="7">
        <v>34697</v>
      </c>
      <c r="G1221" s="7">
        <v>-40706.410000000003</v>
      </c>
      <c r="H1221" s="7">
        <v>5423.59</v>
      </c>
    </row>
    <row r="1222" spans="1:8" x14ac:dyDescent="0.25">
      <c r="A1222" s="1">
        <v>2017</v>
      </c>
      <c r="B1222" s="1">
        <v>34383</v>
      </c>
      <c r="C1222" s="1" t="str">
        <f t="shared" si="38"/>
        <v>343</v>
      </c>
      <c r="D1222" s="1" t="str">
        <f t="shared" si="39"/>
        <v>83</v>
      </c>
      <c r="E1222" s="2" t="s">
        <v>11</v>
      </c>
      <c r="F1222" s="7">
        <v>44294.29</v>
      </c>
      <c r="G1222" s="7">
        <v>7234.2299999999959</v>
      </c>
      <c r="H1222" s="7">
        <v>7078.9400000000005</v>
      </c>
    </row>
    <row r="1223" spans="1:8" x14ac:dyDescent="0.25">
      <c r="A1223" s="1">
        <v>2017</v>
      </c>
      <c r="B1223" s="1">
        <v>34384</v>
      </c>
      <c r="C1223" s="1" t="str">
        <f t="shared" si="38"/>
        <v>343</v>
      </c>
      <c r="D1223" s="1" t="str">
        <f t="shared" si="39"/>
        <v>84</v>
      </c>
      <c r="E1223" s="2" t="s">
        <v>11</v>
      </c>
      <c r="F1223" s="7">
        <v>0</v>
      </c>
      <c r="G1223" s="7">
        <v>-31365.869999999988</v>
      </c>
      <c r="H1223" s="7">
        <v>7173.2</v>
      </c>
    </row>
    <row r="1224" spans="1:8" x14ac:dyDescent="0.25">
      <c r="A1224" s="1">
        <v>2017</v>
      </c>
      <c r="B1224" s="1">
        <v>34385</v>
      </c>
      <c r="C1224" s="1" t="str">
        <f t="shared" si="38"/>
        <v>343</v>
      </c>
      <c r="D1224" s="1" t="str">
        <f t="shared" si="39"/>
        <v>85</v>
      </c>
      <c r="E1224" s="2" t="s">
        <v>11</v>
      </c>
      <c r="F1224" s="7">
        <v>0</v>
      </c>
      <c r="G1224" s="7">
        <v>-26712.33</v>
      </c>
      <c r="H1224" s="7">
        <v>6578.07</v>
      </c>
    </row>
    <row r="1225" spans="1:8" x14ac:dyDescent="0.25">
      <c r="A1225" s="1">
        <v>2017</v>
      </c>
      <c r="B1225" s="1">
        <v>34386</v>
      </c>
      <c r="C1225" s="1" t="str">
        <f t="shared" si="38"/>
        <v>343</v>
      </c>
      <c r="D1225" s="1" t="str">
        <f t="shared" si="39"/>
        <v>86</v>
      </c>
      <c r="E1225" s="2" t="s">
        <v>11</v>
      </c>
      <c r="F1225" s="7">
        <v>0</v>
      </c>
      <c r="G1225" s="7">
        <v>-295335.06</v>
      </c>
      <c r="H1225" s="7">
        <v>82176.91</v>
      </c>
    </row>
    <row r="1226" spans="1:8" x14ac:dyDescent="0.25">
      <c r="A1226" s="1">
        <v>2017</v>
      </c>
      <c r="B1226" s="1">
        <v>34399</v>
      </c>
      <c r="C1226" s="1" t="str">
        <f t="shared" si="38"/>
        <v>343</v>
      </c>
      <c r="D1226" s="1" t="str">
        <f t="shared" si="39"/>
        <v>99</v>
      </c>
      <c r="E1226" s="2" t="s">
        <v>11</v>
      </c>
      <c r="F1226" s="7">
        <v>0</v>
      </c>
      <c r="G1226" s="7">
        <v>0</v>
      </c>
      <c r="H1226" s="7">
        <v>0</v>
      </c>
    </row>
    <row r="1227" spans="1:8" x14ac:dyDescent="0.25">
      <c r="A1227" s="1">
        <v>2017</v>
      </c>
      <c r="B1227" s="1">
        <v>34530</v>
      </c>
      <c r="C1227" s="1" t="str">
        <f t="shared" si="38"/>
        <v>345</v>
      </c>
      <c r="D1227" s="1" t="str">
        <f t="shared" si="39"/>
        <v>30</v>
      </c>
      <c r="E1227" s="2" t="s">
        <v>11</v>
      </c>
      <c r="F1227" s="7">
        <v>55500</v>
      </c>
      <c r="G1227" s="7">
        <v>-2526.58</v>
      </c>
      <c r="H1227" s="7">
        <v>0</v>
      </c>
    </row>
    <row r="1228" spans="1:8" x14ac:dyDescent="0.25">
      <c r="A1228" s="1">
        <v>2017</v>
      </c>
      <c r="B1228" s="1">
        <v>34531</v>
      </c>
      <c r="C1228" s="1" t="str">
        <f t="shared" si="38"/>
        <v>345</v>
      </c>
      <c r="D1228" s="1" t="str">
        <f t="shared" si="39"/>
        <v>31</v>
      </c>
      <c r="E1228" s="2" t="s">
        <v>11</v>
      </c>
      <c r="F1228" s="7">
        <v>522671.82</v>
      </c>
      <c r="G1228" s="7">
        <v>-7710.5499999999993</v>
      </c>
      <c r="H1228" s="7">
        <v>0</v>
      </c>
    </row>
    <row r="1229" spans="1:8" x14ac:dyDescent="0.25">
      <c r="A1229" s="1">
        <v>2017</v>
      </c>
      <c r="B1229" s="1">
        <v>34532</v>
      </c>
      <c r="C1229" s="1" t="str">
        <f t="shared" si="38"/>
        <v>345</v>
      </c>
      <c r="D1229" s="1" t="str">
        <f t="shared" si="39"/>
        <v>32</v>
      </c>
      <c r="E1229" s="2" t="s">
        <v>11</v>
      </c>
      <c r="F1229" s="7">
        <v>178663.6</v>
      </c>
      <c r="G1229" s="7">
        <v>-15998.239999999998</v>
      </c>
      <c r="H1229" s="7">
        <v>0</v>
      </c>
    </row>
    <row r="1230" spans="1:8" x14ac:dyDescent="0.25">
      <c r="A1230" s="1">
        <v>2017</v>
      </c>
      <c r="B1230" s="1">
        <v>34533</v>
      </c>
      <c r="C1230" s="1" t="str">
        <f t="shared" si="38"/>
        <v>345</v>
      </c>
      <c r="D1230" s="1" t="str">
        <f t="shared" si="39"/>
        <v>33</v>
      </c>
      <c r="E1230" s="2" t="s">
        <v>11</v>
      </c>
      <c r="F1230" s="7">
        <v>0</v>
      </c>
      <c r="G1230" s="7">
        <v>0</v>
      </c>
      <c r="H1230" s="7">
        <v>0</v>
      </c>
    </row>
    <row r="1231" spans="1:8" x14ac:dyDescent="0.25">
      <c r="A1231" s="1">
        <v>2017</v>
      </c>
      <c r="B1231" s="1">
        <v>34534</v>
      </c>
      <c r="C1231" s="1" t="str">
        <f t="shared" si="38"/>
        <v>345</v>
      </c>
      <c r="D1231" s="1" t="str">
        <f t="shared" si="39"/>
        <v>34</v>
      </c>
      <c r="E1231" s="2" t="s">
        <v>11</v>
      </c>
      <c r="F1231" s="7">
        <v>0</v>
      </c>
      <c r="G1231" s="7">
        <v>0</v>
      </c>
      <c r="H1231" s="7">
        <v>0</v>
      </c>
    </row>
    <row r="1232" spans="1:8" x14ac:dyDescent="0.25">
      <c r="A1232" s="1">
        <v>2017</v>
      </c>
      <c r="B1232" s="1">
        <v>34535</v>
      </c>
      <c r="C1232" s="1" t="str">
        <f t="shared" si="38"/>
        <v>345</v>
      </c>
      <c r="D1232" s="1" t="str">
        <f t="shared" si="39"/>
        <v>35</v>
      </c>
      <c r="E1232" s="2" t="s">
        <v>11</v>
      </c>
      <c r="F1232" s="7">
        <v>0</v>
      </c>
      <c r="G1232" s="7">
        <v>0</v>
      </c>
      <c r="H1232" s="7">
        <v>0</v>
      </c>
    </row>
    <row r="1233" spans="1:8" x14ac:dyDescent="0.25">
      <c r="A1233" s="1">
        <v>2017</v>
      </c>
      <c r="B1233" s="1">
        <v>34536</v>
      </c>
      <c r="C1233" s="1" t="str">
        <f t="shared" si="38"/>
        <v>345</v>
      </c>
      <c r="D1233" s="1" t="str">
        <f t="shared" si="39"/>
        <v>36</v>
      </c>
      <c r="E1233" s="2" t="s">
        <v>11</v>
      </c>
      <c r="F1233" s="7">
        <v>0</v>
      </c>
      <c r="G1233" s="7">
        <v>0</v>
      </c>
      <c r="H1233" s="7">
        <v>0</v>
      </c>
    </row>
    <row r="1234" spans="1:8" x14ac:dyDescent="0.25">
      <c r="A1234" s="1">
        <v>2017</v>
      </c>
      <c r="B1234" s="1">
        <v>34544</v>
      </c>
      <c r="C1234" s="1" t="str">
        <f t="shared" si="38"/>
        <v>345</v>
      </c>
      <c r="D1234" s="1" t="str">
        <f t="shared" si="39"/>
        <v>44</v>
      </c>
      <c r="E1234" s="2" t="s">
        <v>11</v>
      </c>
      <c r="F1234" s="7">
        <v>0</v>
      </c>
      <c r="G1234" s="7">
        <v>0</v>
      </c>
      <c r="H1234" s="7">
        <v>0</v>
      </c>
    </row>
    <row r="1235" spans="1:8" x14ac:dyDescent="0.25">
      <c r="A1235" s="1">
        <v>2017</v>
      </c>
      <c r="B1235" s="1">
        <v>34580</v>
      </c>
      <c r="C1235" s="1" t="str">
        <f t="shared" si="38"/>
        <v>345</v>
      </c>
      <c r="D1235" s="1" t="str">
        <f t="shared" si="39"/>
        <v>80</v>
      </c>
      <c r="E1235" s="2" t="s">
        <v>11</v>
      </c>
      <c r="F1235" s="7">
        <v>0</v>
      </c>
      <c r="G1235" s="7">
        <v>0</v>
      </c>
      <c r="H1235" s="7">
        <v>0</v>
      </c>
    </row>
    <row r="1236" spans="1:8" x14ac:dyDescent="0.25">
      <c r="A1236" s="1">
        <v>2017</v>
      </c>
      <c r="B1236" s="1">
        <v>34581</v>
      </c>
      <c r="C1236" s="1" t="str">
        <f t="shared" si="38"/>
        <v>345</v>
      </c>
      <c r="D1236" s="1" t="str">
        <f t="shared" si="39"/>
        <v>81</v>
      </c>
      <c r="E1236" s="2" t="s">
        <v>11</v>
      </c>
      <c r="F1236" s="7">
        <v>158634.09</v>
      </c>
      <c r="G1236" s="7">
        <v>0</v>
      </c>
      <c r="H1236" s="7">
        <v>0</v>
      </c>
    </row>
    <row r="1237" spans="1:8" x14ac:dyDescent="0.25">
      <c r="A1237" s="1">
        <v>2017</v>
      </c>
      <c r="B1237" s="1">
        <v>34582</v>
      </c>
      <c r="C1237" s="1" t="str">
        <f t="shared" si="38"/>
        <v>345</v>
      </c>
      <c r="D1237" s="1" t="str">
        <f t="shared" si="39"/>
        <v>82</v>
      </c>
      <c r="E1237" s="2" t="s">
        <v>11</v>
      </c>
      <c r="F1237" s="7">
        <v>0</v>
      </c>
      <c r="G1237" s="7">
        <v>0</v>
      </c>
      <c r="H1237" s="7">
        <v>0</v>
      </c>
    </row>
    <row r="1238" spans="1:8" x14ac:dyDescent="0.25">
      <c r="A1238" s="1">
        <v>2017</v>
      </c>
      <c r="B1238" s="1">
        <v>34583</v>
      </c>
      <c r="C1238" s="1" t="str">
        <f t="shared" si="38"/>
        <v>345</v>
      </c>
      <c r="D1238" s="1" t="str">
        <f t="shared" si="39"/>
        <v>83</v>
      </c>
      <c r="E1238" s="2" t="s">
        <v>11</v>
      </c>
      <c r="F1238" s="7">
        <v>50448.22</v>
      </c>
      <c r="G1238" s="7">
        <v>0</v>
      </c>
      <c r="H1238" s="7">
        <v>0</v>
      </c>
    </row>
    <row r="1239" spans="1:8" x14ac:dyDescent="0.25">
      <c r="A1239" s="1">
        <v>2017</v>
      </c>
      <c r="B1239" s="1">
        <v>34584</v>
      </c>
      <c r="C1239" s="1" t="str">
        <f t="shared" si="38"/>
        <v>345</v>
      </c>
      <c r="D1239" s="1" t="str">
        <f t="shared" si="39"/>
        <v>84</v>
      </c>
      <c r="E1239" s="2" t="s">
        <v>11</v>
      </c>
      <c r="F1239" s="7">
        <v>0</v>
      </c>
      <c r="G1239" s="7">
        <v>0</v>
      </c>
      <c r="H1239" s="7">
        <v>0</v>
      </c>
    </row>
    <row r="1240" spans="1:8" x14ac:dyDescent="0.25">
      <c r="A1240" s="1">
        <v>2017</v>
      </c>
      <c r="B1240" s="1">
        <v>34585</v>
      </c>
      <c r="C1240" s="1" t="str">
        <f t="shared" si="38"/>
        <v>345</v>
      </c>
      <c r="D1240" s="1" t="str">
        <f t="shared" si="39"/>
        <v>85</v>
      </c>
      <c r="E1240" s="2" t="s">
        <v>11</v>
      </c>
      <c r="F1240" s="7">
        <v>0</v>
      </c>
      <c r="G1240" s="7">
        <v>0</v>
      </c>
      <c r="H1240" s="7">
        <v>0</v>
      </c>
    </row>
    <row r="1241" spans="1:8" x14ac:dyDescent="0.25">
      <c r="A1241" s="1">
        <v>2017</v>
      </c>
      <c r="B1241" s="1">
        <v>34586</v>
      </c>
      <c r="C1241" s="1" t="str">
        <f t="shared" si="38"/>
        <v>345</v>
      </c>
      <c r="D1241" s="1" t="str">
        <f t="shared" si="39"/>
        <v>86</v>
      </c>
      <c r="E1241" s="2" t="s">
        <v>11</v>
      </c>
      <c r="F1241" s="7">
        <v>0</v>
      </c>
      <c r="G1241" s="7">
        <v>0</v>
      </c>
      <c r="H1241" s="7">
        <v>0</v>
      </c>
    </row>
    <row r="1242" spans="1:8" x14ac:dyDescent="0.25">
      <c r="A1242" s="1">
        <v>2017</v>
      </c>
      <c r="B1242" s="1">
        <v>34599</v>
      </c>
      <c r="C1242" s="1" t="str">
        <f t="shared" si="38"/>
        <v>345</v>
      </c>
      <c r="D1242" s="1" t="str">
        <f t="shared" si="39"/>
        <v>99</v>
      </c>
      <c r="E1242" s="2" t="s">
        <v>11</v>
      </c>
      <c r="F1242" s="7">
        <v>0</v>
      </c>
      <c r="G1242" s="7">
        <v>0</v>
      </c>
      <c r="H1242" s="7">
        <v>0</v>
      </c>
    </row>
    <row r="1243" spans="1:8" x14ac:dyDescent="0.25">
      <c r="A1243" s="1">
        <v>2017</v>
      </c>
      <c r="B1243" s="1">
        <v>34630</v>
      </c>
      <c r="C1243" s="1" t="str">
        <f t="shared" si="38"/>
        <v>346</v>
      </c>
      <c r="D1243" s="1" t="str">
        <f t="shared" si="39"/>
        <v>30</v>
      </c>
      <c r="E1243" s="2" t="s">
        <v>11</v>
      </c>
      <c r="F1243" s="7">
        <v>136789.74</v>
      </c>
      <c r="G1243" s="7">
        <v>-19379.95</v>
      </c>
      <c r="H1243" s="7">
        <v>0</v>
      </c>
    </row>
    <row r="1244" spans="1:8" x14ac:dyDescent="0.25">
      <c r="A1244" s="1">
        <v>2017</v>
      </c>
      <c r="B1244" s="1">
        <v>34631</v>
      </c>
      <c r="C1244" s="1" t="str">
        <f t="shared" si="38"/>
        <v>346</v>
      </c>
      <c r="D1244" s="1" t="str">
        <f t="shared" si="39"/>
        <v>31</v>
      </c>
      <c r="E1244" s="2" t="s">
        <v>11</v>
      </c>
      <c r="F1244" s="7">
        <v>0</v>
      </c>
      <c r="G1244" s="7">
        <v>0</v>
      </c>
      <c r="H1244" s="7">
        <v>0</v>
      </c>
    </row>
    <row r="1245" spans="1:8" x14ac:dyDescent="0.25">
      <c r="A1245" s="1">
        <v>2017</v>
      </c>
      <c r="B1245" s="1">
        <v>34632</v>
      </c>
      <c r="C1245" s="1" t="str">
        <f t="shared" si="38"/>
        <v>346</v>
      </c>
      <c r="D1245" s="1" t="str">
        <f t="shared" si="39"/>
        <v>32</v>
      </c>
      <c r="E1245" s="2" t="s">
        <v>11</v>
      </c>
      <c r="F1245" s="7">
        <v>0</v>
      </c>
      <c r="G1245" s="7">
        <v>0</v>
      </c>
      <c r="H1245" s="7">
        <v>0</v>
      </c>
    </row>
    <row r="1246" spans="1:8" x14ac:dyDescent="0.25">
      <c r="A1246" s="1">
        <v>2017</v>
      </c>
      <c r="B1246" s="1">
        <v>34633</v>
      </c>
      <c r="C1246" s="1" t="str">
        <f t="shared" si="38"/>
        <v>346</v>
      </c>
      <c r="D1246" s="1" t="str">
        <f t="shared" si="39"/>
        <v>33</v>
      </c>
      <c r="E1246" s="2" t="s">
        <v>11</v>
      </c>
      <c r="F1246" s="7">
        <v>0</v>
      </c>
      <c r="G1246" s="7">
        <v>0</v>
      </c>
      <c r="H1246" s="7">
        <v>0</v>
      </c>
    </row>
    <row r="1247" spans="1:8" x14ac:dyDescent="0.25">
      <c r="A1247" s="1">
        <v>2017</v>
      </c>
      <c r="B1247" s="1">
        <v>34634</v>
      </c>
      <c r="C1247" s="1" t="str">
        <f t="shared" si="38"/>
        <v>346</v>
      </c>
      <c r="D1247" s="1" t="str">
        <f t="shared" si="39"/>
        <v>34</v>
      </c>
      <c r="E1247" s="2" t="s">
        <v>11</v>
      </c>
      <c r="F1247" s="7">
        <v>0</v>
      </c>
      <c r="G1247" s="7">
        <v>0</v>
      </c>
      <c r="H1247" s="7">
        <v>0</v>
      </c>
    </row>
    <row r="1248" spans="1:8" x14ac:dyDescent="0.25">
      <c r="A1248" s="1">
        <v>2017</v>
      </c>
      <c r="B1248" s="1">
        <v>34635</v>
      </c>
      <c r="C1248" s="1" t="str">
        <f t="shared" si="38"/>
        <v>346</v>
      </c>
      <c r="D1248" s="1" t="str">
        <f t="shared" si="39"/>
        <v>35</v>
      </c>
      <c r="E1248" s="2" t="s">
        <v>11</v>
      </c>
      <c r="F1248" s="7">
        <v>0</v>
      </c>
      <c r="G1248" s="7">
        <v>0</v>
      </c>
      <c r="H1248" s="7">
        <v>0</v>
      </c>
    </row>
    <row r="1249" spans="1:8" x14ac:dyDescent="0.25">
      <c r="A1249" s="1">
        <v>2017</v>
      </c>
      <c r="B1249" s="1">
        <v>34636</v>
      </c>
      <c r="C1249" s="1" t="str">
        <f t="shared" si="38"/>
        <v>346</v>
      </c>
      <c r="D1249" s="1" t="str">
        <f t="shared" si="39"/>
        <v>36</v>
      </c>
      <c r="E1249" s="2" t="s">
        <v>11</v>
      </c>
      <c r="F1249" s="7">
        <v>0</v>
      </c>
      <c r="G1249" s="7">
        <v>0</v>
      </c>
      <c r="H1249" s="7">
        <v>0</v>
      </c>
    </row>
    <row r="1250" spans="1:8" x14ac:dyDescent="0.25">
      <c r="A1250" s="1">
        <v>2017</v>
      </c>
      <c r="B1250" s="1">
        <v>34637</v>
      </c>
      <c r="C1250" s="1" t="str">
        <f t="shared" si="38"/>
        <v>346</v>
      </c>
      <c r="D1250" s="1" t="str">
        <f t="shared" si="39"/>
        <v>37</v>
      </c>
      <c r="E1250" s="2" t="s">
        <v>11</v>
      </c>
      <c r="F1250" s="7">
        <v>281725.33999999997</v>
      </c>
      <c r="G1250" s="7">
        <v>0</v>
      </c>
      <c r="H1250" s="7">
        <v>0</v>
      </c>
    </row>
    <row r="1251" spans="1:8" x14ac:dyDescent="0.25">
      <c r="A1251" s="1">
        <v>2017</v>
      </c>
      <c r="B1251" s="1">
        <v>34644</v>
      </c>
      <c r="C1251" s="1" t="str">
        <f t="shared" si="38"/>
        <v>346</v>
      </c>
      <c r="D1251" s="1" t="str">
        <f t="shared" si="39"/>
        <v>44</v>
      </c>
      <c r="E1251" s="2" t="s">
        <v>11</v>
      </c>
      <c r="F1251" s="7">
        <v>0</v>
      </c>
      <c r="G1251" s="7">
        <v>0</v>
      </c>
      <c r="H1251" s="7">
        <v>0</v>
      </c>
    </row>
    <row r="1252" spans="1:8" x14ac:dyDescent="0.25">
      <c r="A1252" s="1">
        <v>2017</v>
      </c>
      <c r="B1252" s="1">
        <v>34680</v>
      </c>
      <c r="C1252" s="1" t="str">
        <f t="shared" si="38"/>
        <v>346</v>
      </c>
      <c r="D1252" s="1" t="str">
        <f t="shared" si="39"/>
        <v>80</v>
      </c>
      <c r="E1252" s="2" t="s">
        <v>11</v>
      </c>
      <c r="F1252" s="7">
        <v>0</v>
      </c>
      <c r="G1252" s="7">
        <v>-16180.93</v>
      </c>
      <c r="H1252" s="7">
        <v>0</v>
      </c>
    </row>
    <row r="1253" spans="1:8" x14ac:dyDescent="0.25">
      <c r="A1253" s="1">
        <v>2017</v>
      </c>
      <c r="B1253" s="1">
        <v>34681</v>
      </c>
      <c r="C1253" s="1" t="str">
        <f t="shared" si="38"/>
        <v>346</v>
      </c>
      <c r="D1253" s="1" t="str">
        <f t="shared" si="39"/>
        <v>81</v>
      </c>
      <c r="E1253" s="2" t="s">
        <v>11</v>
      </c>
      <c r="F1253" s="7">
        <v>116005.29000000001</v>
      </c>
      <c r="G1253" s="7">
        <v>0</v>
      </c>
      <c r="H1253" s="7">
        <v>14339.55</v>
      </c>
    </row>
    <row r="1254" spans="1:8" x14ac:dyDescent="0.25">
      <c r="A1254" s="1">
        <v>2017</v>
      </c>
      <c r="B1254" s="1">
        <v>34682</v>
      </c>
      <c r="C1254" s="1" t="str">
        <f t="shared" si="38"/>
        <v>346</v>
      </c>
      <c r="D1254" s="1" t="str">
        <f t="shared" si="39"/>
        <v>82</v>
      </c>
      <c r="E1254" s="2" t="s">
        <v>11</v>
      </c>
      <c r="F1254" s="7">
        <v>0</v>
      </c>
      <c r="G1254" s="7">
        <v>0</v>
      </c>
      <c r="H1254" s="7">
        <v>0</v>
      </c>
    </row>
    <row r="1255" spans="1:8" x14ac:dyDescent="0.25">
      <c r="A1255" s="1">
        <v>2017</v>
      </c>
      <c r="B1255" s="1">
        <v>34683</v>
      </c>
      <c r="C1255" s="1" t="str">
        <f t="shared" si="38"/>
        <v>346</v>
      </c>
      <c r="D1255" s="1" t="str">
        <f t="shared" si="39"/>
        <v>83</v>
      </c>
      <c r="E1255" s="2" t="s">
        <v>11</v>
      </c>
      <c r="F1255" s="7">
        <v>0</v>
      </c>
      <c r="G1255" s="7">
        <v>0</v>
      </c>
      <c r="H1255" s="7">
        <v>0</v>
      </c>
    </row>
    <row r="1256" spans="1:8" x14ac:dyDescent="0.25">
      <c r="A1256" s="1">
        <v>2017</v>
      </c>
      <c r="B1256" s="1">
        <v>34684</v>
      </c>
      <c r="C1256" s="1" t="str">
        <f t="shared" si="38"/>
        <v>346</v>
      </c>
      <c r="D1256" s="1" t="str">
        <f t="shared" si="39"/>
        <v>84</v>
      </c>
      <c r="E1256" s="2" t="s">
        <v>11</v>
      </c>
      <c r="F1256" s="7">
        <v>0</v>
      </c>
      <c r="G1256" s="7">
        <v>0</v>
      </c>
      <c r="H1256" s="7">
        <v>0</v>
      </c>
    </row>
    <row r="1257" spans="1:8" x14ac:dyDescent="0.25">
      <c r="A1257" s="1">
        <v>2017</v>
      </c>
      <c r="B1257" s="1">
        <v>34685</v>
      </c>
      <c r="C1257" s="1" t="str">
        <f t="shared" si="38"/>
        <v>346</v>
      </c>
      <c r="D1257" s="1" t="str">
        <f t="shared" si="39"/>
        <v>85</v>
      </c>
      <c r="E1257" s="2" t="s">
        <v>11</v>
      </c>
      <c r="F1257" s="7">
        <v>0</v>
      </c>
      <c r="G1257" s="7">
        <v>0</v>
      </c>
      <c r="H1257" s="7">
        <v>0</v>
      </c>
    </row>
    <row r="1258" spans="1:8" x14ac:dyDescent="0.25">
      <c r="A1258" s="1">
        <v>2017</v>
      </c>
      <c r="B1258" s="1">
        <v>34686</v>
      </c>
      <c r="C1258" s="1" t="str">
        <f t="shared" si="38"/>
        <v>346</v>
      </c>
      <c r="D1258" s="1" t="str">
        <f t="shared" si="39"/>
        <v>86</v>
      </c>
      <c r="E1258" s="2" t="s">
        <v>11</v>
      </c>
      <c r="F1258" s="7">
        <v>0</v>
      </c>
      <c r="G1258" s="7">
        <v>0</v>
      </c>
      <c r="H1258" s="7">
        <v>0</v>
      </c>
    </row>
    <row r="1259" spans="1:8" x14ac:dyDescent="0.25">
      <c r="A1259" s="1">
        <v>2017</v>
      </c>
      <c r="B1259" s="1">
        <v>34687</v>
      </c>
      <c r="C1259" s="1" t="str">
        <f t="shared" si="38"/>
        <v>346</v>
      </c>
      <c r="D1259" s="1" t="str">
        <f t="shared" si="39"/>
        <v>87</v>
      </c>
      <c r="E1259" s="2" t="s">
        <v>11</v>
      </c>
      <c r="F1259" s="7">
        <v>103700.19</v>
      </c>
      <c r="G1259" s="7">
        <v>0</v>
      </c>
      <c r="H1259" s="7">
        <v>0</v>
      </c>
    </row>
    <row r="1260" spans="1:8" x14ac:dyDescent="0.25">
      <c r="A1260" s="1">
        <v>2017</v>
      </c>
      <c r="B1260" s="1">
        <v>34700</v>
      </c>
      <c r="C1260" s="1" t="str">
        <f t="shared" si="38"/>
        <v>347</v>
      </c>
      <c r="D1260" s="1" t="str">
        <f t="shared" si="39"/>
        <v>00</v>
      </c>
      <c r="E1260" s="1" t="s">
        <v>10</v>
      </c>
      <c r="F1260" s="7">
        <v>0</v>
      </c>
      <c r="G1260" s="7">
        <v>0</v>
      </c>
      <c r="H1260" s="7">
        <v>0</v>
      </c>
    </row>
    <row r="1261" spans="1:8" x14ac:dyDescent="0.25">
      <c r="A1261" s="1">
        <v>2017</v>
      </c>
      <c r="B1261" s="1">
        <v>35000</v>
      </c>
      <c r="C1261" s="1" t="str">
        <f t="shared" si="38"/>
        <v>350</v>
      </c>
      <c r="D1261" s="1" t="str">
        <f t="shared" si="39"/>
        <v>00</v>
      </c>
      <c r="E1261" s="1" t="s">
        <v>15</v>
      </c>
      <c r="F1261" s="7">
        <v>0</v>
      </c>
      <c r="G1261" s="7">
        <v>0</v>
      </c>
      <c r="H1261" s="7">
        <v>0</v>
      </c>
    </row>
    <row r="1262" spans="1:8" x14ac:dyDescent="0.25">
      <c r="A1262" s="1">
        <v>2017</v>
      </c>
      <c r="B1262" s="1">
        <v>35001</v>
      </c>
      <c r="C1262" s="1" t="str">
        <f t="shared" si="38"/>
        <v>350</v>
      </c>
      <c r="D1262" s="1" t="str">
        <f t="shared" si="39"/>
        <v>01</v>
      </c>
      <c r="E1262" s="1" t="s">
        <v>12</v>
      </c>
      <c r="F1262" s="7">
        <v>0</v>
      </c>
      <c r="G1262" s="7">
        <v>0</v>
      </c>
      <c r="H1262" s="7">
        <v>0</v>
      </c>
    </row>
    <row r="1263" spans="1:8" x14ac:dyDescent="0.25">
      <c r="A1263" s="1">
        <v>2017</v>
      </c>
      <c r="B1263" s="1">
        <v>35200</v>
      </c>
      <c r="C1263" s="1" t="str">
        <f t="shared" si="38"/>
        <v>352</v>
      </c>
      <c r="D1263" s="1" t="str">
        <f t="shared" si="39"/>
        <v>00</v>
      </c>
      <c r="E1263" s="1" t="s">
        <v>12</v>
      </c>
      <c r="F1263" s="7">
        <v>8095.65</v>
      </c>
      <c r="G1263" s="7">
        <v>-21284.670000000002</v>
      </c>
      <c r="H1263" s="7">
        <v>0</v>
      </c>
    </row>
    <row r="1264" spans="1:8" x14ac:dyDescent="0.25">
      <c r="A1264" s="1">
        <v>2017</v>
      </c>
      <c r="B1264" s="1">
        <v>35300</v>
      </c>
      <c r="C1264" s="1" t="str">
        <f t="shared" si="38"/>
        <v>353</v>
      </c>
      <c r="D1264" s="1" t="str">
        <f t="shared" si="39"/>
        <v>00</v>
      </c>
      <c r="E1264" s="1" t="s">
        <v>12</v>
      </c>
      <c r="F1264" s="7">
        <v>5658031.540000001</v>
      </c>
      <c r="G1264" s="7">
        <v>-1625437.7899999996</v>
      </c>
      <c r="H1264" s="7">
        <v>63969.86</v>
      </c>
    </row>
    <row r="1265" spans="1:8" x14ac:dyDescent="0.25">
      <c r="A1265" s="1">
        <v>2017</v>
      </c>
      <c r="B1265" s="1">
        <v>35400</v>
      </c>
      <c r="C1265" s="1" t="str">
        <f t="shared" si="38"/>
        <v>354</v>
      </c>
      <c r="D1265" s="1" t="str">
        <f t="shared" si="39"/>
        <v>00</v>
      </c>
      <c r="E1265" s="1" t="s">
        <v>12</v>
      </c>
      <c r="F1265" s="7">
        <v>0</v>
      </c>
      <c r="G1265" s="7">
        <v>0</v>
      </c>
      <c r="H1265" s="7">
        <v>0</v>
      </c>
    </row>
    <row r="1266" spans="1:8" x14ac:dyDescent="0.25">
      <c r="A1266" s="1">
        <v>2017</v>
      </c>
      <c r="B1266" s="1">
        <v>35500</v>
      </c>
      <c r="C1266" s="1" t="str">
        <f t="shared" si="38"/>
        <v>355</v>
      </c>
      <c r="D1266" s="1" t="str">
        <f t="shared" si="39"/>
        <v>00</v>
      </c>
      <c r="E1266" s="1" t="s">
        <v>12</v>
      </c>
      <c r="F1266" s="7">
        <v>4808752.4799999995</v>
      </c>
      <c r="G1266" s="7">
        <v>-5671321.3399999999</v>
      </c>
      <c r="H1266" s="7">
        <v>75004.399999999994</v>
      </c>
    </row>
    <row r="1267" spans="1:8" x14ac:dyDescent="0.25">
      <c r="A1267" s="1">
        <v>2017</v>
      </c>
      <c r="B1267" s="1">
        <v>35600</v>
      </c>
      <c r="C1267" s="1" t="str">
        <f t="shared" si="38"/>
        <v>356</v>
      </c>
      <c r="D1267" s="1" t="str">
        <f t="shared" si="39"/>
        <v>00</v>
      </c>
      <c r="E1267" s="1" t="s">
        <v>12</v>
      </c>
      <c r="F1267" s="7">
        <v>14363557.120000001</v>
      </c>
      <c r="G1267" s="7">
        <v>-5242513.01</v>
      </c>
      <c r="H1267" s="7">
        <v>478450.82000000007</v>
      </c>
    </row>
    <row r="1268" spans="1:8" x14ac:dyDescent="0.25">
      <c r="A1268" s="1">
        <v>2017</v>
      </c>
      <c r="B1268" s="1">
        <v>35601</v>
      </c>
      <c r="C1268" s="1" t="str">
        <f t="shared" si="38"/>
        <v>356</v>
      </c>
      <c r="D1268" s="1" t="str">
        <f t="shared" si="39"/>
        <v>01</v>
      </c>
      <c r="E1268" s="1" t="s">
        <v>12</v>
      </c>
      <c r="F1268" s="7">
        <v>0</v>
      </c>
      <c r="G1268" s="7">
        <v>0</v>
      </c>
      <c r="H1268" s="7">
        <v>0</v>
      </c>
    </row>
    <row r="1269" spans="1:8" x14ac:dyDescent="0.25">
      <c r="A1269" s="1">
        <v>2017</v>
      </c>
      <c r="B1269" s="1">
        <v>35700</v>
      </c>
      <c r="C1269" s="1" t="str">
        <f t="shared" si="38"/>
        <v>357</v>
      </c>
      <c r="D1269" s="1" t="str">
        <f t="shared" si="39"/>
        <v>00</v>
      </c>
      <c r="E1269" s="1" t="s">
        <v>12</v>
      </c>
      <c r="F1269" s="7">
        <v>84460.54</v>
      </c>
      <c r="G1269" s="7">
        <v>858.40999999999985</v>
      </c>
      <c r="H1269" s="7">
        <v>29034.76</v>
      </c>
    </row>
    <row r="1270" spans="1:8" x14ac:dyDescent="0.25">
      <c r="A1270" s="1">
        <v>2017</v>
      </c>
      <c r="B1270" s="1">
        <v>35800</v>
      </c>
      <c r="C1270" s="1" t="str">
        <f t="shared" si="38"/>
        <v>358</v>
      </c>
      <c r="D1270" s="1" t="str">
        <f t="shared" si="39"/>
        <v>00</v>
      </c>
      <c r="E1270" s="1" t="s">
        <v>12</v>
      </c>
      <c r="F1270" s="7">
        <v>289794.71000000002</v>
      </c>
      <c r="G1270" s="7">
        <v>-1234401.8999999999</v>
      </c>
      <c r="H1270" s="7">
        <v>1575.5500000000002</v>
      </c>
    </row>
    <row r="1271" spans="1:8" x14ac:dyDescent="0.25">
      <c r="A1271" s="1">
        <v>2017</v>
      </c>
      <c r="B1271" s="1">
        <v>35900</v>
      </c>
      <c r="C1271" s="1" t="str">
        <f t="shared" si="38"/>
        <v>359</v>
      </c>
      <c r="D1271" s="1" t="str">
        <f t="shared" si="39"/>
        <v>00</v>
      </c>
      <c r="E1271" s="1" t="s">
        <v>12</v>
      </c>
      <c r="F1271" s="7">
        <v>26679.7</v>
      </c>
      <c r="G1271" s="7">
        <v>-1220.3699999999999</v>
      </c>
      <c r="H1271" s="7">
        <v>0</v>
      </c>
    </row>
    <row r="1272" spans="1:8" x14ac:dyDescent="0.25">
      <c r="A1272" s="1">
        <v>2017</v>
      </c>
      <c r="B1272" s="1">
        <v>36000</v>
      </c>
      <c r="C1272" s="1" t="str">
        <f t="shared" si="38"/>
        <v>360</v>
      </c>
      <c r="D1272" s="1" t="str">
        <f t="shared" si="39"/>
        <v>00</v>
      </c>
      <c r="E1272" s="1" t="s">
        <v>15</v>
      </c>
      <c r="F1272" s="7">
        <v>11156.47</v>
      </c>
      <c r="G1272" s="7">
        <v>0</v>
      </c>
      <c r="H1272" s="7">
        <v>0</v>
      </c>
    </row>
    <row r="1273" spans="1:8" x14ac:dyDescent="0.25">
      <c r="A1273" s="1">
        <v>2017</v>
      </c>
      <c r="B1273" s="1">
        <v>36001</v>
      </c>
      <c r="C1273" s="1" t="str">
        <f t="shared" si="38"/>
        <v>360</v>
      </c>
      <c r="D1273" s="1" t="str">
        <f t="shared" si="39"/>
        <v>01</v>
      </c>
      <c r="E1273" s="2" t="s">
        <v>13</v>
      </c>
      <c r="F1273" s="7">
        <v>0</v>
      </c>
      <c r="G1273" s="7">
        <v>0</v>
      </c>
      <c r="H1273" s="7">
        <v>0</v>
      </c>
    </row>
    <row r="1274" spans="1:8" x14ac:dyDescent="0.25">
      <c r="A1274" s="1">
        <v>2017</v>
      </c>
      <c r="B1274" s="1">
        <v>36100</v>
      </c>
      <c r="C1274" s="1" t="str">
        <f t="shared" si="38"/>
        <v>361</v>
      </c>
      <c r="D1274" s="1" t="str">
        <f t="shared" si="39"/>
        <v>00</v>
      </c>
      <c r="E1274" s="2" t="s">
        <v>13</v>
      </c>
      <c r="F1274" s="7">
        <v>52958.600000000006</v>
      </c>
      <c r="G1274" s="7">
        <v>-15746.93</v>
      </c>
      <c r="H1274" s="7">
        <v>0</v>
      </c>
    </row>
    <row r="1275" spans="1:8" x14ac:dyDescent="0.25">
      <c r="A1275" s="1">
        <v>2017</v>
      </c>
      <c r="B1275" s="1">
        <v>36200</v>
      </c>
      <c r="C1275" s="1" t="str">
        <f t="shared" si="38"/>
        <v>362</v>
      </c>
      <c r="D1275" s="1" t="str">
        <f t="shared" si="39"/>
        <v>00</v>
      </c>
      <c r="E1275" s="2" t="s">
        <v>13</v>
      </c>
      <c r="F1275" s="7">
        <v>2281175.88</v>
      </c>
      <c r="G1275" s="7">
        <v>-391256.07999999996</v>
      </c>
      <c r="H1275" s="7">
        <v>94789.31</v>
      </c>
    </row>
    <row r="1276" spans="1:8" x14ac:dyDescent="0.25">
      <c r="A1276" s="1">
        <v>2017</v>
      </c>
      <c r="B1276" s="1">
        <v>36400</v>
      </c>
      <c r="C1276" s="1" t="str">
        <f t="shared" si="38"/>
        <v>364</v>
      </c>
      <c r="D1276" s="1" t="str">
        <f t="shared" si="39"/>
        <v>00</v>
      </c>
      <c r="E1276" s="2" t="s">
        <v>13</v>
      </c>
      <c r="F1276" s="7">
        <v>4991369.9300000006</v>
      </c>
      <c r="G1276" s="7">
        <v>-5834222.0200000014</v>
      </c>
      <c r="H1276" s="7">
        <v>65458.909999999996</v>
      </c>
    </row>
    <row r="1277" spans="1:8" x14ac:dyDescent="0.25">
      <c r="A1277" s="1">
        <v>2017</v>
      </c>
      <c r="B1277" s="1">
        <v>36500</v>
      </c>
      <c r="C1277" s="1" t="str">
        <f t="shared" si="38"/>
        <v>365</v>
      </c>
      <c r="D1277" s="1" t="str">
        <f t="shared" si="39"/>
        <v>00</v>
      </c>
      <c r="E1277" s="2" t="s">
        <v>13</v>
      </c>
      <c r="F1277" s="7">
        <v>2597718.1999999997</v>
      </c>
      <c r="G1277" s="7">
        <v>-1155580.01</v>
      </c>
      <c r="H1277" s="7">
        <v>607163.05000000005</v>
      </c>
    </row>
    <row r="1278" spans="1:8" x14ac:dyDescent="0.25">
      <c r="A1278" s="1">
        <v>2017</v>
      </c>
      <c r="B1278" s="1">
        <v>36600</v>
      </c>
      <c r="C1278" s="1" t="str">
        <f t="shared" si="38"/>
        <v>366</v>
      </c>
      <c r="D1278" s="1" t="str">
        <f t="shared" si="39"/>
        <v>00</v>
      </c>
      <c r="E1278" s="2" t="s">
        <v>13</v>
      </c>
      <c r="F1278" s="7">
        <v>194165.26</v>
      </c>
      <c r="G1278" s="7">
        <v>26749.049999999985</v>
      </c>
      <c r="H1278" s="7">
        <v>56282.19</v>
      </c>
    </row>
    <row r="1279" spans="1:8" x14ac:dyDescent="0.25">
      <c r="A1279" s="1">
        <v>2017</v>
      </c>
      <c r="B1279" s="1">
        <v>36700</v>
      </c>
      <c r="C1279" s="1" t="str">
        <f t="shared" si="38"/>
        <v>367</v>
      </c>
      <c r="D1279" s="1" t="str">
        <f t="shared" si="39"/>
        <v>00</v>
      </c>
      <c r="E1279" s="2" t="s">
        <v>13</v>
      </c>
      <c r="F1279" s="7">
        <v>4004563.4899999998</v>
      </c>
      <c r="G1279" s="7">
        <v>-1370652.7400000002</v>
      </c>
      <c r="H1279" s="7">
        <v>485238.88</v>
      </c>
    </row>
    <row r="1280" spans="1:8" x14ac:dyDescent="0.25">
      <c r="A1280" s="1">
        <v>2017</v>
      </c>
      <c r="B1280" s="1">
        <v>36800</v>
      </c>
      <c r="C1280" s="1" t="str">
        <f t="shared" si="38"/>
        <v>368</v>
      </c>
      <c r="D1280" s="1" t="str">
        <f t="shared" si="39"/>
        <v>00</v>
      </c>
      <c r="E1280" s="2" t="s">
        <v>13</v>
      </c>
      <c r="F1280" s="7">
        <v>12679026.5</v>
      </c>
      <c r="G1280" s="7">
        <v>-10644374.200000001</v>
      </c>
      <c r="H1280" s="7">
        <v>1248356.6700000002</v>
      </c>
    </row>
    <row r="1281" spans="1:8" x14ac:dyDescent="0.25">
      <c r="A1281" s="1">
        <v>2017</v>
      </c>
      <c r="B1281" s="1">
        <v>36900</v>
      </c>
      <c r="C1281" s="1" t="str">
        <f t="shared" si="38"/>
        <v>369</v>
      </c>
      <c r="D1281" s="1" t="str">
        <f t="shared" si="39"/>
        <v>00</v>
      </c>
      <c r="E1281" s="2" t="s">
        <v>13</v>
      </c>
      <c r="F1281" s="7">
        <v>73226.97</v>
      </c>
      <c r="G1281" s="7">
        <v>-130465.50000000001</v>
      </c>
      <c r="H1281" s="7">
        <v>78177.460000000006</v>
      </c>
    </row>
    <row r="1282" spans="1:8" x14ac:dyDescent="0.25">
      <c r="A1282" s="1">
        <v>2017</v>
      </c>
      <c r="B1282" s="1">
        <v>36902</v>
      </c>
      <c r="C1282" s="1" t="str">
        <f t="shared" ref="C1282:C1345" si="40">LEFT(B1282,3)</f>
        <v>369</v>
      </c>
      <c r="D1282" s="1" t="str">
        <f t="shared" ref="D1282:D1345" si="41">RIGHT(B1282,2)</f>
        <v>02</v>
      </c>
      <c r="E1282" s="2" t="s">
        <v>13</v>
      </c>
      <c r="F1282" s="7">
        <v>81446.06</v>
      </c>
      <c r="G1282" s="7">
        <v>-163730.00999999998</v>
      </c>
      <c r="H1282" s="7">
        <v>73860.760000000009</v>
      </c>
    </row>
    <row r="1283" spans="1:8" x14ac:dyDescent="0.25">
      <c r="A1283" s="1">
        <v>2017</v>
      </c>
      <c r="B1283" s="1">
        <v>37000</v>
      </c>
      <c r="C1283" s="1" t="str">
        <f t="shared" si="40"/>
        <v>370</v>
      </c>
      <c r="D1283" s="1" t="str">
        <f t="shared" si="41"/>
        <v>00</v>
      </c>
      <c r="E1283" s="2" t="s">
        <v>13</v>
      </c>
      <c r="F1283" s="7">
        <v>1244252.7899999998</v>
      </c>
      <c r="G1283" s="7">
        <v>-1432715.7399999998</v>
      </c>
      <c r="H1283" s="7">
        <v>25488.640000000003</v>
      </c>
    </row>
    <row r="1284" spans="1:8" x14ac:dyDescent="0.25">
      <c r="A1284" s="1">
        <v>2017</v>
      </c>
      <c r="B1284" s="1">
        <v>37300</v>
      </c>
      <c r="C1284" s="1" t="str">
        <f t="shared" si="40"/>
        <v>373</v>
      </c>
      <c r="D1284" s="1" t="str">
        <f t="shared" si="41"/>
        <v>00</v>
      </c>
      <c r="E1284" s="2" t="s">
        <v>13</v>
      </c>
      <c r="F1284" s="7">
        <v>4983996.58</v>
      </c>
      <c r="G1284" s="7">
        <v>-1657317.0000000002</v>
      </c>
      <c r="H1284" s="7">
        <v>151127.5</v>
      </c>
    </row>
    <row r="1285" spans="1:8" x14ac:dyDescent="0.25">
      <c r="A1285" s="1">
        <v>2017</v>
      </c>
      <c r="B1285" s="1">
        <v>37400</v>
      </c>
      <c r="C1285" s="1" t="str">
        <f t="shared" si="40"/>
        <v>374</v>
      </c>
      <c r="D1285" s="1" t="str">
        <f t="shared" si="41"/>
        <v>00</v>
      </c>
      <c r="E1285" s="1" t="s">
        <v>10</v>
      </c>
      <c r="F1285" s="7">
        <v>0</v>
      </c>
      <c r="G1285" s="7">
        <v>0</v>
      </c>
      <c r="H1285" s="7">
        <v>0</v>
      </c>
    </row>
    <row r="1286" spans="1:8" x14ac:dyDescent="0.25">
      <c r="A1286" s="1">
        <v>2017</v>
      </c>
      <c r="B1286" s="1">
        <v>38900</v>
      </c>
      <c r="C1286" s="1" t="str">
        <f t="shared" si="40"/>
        <v>389</v>
      </c>
      <c r="D1286" s="1" t="str">
        <f t="shared" si="41"/>
        <v>00</v>
      </c>
      <c r="E1286" s="1" t="s">
        <v>15</v>
      </c>
      <c r="F1286" s="7">
        <v>0</v>
      </c>
      <c r="G1286" s="7">
        <v>0</v>
      </c>
      <c r="H1286" s="7">
        <v>0</v>
      </c>
    </row>
    <row r="1287" spans="1:8" x14ac:dyDescent="0.25">
      <c r="A1287" s="1">
        <v>2017</v>
      </c>
      <c r="B1287" s="1">
        <v>39000</v>
      </c>
      <c r="C1287" s="1" t="str">
        <f t="shared" si="40"/>
        <v>390</v>
      </c>
      <c r="D1287" s="1" t="str">
        <f t="shared" si="41"/>
        <v>00</v>
      </c>
      <c r="E1287" s="1" t="s">
        <v>14</v>
      </c>
      <c r="F1287" s="7">
        <v>626000.28</v>
      </c>
      <c r="G1287" s="7">
        <v>-280784.39</v>
      </c>
      <c r="H1287" s="7">
        <v>48273.75</v>
      </c>
    </row>
    <row r="1288" spans="1:8" x14ac:dyDescent="0.25">
      <c r="A1288" s="1">
        <v>2017</v>
      </c>
      <c r="B1288" s="1">
        <v>39101</v>
      </c>
      <c r="C1288" s="1" t="str">
        <f t="shared" si="40"/>
        <v>391</v>
      </c>
      <c r="D1288" s="1" t="str">
        <f t="shared" si="41"/>
        <v>01</v>
      </c>
      <c r="E1288" s="1" t="s">
        <v>16</v>
      </c>
      <c r="F1288" s="7">
        <v>163534.97</v>
      </c>
      <c r="G1288" s="7">
        <v>0</v>
      </c>
      <c r="H1288" s="7">
        <v>0</v>
      </c>
    </row>
    <row r="1289" spans="1:8" x14ac:dyDescent="0.25">
      <c r="A1289" s="1">
        <v>2017</v>
      </c>
      <c r="B1289" s="1">
        <v>39102</v>
      </c>
      <c r="C1289" s="1" t="str">
        <f t="shared" si="40"/>
        <v>391</v>
      </c>
      <c r="D1289" s="1" t="str">
        <f t="shared" si="41"/>
        <v>02</v>
      </c>
      <c r="E1289" s="1" t="s">
        <v>16</v>
      </c>
      <c r="F1289" s="7">
        <v>2821773.49</v>
      </c>
      <c r="G1289" s="7">
        <v>0</v>
      </c>
      <c r="H1289" s="7">
        <v>0</v>
      </c>
    </row>
    <row r="1290" spans="1:8" x14ac:dyDescent="0.25">
      <c r="A1290" s="1">
        <v>2017</v>
      </c>
      <c r="B1290" s="1">
        <v>39103</v>
      </c>
      <c r="C1290" s="1" t="str">
        <f t="shared" si="40"/>
        <v>391</v>
      </c>
      <c r="D1290" s="1" t="str">
        <f t="shared" si="41"/>
        <v>03</v>
      </c>
      <c r="E1290" s="1" t="s">
        <v>16</v>
      </c>
      <c r="F1290" s="7">
        <v>0</v>
      </c>
      <c r="G1290" s="7">
        <v>0</v>
      </c>
      <c r="H1290" s="7">
        <v>0</v>
      </c>
    </row>
    <row r="1291" spans="1:8" x14ac:dyDescent="0.25">
      <c r="A1291" s="1">
        <v>2017</v>
      </c>
      <c r="B1291" s="1">
        <v>39104</v>
      </c>
      <c r="C1291" s="1" t="str">
        <f t="shared" si="40"/>
        <v>391</v>
      </c>
      <c r="D1291" s="1" t="str">
        <f t="shared" si="41"/>
        <v>04</v>
      </c>
      <c r="E1291" s="1" t="s">
        <v>16</v>
      </c>
      <c r="F1291" s="7">
        <v>500767.03</v>
      </c>
      <c r="G1291" s="7">
        <v>0</v>
      </c>
      <c r="H1291" s="7">
        <v>0</v>
      </c>
    </row>
    <row r="1292" spans="1:8" x14ac:dyDescent="0.25">
      <c r="A1292" s="1">
        <v>2017</v>
      </c>
      <c r="B1292" s="1">
        <v>39202</v>
      </c>
      <c r="C1292" s="1" t="str">
        <f t="shared" si="40"/>
        <v>392</v>
      </c>
      <c r="D1292" s="1" t="str">
        <f t="shared" si="41"/>
        <v>02</v>
      </c>
      <c r="E1292" s="1" t="s">
        <v>17</v>
      </c>
      <c r="F1292" s="7">
        <v>891035.19</v>
      </c>
      <c r="G1292" s="7">
        <v>956.60999999999876</v>
      </c>
      <c r="H1292" s="7">
        <v>2915.58</v>
      </c>
    </row>
    <row r="1293" spans="1:8" x14ac:dyDescent="0.25">
      <c r="A1293" s="1">
        <v>2017</v>
      </c>
      <c r="B1293" s="1">
        <v>39203</v>
      </c>
      <c r="C1293" s="1" t="str">
        <f t="shared" si="40"/>
        <v>392</v>
      </c>
      <c r="D1293" s="1" t="str">
        <f t="shared" si="41"/>
        <v>03</v>
      </c>
      <c r="E1293" s="1" t="s">
        <v>17</v>
      </c>
      <c r="F1293" s="7">
        <v>826710.63</v>
      </c>
      <c r="G1293" s="7">
        <v>2188.4500000000044</v>
      </c>
      <c r="H1293" s="7">
        <v>11281.009999999998</v>
      </c>
    </row>
    <row r="1294" spans="1:8" x14ac:dyDescent="0.25">
      <c r="A1294" s="1">
        <v>2017</v>
      </c>
      <c r="B1294" s="1">
        <v>39204</v>
      </c>
      <c r="C1294" s="1" t="str">
        <f t="shared" si="40"/>
        <v>392</v>
      </c>
      <c r="D1294" s="1" t="str">
        <f t="shared" si="41"/>
        <v>04</v>
      </c>
      <c r="E1294" s="1" t="s">
        <v>17</v>
      </c>
      <c r="F1294" s="7">
        <v>0</v>
      </c>
      <c r="G1294" s="7">
        <v>0</v>
      </c>
      <c r="H1294" s="7">
        <v>0</v>
      </c>
    </row>
    <row r="1295" spans="1:8" x14ac:dyDescent="0.25">
      <c r="A1295" s="1">
        <v>2017</v>
      </c>
      <c r="B1295" s="1">
        <v>39212</v>
      </c>
      <c r="C1295" s="1" t="str">
        <f t="shared" si="40"/>
        <v>392</v>
      </c>
      <c r="D1295" s="1" t="str">
        <f t="shared" si="41"/>
        <v>12</v>
      </c>
      <c r="E1295" s="1" t="s">
        <v>17</v>
      </c>
      <c r="F1295" s="7">
        <v>59660.01</v>
      </c>
      <c r="G1295" s="7">
        <v>310.0600000000004</v>
      </c>
      <c r="H1295" s="7">
        <v>4791.3900000000003</v>
      </c>
    </row>
    <row r="1296" spans="1:8" x14ac:dyDescent="0.25">
      <c r="A1296" s="1">
        <v>2017</v>
      </c>
      <c r="B1296" s="1">
        <v>39213</v>
      </c>
      <c r="C1296" s="1" t="str">
        <f t="shared" si="40"/>
        <v>392</v>
      </c>
      <c r="D1296" s="1" t="str">
        <f t="shared" si="41"/>
        <v>13</v>
      </c>
      <c r="E1296" s="1" t="s">
        <v>17</v>
      </c>
      <c r="F1296" s="7">
        <v>57801.39</v>
      </c>
      <c r="G1296" s="7">
        <v>379.82000000000016</v>
      </c>
      <c r="H1296" s="7">
        <v>1580.21</v>
      </c>
    </row>
    <row r="1297" spans="1:8" x14ac:dyDescent="0.25">
      <c r="A1297" s="1">
        <v>2017</v>
      </c>
      <c r="B1297" s="1">
        <v>39214</v>
      </c>
      <c r="C1297" s="1" t="str">
        <f t="shared" si="40"/>
        <v>392</v>
      </c>
      <c r="D1297" s="1" t="str">
        <f t="shared" si="41"/>
        <v>14</v>
      </c>
      <c r="E1297" s="1" t="s">
        <v>17</v>
      </c>
      <c r="F1297" s="7">
        <v>0</v>
      </c>
      <c r="G1297" s="7">
        <v>0</v>
      </c>
      <c r="H1297" s="7">
        <v>0</v>
      </c>
    </row>
    <row r="1298" spans="1:8" x14ac:dyDescent="0.25">
      <c r="A1298" s="1">
        <v>2017</v>
      </c>
      <c r="B1298" s="1">
        <v>39300</v>
      </c>
      <c r="C1298" s="1" t="str">
        <f t="shared" si="40"/>
        <v>393</v>
      </c>
      <c r="D1298" s="1" t="str">
        <f t="shared" si="41"/>
        <v>00</v>
      </c>
      <c r="E1298" s="1" t="s">
        <v>16</v>
      </c>
      <c r="F1298" s="7">
        <v>0</v>
      </c>
      <c r="G1298" s="7">
        <v>0</v>
      </c>
      <c r="H1298" s="7">
        <v>0</v>
      </c>
    </row>
    <row r="1299" spans="1:8" x14ac:dyDescent="0.25">
      <c r="A1299" s="1">
        <v>2017</v>
      </c>
      <c r="B1299" s="1">
        <v>39400</v>
      </c>
      <c r="C1299" s="1" t="str">
        <f t="shared" si="40"/>
        <v>394</v>
      </c>
      <c r="D1299" s="1" t="str">
        <f t="shared" si="41"/>
        <v>00</v>
      </c>
      <c r="E1299" s="1" t="s">
        <v>16</v>
      </c>
      <c r="F1299" s="7">
        <v>1340034.6099999999</v>
      </c>
      <c r="G1299" s="7">
        <v>0</v>
      </c>
      <c r="H1299" s="7">
        <v>0</v>
      </c>
    </row>
    <row r="1300" spans="1:8" x14ac:dyDescent="0.25">
      <c r="A1300" s="1">
        <v>2017</v>
      </c>
      <c r="B1300" s="1">
        <v>39500</v>
      </c>
      <c r="C1300" s="1" t="str">
        <f t="shared" si="40"/>
        <v>395</v>
      </c>
      <c r="D1300" s="1" t="str">
        <f t="shared" si="41"/>
        <v>00</v>
      </c>
      <c r="E1300" s="1" t="s">
        <v>16</v>
      </c>
      <c r="F1300" s="7">
        <v>0</v>
      </c>
      <c r="G1300" s="7">
        <v>0</v>
      </c>
      <c r="H1300" s="7">
        <v>0</v>
      </c>
    </row>
    <row r="1301" spans="1:8" x14ac:dyDescent="0.25">
      <c r="A1301" s="1">
        <v>2017</v>
      </c>
      <c r="B1301" s="1">
        <v>39600</v>
      </c>
      <c r="C1301" s="1" t="str">
        <f t="shared" si="40"/>
        <v>396</v>
      </c>
      <c r="D1301" s="1" t="str">
        <f t="shared" si="41"/>
        <v>00</v>
      </c>
      <c r="E1301" s="1" t="s">
        <v>16</v>
      </c>
      <c r="F1301" s="7">
        <v>8319.3799999999992</v>
      </c>
      <c r="G1301" s="7">
        <v>0</v>
      </c>
      <c r="H1301" s="7">
        <v>0</v>
      </c>
    </row>
    <row r="1302" spans="1:8" x14ac:dyDescent="0.25">
      <c r="A1302" s="1">
        <v>2017</v>
      </c>
      <c r="B1302" s="1">
        <v>39700</v>
      </c>
      <c r="C1302" s="1" t="str">
        <f t="shared" si="40"/>
        <v>397</v>
      </c>
      <c r="D1302" s="1" t="str">
        <f t="shared" si="41"/>
        <v>00</v>
      </c>
      <c r="E1302" s="1" t="s">
        <v>16</v>
      </c>
      <c r="F1302" s="7">
        <v>1661230.1300000001</v>
      </c>
      <c r="G1302" s="7">
        <v>0</v>
      </c>
      <c r="H1302" s="7">
        <v>0</v>
      </c>
    </row>
    <row r="1303" spans="1:8" x14ac:dyDescent="0.25">
      <c r="A1303" s="1">
        <v>2017</v>
      </c>
      <c r="B1303" s="1">
        <v>39725</v>
      </c>
      <c r="C1303" s="1" t="str">
        <f t="shared" si="40"/>
        <v>397</v>
      </c>
      <c r="D1303" s="1" t="str">
        <f t="shared" si="41"/>
        <v>25</v>
      </c>
      <c r="E1303" s="2" t="s">
        <v>14</v>
      </c>
      <c r="F1303" s="7">
        <v>69141.11</v>
      </c>
      <c r="G1303" s="7">
        <v>-91036.160000000018</v>
      </c>
      <c r="H1303" s="7">
        <v>0</v>
      </c>
    </row>
    <row r="1304" spans="1:8" x14ac:dyDescent="0.25">
      <c r="A1304" s="1">
        <v>2017</v>
      </c>
      <c r="B1304" s="1">
        <v>39800</v>
      </c>
      <c r="C1304" s="1" t="str">
        <f t="shared" si="40"/>
        <v>398</v>
      </c>
      <c r="D1304" s="1" t="str">
        <f t="shared" si="41"/>
        <v>00</v>
      </c>
      <c r="E1304" s="1" t="s">
        <v>16</v>
      </c>
      <c r="F1304" s="7">
        <v>435213.54</v>
      </c>
      <c r="G1304" s="7">
        <v>0</v>
      </c>
      <c r="H1304" s="7">
        <v>0</v>
      </c>
    </row>
    <row r="1305" spans="1:8" x14ac:dyDescent="0.25">
      <c r="A1305" s="1">
        <v>2017</v>
      </c>
      <c r="B1305" s="1">
        <v>39910</v>
      </c>
      <c r="C1305" s="1" t="str">
        <f t="shared" si="40"/>
        <v>399</v>
      </c>
      <c r="D1305" s="1" t="str">
        <f t="shared" si="41"/>
        <v>10</v>
      </c>
      <c r="E1305" s="1" t="s">
        <v>16</v>
      </c>
      <c r="F1305" s="7">
        <v>0</v>
      </c>
      <c r="G1305" s="7">
        <v>0</v>
      </c>
      <c r="H1305" s="7">
        <v>0</v>
      </c>
    </row>
    <row r="1306" spans="1:8" x14ac:dyDescent="0.25">
      <c r="A1306" s="1">
        <v>2018</v>
      </c>
      <c r="B1306" s="1">
        <v>30315</v>
      </c>
      <c r="C1306" s="1" t="str">
        <f t="shared" si="40"/>
        <v>303</v>
      </c>
      <c r="D1306" s="1" t="str">
        <f t="shared" si="41"/>
        <v>15</v>
      </c>
      <c r="E1306" s="1" t="s">
        <v>8</v>
      </c>
      <c r="F1306" s="7">
        <v>0</v>
      </c>
      <c r="G1306" s="7">
        <v>0</v>
      </c>
      <c r="H1306" s="7">
        <v>0</v>
      </c>
    </row>
    <row r="1307" spans="1:8" x14ac:dyDescent="0.25">
      <c r="A1307" s="1">
        <v>2018</v>
      </c>
      <c r="B1307" s="1">
        <v>31140</v>
      </c>
      <c r="C1307" s="1" t="str">
        <f t="shared" si="40"/>
        <v>311</v>
      </c>
      <c r="D1307" s="1" t="str">
        <f t="shared" si="41"/>
        <v>40</v>
      </c>
      <c r="E1307" s="1" t="s">
        <v>9</v>
      </c>
      <c r="F1307" s="7">
        <v>760093.61000000092</v>
      </c>
      <c r="G1307" s="7">
        <v>-307874.07999999996</v>
      </c>
      <c r="H1307" s="7">
        <v>0</v>
      </c>
    </row>
    <row r="1308" spans="1:8" x14ac:dyDescent="0.25">
      <c r="A1308" s="1">
        <v>2018</v>
      </c>
      <c r="B1308" s="1">
        <v>31141</v>
      </c>
      <c r="C1308" s="1" t="str">
        <f t="shared" si="40"/>
        <v>311</v>
      </c>
      <c r="D1308" s="1" t="str">
        <f t="shared" si="41"/>
        <v>41</v>
      </c>
      <c r="E1308" s="1" t="s">
        <v>9</v>
      </c>
      <c r="F1308" s="7">
        <v>7640.33</v>
      </c>
      <c r="G1308" s="7">
        <v>-552.21</v>
      </c>
      <c r="H1308" s="7">
        <v>0</v>
      </c>
    </row>
    <row r="1309" spans="1:8" x14ac:dyDescent="0.25">
      <c r="A1309" s="1">
        <v>2018</v>
      </c>
      <c r="B1309" s="1">
        <v>31142</v>
      </c>
      <c r="C1309" s="1" t="str">
        <f t="shared" si="40"/>
        <v>311</v>
      </c>
      <c r="D1309" s="1" t="str">
        <f t="shared" si="41"/>
        <v>42</v>
      </c>
      <c r="E1309" s="1" t="s">
        <v>9</v>
      </c>
      <c r="F1309" s="7">
        <v>4276.3</v>
      </c>
      <c r="G1309" s="7">
        <v>-992.41</v>
      </c>
      <c r="H1309" s="7">
        <v>0</v>
      </c>
    </row>
    <row r="1310" spans="1:8" x14ac:dyDescent="0.25">
      <c r="A1310" s="1">
        <v>2018</v>
      </c>
      <c r="B1310" s="1">
        <v>31143</v>
      </c>
      <c r="C1310" s="1" t="str">
        <f t="shared" si="40"/>
        <v>311</v>
      </c>
      <c r="D1310" s="1" t="str">
        <f t="shared" si="41"/>
        <v>43</v>
      </c>
      <c r="E1310" s="1" t="s">
        <v>9</v>
      </c>
      <c r="F1310" s="7">
        <v>64819.08</v>
      </c>
      <c r="G1310" s="7">
        <v>-626.52</v>
      </c>
      <c r="H1310" s="7">
        <v>0</v>
      </c>
    </row>
    <row r="1311" spans="1:8" x14ac:dyDescent="0.25">
      <c r="A1311" s="1">
        <v>2018</v>
      </c>
      <c r="B1311" s="1">
        <v>31144</v>
      </c>
      <c r="C1311" s="1" t="str">
        <f t="shared" si="40"/>
        <v>311</v>
      </c>
      <c r="D1311" s="1" t="str">
        <f t="shared" si="41"/>
        <v>44</v>
      </c>
      <c r="E1311" s="1" t="s">
        <v>9</v>
      </c>
      <c r="F1311" s="7">
        <v>0</v>
      </c>
      <c r="G1311" s="7">
        <v>0</v>
      </c>
      <c r="H1311" s="7">
        <v>0</v>
      </c>
    </row>
    <row r="1312" spans="1:8" x14ac:dyDescent="0.25">
      <c r="A1312" s="1">
        <v>2018</v>
      </c>
      <c r="B1312" s="1">
        <v>31145</v>
      </c>
      <c r="C1312" s="1" t="str">
        <f t="shared" si="40"/>
        <v>311</v>
      </c>
      <c r="D1312" s="1" t="str">
        <f t="shared" si="41"/>
        <v>45</v>
      </c>
      <c r="E1312" s="1" t="s">
        <v>9</v>
      </c>
      <c r="F1312" s="7">
        <v>94197.3</v>
      </c>
      <c r="G1312" s="7">
        <v>-17980.009999999998</v>
      </c>
      <c r="H1312" s="7">
        <v>0</v>
      </c>
    </row>
    <row r="1313" spans="1:8" x14ac:dyDescent="0.25">
      <c r="A1313" s="1">
        <v>2018</v>
      </c>
      <c r="B1313" s="1">
        <v>31146</v>
      </c>
      <c r="C1313" s="1" t="str">
        <f t="shared" si="40"/>
        <v>311</v>
      </c>
      <c r="D1313" s="1" t="str">
        <f t="shared" si="41"/>
        <v>46</v>
      </c>
      <c r="E1313" s="1" t="s">
        <v>9</v>
      </c>
      <c r="F1313" s="7">
        <v>0</v>
      </c>
      <c r="G1313" s="7">
        <v>0</v>
      </c>
      <c r="H1313" s="7">
        <v>0</v>
      </c>
    </row>
    <row r="1314" spans="1:8" x14ac:dyDescent="0.25">
      <c r="A1314" s="1">
        <v>2018</v>
      </c>
      <c r="B1314" s="1">
        <v>31151</v>
      </c>
      <c r="C1314" s="1" t="str">
        <f t="shared" si="40"/>
        <v>311</v>
      </c>
      <c r="D1314" s="1" t="str">
        <f t="shared" si="41"/>
        <v>51</v>
      </c>
      <c r="E1314" s="1" t="s">
        <v>9</v>
      </c>
      <c r="F1314" s="7">
        <v>0</v>
      </c>
      <c r="G1314" s="7">
        <v>0</v>
      </c>
      <c r="H1314" s="7">
        <v>0</v>
      </c>
    </row>
    <row r="1315" spans="1:8" x14ac:dyDescent="0.25">
      <c r="A1315" s="1">
        <v>2018</v>
      </c>
      <c r="B1315" s="1">
        <v>31152</v>
      </c>
      <c r="C1315" s="1" t="str">
        <f t="shared" si="40"/>
        <v>311</v>
      </c>
      <c r="D1315" s="1" t="str">
        <f t="shared" si="41"/>
        <v>52</v>
      </c>
      <c r="E1315" s="1" t="s">
        <v>9</v>
      </c>
      <c r="F1315" s="7">
        <v>0</v>
      </c>
      <c r="G1315" s="7">
        <v>0</v>
      </c>
      <c r="H1315" s="7">
        <v>0</v>
      </c>
    </row>
    <row r="1316" spans="1:8" x14ac:dyDescent="0.25">
      <c r="A1316" s="1">
        <v>2018</v>
      </c>
      <c r="B1316" s="1">
        <v>31153</v>
      </c>
      <c r="C1316" s="1" t="str">
        <f t="shared" si="40"/>
        <v>311</v>
      </c>
      <c r="D1316" s="1" t="str">
        <f t="shared" si="41"/>
        <v>53</v>
      </c>
      <c r="E1316" s="1" t="s">
        <v>9</v>
      </c>
      <c r="F1316" s="7">
        <v>0</v>
      </c>
      <c r="G1316" s="7">
        <v>0</v>
      </c>
      <c r="H1316" s="7">
        <v>0</v>
      </c>
    </row>
    <row r="1317" spans="1:8" x14ac:dyDescent="0.25">
      <c r="A1317" s="1">
        <v>2018</v>
      </c>
      <c r="B1317" s="1">
        <v>31154</v>
      </c>
      <c r="C1317" s="1" t="str">
        <f t="shared" si="40"/>
        <v>311</v>
      </c>
      <c r="D1317" s="1" t="str">
        <f t="shared" si="41"/>
        <v>54</v>
      </c>
      <c r="E1317" s="1" t="s">
        <v>9</v>
      </c>
      <c r="F1317" s="7">
        <v>0</v>
      </c>
      <c r="G1317" s="7">
        <v>0</v>
      </c>
      <c r="H1317" s="7">
        <v>0</v>
      </c>
    </row>
    <row r="1318" spans="1:8" x14ac:dyDescent="0.25">
      <c r="A1318" s="1">
        <v>2018</v>
      </c>
      <c r="B1318" s="1">
        <v>31240</v>
      </c>
      <c r="C1318" s="1" t="str">
        <f t="shared" si="40"/>
        <v>312</v>
      </c>
      <c r="D1318" s="1" t="str">
        <f t="shared" si="41"/>
        <v>40</v>
      </c>
      <c r="E1318" s="1" t="s">
        <v>9</v>
      </c>
      <c r="F1318" s="7">
        <v>1730245.3600000003</v>
      </c>
      <c r="G1318" s="7">
        <v>-6970856.6200000001</v>
      </c>
      <c r="H1318" s="7">
        <v>35248.890000000014</v>
      </c>
    </row>
    <row r="1319" spans="1:8" x14ac:dyDescent="0.25">
      <c r="A1319" s="1">
        <v>2018</v>
      </c>
      <c r="B1319" s="1">
        <v>31241</v>
      </c>
      <c r="C1319" s="1" t="str">
        <f t="shared" si="40"/>
        <v>312</v>
      </c>
      <c r="D1319" s="1" t="str">
        <f t="shared" si="41"/>
        <v>41</v>
      </c>
      <c r="E1319" s="1" t="s">
        <v>9</v>
      </c>
      <c r="F1319" s="7">
        <v>101157.4</v>
      </c>
      <c r="G1319" s="7">
        <v>10690.229999999989</v>
      </c>
      <c r="H1319" s="7">
        <v>21078.590000000004</v>
      </c>
    </row>
    <row r="1320" spans="1:8" x14ac:dyDescent="0.25">
      <c r="A1320" s="1">
        <v>2018</v>
      </c>
      <c r="B1320" s="1">
        <v>31242</v>
      </c>
      <c r="C1320" s="1" t="str">
        <f t="shared" si="40"/>
        <v>312</v>
      </c>
      <c r="D1320" s="1" t="str">
        <f t="shared" si="41"/>
        <v>42</v>
      </c>
      <c r="E1320" s="1" t="s">
        <v>9</v>
      </c>
      <c r="F1320" s="7">
        <v>110663.14</v>
      </c>
      <c r="G1320" s="7">
        <v>-317.83999999995285</v>
      </c>
      <c r="H1320" s="7">
        <v>17835.160000000003</v>
      </c>
    </row>
    <row r="1321" spans="1:8" x14ac:dyDescent="0.25">
      <c r="A1321" s="1">
        <v>2018</v>
      </c>
      <c r="B1321" s="1">
        <v>31243</v>
      </c>
      <c r="C1321" s="1" t="str">
        <f t="shared" si="40"/>
        <v>312</v>
      </c>
      <c r="D1321" s="1" t="str">
        <f t="shared" si="41"/>
        <v>43</v>
      </c>
      <c r="E1321" s="1" t="s">
        <v>9</v>
      </c>
      <c r="F1321" s="7">
        <v>354847.17</v>
      </c>
      <c r="G1321" s="7">
        <v>-580610.17000000004</v>
      </c>
      <c r="H1321" s="7">
        <v>33025.11</v>
      </c>
    </row>
    <row r="1322" spans="1:8" x14ac:dyDescent="0.25">
      <c r="A1322" s="1">
        <v>2018</v>
      </c>
      <c r="B1322" s="1">
        <v>31244</v>
      </c>
      <c r="C1322" s="1" t="str">
        <f t="shared" si="40"/>
        <v>312</v>
      </c>
      <c r="D1322" s="1" t="str">
        <f t="shared" si="41"/>
        <v>44</v>
      </c>
      <c r="E1322" s="1" t="s">
        <v>9</v>
      </c>
      <c r="F1322" s="7">
        <v>715695.81</v>
      </c>
      <c r="G1322" s="7">
        <v>-634908.14999999991</v>
      </c>
      <c r="H1322" s="7">
        <v>52333.039999999994</v>
      </c>
    </row>
    <row r="1323" spans="1:8" x14ac:dyDescent="0.25">
      <c r="A1323" s="1">
        <v>2018</v>
      </c>
      <c r="B1323" s="1">
        <v>31245</v>
      </c>
      <c r="C1323" s="1" t="str">
        <f t="shared" si="40"/>
        <v>312</v>
      </c>
      <c r="D1323" s="1" t="str">
        <f t="shared" si="41"/>
        <v>45</v>
      </c>
      <c r="E1323" s="1" t="s">
        <v>9</v>
      </c>
      <c r="F1323" s="7">
        <v>1680346.1800000002</v>
      </c>
      <c r="G1323" s="7">
        <v>-1379276.33</v>
      </c>
      <c r="H1323" s="7">
        <v>32610.229999999996</v>
      </c>
    </row>
    <row r="1324" spans="1:8" x14ac:dyDescent="0.25">
      <c r="A1324" s="1">
        <v>2018</v>
      </c>
      <c r="B1324" s="1">
        <v>31246</v>
      </c>
      <c r="C1324" s="1" t="str">
        <f t="shared" si="40"/>
        <v>312</v>
      </c>
      <c r="D1324" s="1" t="str">
        <f t="shared" si="41"/>
        <v>46</v>
      </c>
      <c r="E1324" s="1" t="s">
        <v>9</v>
      </c>
      <c r="F1324" s="7">
        <v>244462.33000000002</v>
      </c>
      <c r="G1324" s="7">
        <v>-190861.67999999996</v>
      </c>
      <c r="H1324" s="7">
        <v>11380.990000000005</v>
      </c>
    </row>
    <row r="1325" spans="1:8" x14ac:dyDescent="0.25">
      <c r="A1325" s="1">
        <v>2018</v>
      </c>
      <c r="B1325" s="1">
        <v>31247</v>
      </c>
      <c r="C1325" s="1" t="str">
        <f t="shared" si="40"/>
        <v>312</v>
      </c>
      <c r="D1325" s="1" t="str">
        <f t="shared" si="41"/>
        <v>47</v>
      </c>
      <c r="E1325" s="1" t="s">
        <v>9</v>
      </c>
      <c r="F1325" s="7">
        <v>154550.58000000002</v>
      </c>
      <c r="G1325" s="7">
        <v>-103450.38</v>
      </c>
      <c r="H1325" s="7">
        <v>0</v>
      </c>
    </row>
    <row r="1326" spans="1:8" x14ac:dyDescent="0.25">
      <c r="A1326" s="1">
        <v>2018</v>
      </c>
      <c r="B1326" s="1">
        <v>31251</v>
      </c>
      <c r="C1326" s="1" t="str">
        <f t="shared" si="40"/>
        <v>312</v>
      </c>
      <c r="D1326" s="1" t="str">
        <f t="shared" si="41"/>
        <v>51</v>
      </c>
      <c r="E1326" s="1" t="s">
        <v>9</v>
      </c>
      <c r="F1326" s="7">
        <v>0</v>
      </c>
      <c r="G1326" s="7">
        <v>0</v>
      </c>
      <c r="H1326" s="7">
        <v>0</v>
      </c>
    </row>
    <row r="1327" spans="1:8" x14ac:dyDescent="0.25">
      <c r="A1327" s="1">
        <v>2018</v>
      </c>
      <c r="B1327" s="1">
        <v>31252</v>
      </c>
      <c r="C1327" s="1" t="str">
        <f t="shared" si="40"/>
        <v>312</v>
      </c>
      <c r="D1327" s="1" t="str">
        <f t="shared" si="41"/>
        <v>52</v>
      </c>
      <c r="E1327" s="1" t="s">
        <v>9</v>
      </c>
      <c r="F1327" s="7">
        <v>1271419.05</v>
      </c>
      <c r="G1327" s="7">
        <v>-168922.28</v>
      </c>
      <c r="H1327" s="7">
        <v>0</v>
      </c>
    </row>
    <row r="1328" spans="1:8" x14ac:dyDescent="0.25">
      <c r="A1328" s="1">
        <v>2018</v>
      </c>
      <c r="B1328" s="1">
        <v>31253</v>
      </c>
      <c r="C1328" s="1" t="str">
        <f t="shared" si="40"/>
        <v>312</v>
      </c>
      <c r="D1328" s="1" t="str">
        <f t="shared" si="41"/>
        <v>53</v>
      </c>
      <c r="E1328" s="1" t="s">
        <v>9</v>
      </c>
      <c r="F1328" s="7">
        <v>0</v>
      </c>
      <c r="G1328" s="7">
        <v>0</v>
      </c>
      <c r="H1328" s="7">
        <v>0</v>
      </c>
    </row>
    <row r="1329" spans="1:8" x14ac:dyDescent="0.25">
      <c r="A1329" s="1">
        <v>2018</v>
      </c>
      <c r="B1329" s="1">
        <v>31254</v>
      </c>
      <c r="C1329" s="1" t="str">
        <f t="shared" si="40"/>
        <v>312</v>
      </c>
      <c r="D1329" s="1" t="str">
        <f t="shared" si="41"/>
        <v>54</v>
      </c>
      <c r="E1329" s="1" t="s">
        <v>9</v>
      </c>
      <c r="F1329" s="7">
        <v>1992875.2899999998</v>
      </c>
      <c r="G1329" s="7">
        <v>-60506.28</v>
      </c>
      <c r="H1329" s="7">
        <v>0</v>
      </c>
    </row>
    <row r="1330" spans="1:8" x14ac:dyDescent="0.25">
      <c r="A1330" s="1">
        <v>2018</v>
      </c>
      <c r="B1330" s="1">
        <v>31440</v>
      </c>
      <c r="C1330" s="1" t="str">
        <f t="shared" si="40"/>
        <v>314</v>
      </c>
      <c r="D1330" s="1" t="str">
        <f t="shared" si="41"/>
        <v>40</v>
      </c>
      <c r="E1330" s="1" t="s">
        <v>9</v>
      </c>
      <c r="F1330" s="7">
        <v>19500.66</v>
      </c>
      <c r="G1330" s="7">
        <v>-629673.08000000007</v>
      </c>
      <c r="H1330" s="7">
        <v>1365.7799999999997</v>
      </c>
    </row>
    <row r="1331" spans="1:8" x14ac:dyDescent="0.25">
      <c r="A1331" s="1">
        <v>2018</v>
      </c>
      <c r="B1331" s="1">
        <v>31441</v>
      </c>
      <c r="C1331" s="1" t="str">
        <f t="shared" si="40"/>
        <v>314</v>
      </c>
      <c r="D1331" s="1" t="str">
        <f t="shared" si="41"/>
        <v>41</v>
      </c>
      <c r="E1331" s="1" t="s">
        <v>9</v>
      </c>
      <c r="F1331" s="7">
        <v>909051.79</v>
      </c>
      <c r="G1331" s="7">
        <v>-16621.060000000005</v>
      </c>
      <c r="H1331" s="7">
        <v>10441.32</v>
      </c>
    </row>
    <row r="1332" spans="1:8" x14ac:dyDescent="0.25">
      <c r="A1332" s="1">
        <v>2018</v>
      </c>
      <c r="B1332" s="1">
        <v>31442</v>
      </c>
      <c r="C1332" s="1" t="str">
        <f t="shared" si="40"/>
        <v>314</v>
      </c>
      <c r="D1332" s="1" t="str">
        <f t="shared" si="41"/>
        <v>42</v>
      </c>
      <c r="E1332" s="1" t="s">
        <v>9</v>
      </c>
      <c r="F1332" s="7">
        <v>985112.28</v>
      </c>
      <c r="G1332" s="7">
        <v>9160.8799999999974</v>
      </c>
      <c r="H1332" s="7">
        <v>10489.140000000003</v>
      </c>
    </row>
    <row r="1333" spans="1:8" x14ac:dyDescent="0.25">
      <c r="A1333" s="1">
        <v>2018</v>
      </c>
      <c r="B1333" s="1">
        <v>31443</v>
      </c>
      <c r="C1333" s="1" t="str">
        <f t="shared" si="40"/>
        <v>314</v>
      </c>
      <c r="D1333" s="1" t="str">
        <f t="shared" si="41"/>
        <v>43</v>
      </c>
      <c r="E1333" s="1" t="s">
        <v>9</v>
      </c>
      <c r="F1333" s="7">
        <v>669757.47</v>
      </c>
      <c r="G1333" s="7">
        <v>-172703.05000000002</v>
      </c>
      <c r="H1333" s="7">
        <v>10633.349999999999</v>
      </c>
    </row>
    <row r="1334" spans="1:8" x14ac:dyDescent="0.25">
      <c r="A1334" s="1">
        <v>2018</v>
      </c>
      <c r="B1334" s="1">
        <v>31444</v>
      </c>
      <c r="C1334" s="1" t="str">
        <f t="shared" si="40"/>
        <v>314</v>
      </c>
      <c r="D1334" s="1" t="str">
        <f t="shared" si="41"/>
        <v>44</v>
      </c>
      <c r="E1334" s="1" t="s">
        <v>9</v>
      </c>
      <c r="F1334" s="7">
        <v>177735.6</v>
      </c>
      <c r="G1334" s="7">
        <v>67776.389999999927</v>
      </c>
      <c r="H1334" s="7">
        <v>19968.200000000004</v>
      </c>
    </row>
    <row r="1335" spans="1:8" x14ac:dyDescent="0.25">
      <c r="A1335" s="1">
        <v>2018</v>
      </c>
      <c r="B1335" s="1">
        <v>31540</v>
      </c>
      <c r="C1335" s="1" t="str">
        <f t="shared" si="40"/>
        <v>315</v>
      </c>
      <c r="D1335" s="1" t="str">
        <f t="shared" si="41"/>
        <v>40</v>
      </c>
      <c r="E1335" s="1" t="s">
        <v>9</v>
      </c>
      <c r="F1335" s="7">
        <v>338555.15</v>
      </c>
      <c r="G1335" s="7">
        <v>-16871.18</v>
      </c>
      <c r="H1335" s="7">
        <v>0</v>
      </c>
    </row>
    <row r="1336" spans="1:8" x14ac:dyDescent="0.25">
      <c r="A1336" s="1">
        <v>2018</v>
      </c>
      <c r="B1336" s="1">
        <v>31541</v>
      </c>
      <c r="C1336" s="1" t="str">
        <f t="shared" si="40"/>
        <v>315</v>
      </c>
      <c r="D1336" s="1" t="str">
        <f t="shared" si="41"/>
        <v>41</v>
      </c>
      <c r="E1336" s="1" t="s">
        <v>9</v>
      </c>
      <c r="F1336" s="7">
        <v>6555.29</v>
      </c>
      <c r="G1336" s="7">
        <v>-7082.58</v>
      </c>
      <c r="H1336" s="7">
        <v>0</v>
      </c>
    </row>
    <row r="1337" spans="1:8" x14ac:dyDescent="0.25">
      <c r="A1337" s="1">
        <v>2018</v>
      </c>
      <c r="B1337" s="1">
        <v>31542</v>
      </c>
      <c r="C1337" s="1" t="str">
        <f t="shared" si="40"/>
        <v>315</v>
      </c>
      <c r="D1337" s="1" t="str">
        <f t="shared" si="41"/>
        <v>42</v>
      </c>
      <c r="E1337" s="1" t="s">
        <v>9</v>
      </c>
      <c r="F1337" s="7">
        <v>0</v>
      </c>
      <c r="G1337" s="7">
        <v>-2944.98</v>
      </c>
      <c r="H1337" s="7">
        <v>0</v>
      </c>
    </row>
    <row r="1338" spans="1:8" x14ac:dyDescent="0.25">
      <c r="A1338" s="1">
        <v>2018</v>
      </c>
      <c r="B1338" s="1">
        <v>31543</v>
      </c>
      <c r="C1338" s="1" t="str">
        <f t="shared" si="40"/>
        <v>315</v>
      </c>
      <c r="D1338" s="1" t="str">
        <f t="shared" si="41"/>
        <v>43</v>
      </c>
      <c r="E1338" s="1" t="s">
        <v>9</v>
      </c>
      <c r="F1338" s="7">
        <v>6241.22</v>
      </c>
      <c r="G1338" s="7">
        <v>-5302.8</v>
      </c>
      <c r="H1338" s="7">
        <v>0</v>
      </c>
    </row>
    <row r="1339" spans="1:8" x14ac:dyDescent="0.25">
      <c r="A1339" s="1">
        <v>2018</v>
      </c>
      <c r="B1339" s="1">
        <v>31544</v>
      </c>
      <c r="C1339" s="1" t="str">
        <f t="shared" si="40"/>
        <v>315</v>
      </c>
      <c r="D1339" s="1" t="str">
        <f t="shared" si="41"/>
        <v>44</v>
      </c>
      <c r="E1339" s="1" t="s">
        <v>9</v>
      </c>
      <c r="F1339" s="7">
        <v>0</v>
      </c>
      <c r="G1339" s="7">
        <v>0</v>
      </c>
      <c r="H1339" s="7">
        <v>0</v>
      </c>
    </row>
    <row r="1340" spans="1:8" x14ac:dyDescent="0.25">
      <c r="A1340" s="1">
        <v>2018</v>
      </c>
      <c r="B1340" s="1">
        <v>31545</v>
      </c>
      <c r="C1340" s="1" t="str">
        <f t="shared" si="40"/>
        <v>315</v>
      </c>
      <c r="D1340" s="1" t="str">
        <f t="shared" si="41"/>
        <v>45</v>
      </c>
      <c r="E1340" s="1" t="s">
        <v>9</v>
      </c>
      <c r="F1340" s="7">
        <v>103860.39</v>
      </c>
      <c r="G1340" s="7">
        <v>0</v>
      </c>
      <c r="H1340" s="7">
        <v>0</v>
      </c>
    </row>
    <row r="1341" spans="1:8" x14ac:dyDescent="0.25">
      <c r="A1341" s="1">
        <v>2018</v>
      </c>
      <c r="B1341" s="1">
        <v>31546</v>
      </c>
      <c r="C1341" s="1" t="str">
        <f t="shared" si="40"/>
        <v>315</v>
      </c>
      <c r="D1341" s="1" t="str">
        <f t="shared" si="41"/>
        <v>46</v>
      </c>
      <c r="E1341" s="1" t="s">
        <v>9</v>
      </c>
      <c r="F1341" s="7">
        <v>0</v>
      </c>
      <c r="G1341" s="7">
        <v>0</v>
      </c>
      <c r="H1341" s="7">
        <v>0</v>
      </c>
    </row>
    <row r="1342" spans="1:8" x14ac:dyDescent="0.25">
      <c r="A1342" s="1">
        <v>2018</v>
      </c>
      <c r="B1342" s="1">
        <v>31551</v>
      </c>
      <c r="C1342" s="1" t="str">
        <f t="shared" si="40"/>
        <v>315</v>
      </c>
      <c r="D1342" s="1" t="str">
        <f t="shared" si="41"/>
        <v>51</v>
      </c>
      <c r="E1342" s="1" t="s">
        <v>9</v>
      </c>
      <c r="F1342" s="7">
        <v>0</v>
      </c>
      <c r="G1342" s="7">
        <v>0</v>
      </c>
      <c r="H1342" s="7">
        <v>0</v>
      </c>
    </row>
    <row r="1343" spans="1:8" x14ac:dyDescent="0.25">
      <c r="A1343" s="1">
        <v>2018</v>
      </c>
      <c r="B1343" s="1">
        <v>31552</v>
      </c>
      <c r="C1343" s="1" t="str">
        <f t="shared" si="40"/>
        <v>315</v>
      </c>
      <c r="D1343" s="1" t="str">
        <f t="shared" si="41"/>
        <v>52</v>
      </c>
      <c r="E1343" s="1" t="s">
        <v>9</v>
      </c>
      <c r="F1343" s="7">
        <v>0</v>
      </c>
      <c r="G1343" s="7">
        <v>-14812.74</v>
      </c>
      <c r="H1343" s="7">
        <v>0</v>
      </c>
    </row>
    <row r="1344" spans="1:8" x14ac:dyDescent="0.25">
      <c r="A1344" s="1">
        <v>2018</v>
      </c>
      <c r="B1344" s="1">
        <v>31553</v>
      </c>
      <c r="C1344" s="1" t="str">
        <f t="shared" si="40"/>
        <v>315</v>
      </c>
      <c r="D1344" s="1" t="str">
        <f t="shared" si="41"/>
        <v>53</v>
      </c>
      <c r="E1344" s="1" t="s">
        <v>9</v>
      </c>
      <c r="F1344" s="7">
        <v>0</v>
      </c>
      <c r="G1344" s="7">
        <v>0</v>
      </c>
      <c r="H1344" s="7">
        <v>0</v>
      </c>
    </row>
    <row r="1345" spans="1:8" x14ac:dyDescent="0.25">
      <c r="A1345" s="1">
        <v>2018</v>
      </c>
      <c r="B1345" s="1">
        <v>31554</v>
      </c>
      <c r="C1345" s="1" t="str">
        <f t="shared" si="40"/>
        <v>315</v>
      </c>
      <c r="D1345" s="1" t="str">
        <f t="shared" si="41"/>
        <v>54</v>
      </c>
      <c r="E1345" s="1" t="s">
        <v>9</v>
      </c>
      <c r="F1345" s="7">
        <v>0</v>
      </c>
      <c r="G1345" s="7">
        <v>0</v>
      </c>
      <c r="H1345" s="7">
        <v>0</v>
      </c>
    </row>
    <row r="1346" spans="1:8" x14ac:dyDescent="0.25">
      <c r="A1346" s="1">
        <v>2018</v>
      </c>
      <c r="B1346" s="1">
        <v>31640</v>
      </c>
      <c r="C1346" s="1" t="str">
        <f t="shared" ref="C1346:C1409" si="42">LEFT(B1346,3)</f>
        <v>316</v>
      </c>
      <c r="D1346" s="1" t="str">
        <f t="shared" ref="D1346:D1409" si="43">RIGHT(B1346,2)</f>
        <v>40</v>
      </c>
      <c r="E1346" s="1" t="s">
        <v>9</v>
      </c>
      <c r="F1346" s="7">
        <v>123090.54000000001</v>
      </c>
      <c r="G1346" s="7">
        <v>-1481.16</v>
      </c>
      <c r="H1346" s="7">
        <v>0</v>
      </c>
    </row>
    <row r="1347" spans="1:8" x14ac:dyDescent="0.25">
      <c r="A1347" s="1">
        <v>2018</v>
      </c>
      <c r="B1347" s="1">
        <v>31641</v>
      </c>
      <c r="C1347" s="1" t="str">
        <f t="shared" si="42"/>
        <v>316</v>
      </c>
      <c r="D1347" s="1" t="str">
        <f t="shared" si="43"/>
        <v>41</v>
      </c>
      <c r="E1347" s="1" t="s">
        <v>9</v>
      </c>
      <c r="F1347" s="7">
        <v>88945.5</v>
      </c>
      <c r="G1347" s="7">
        <v>-4687.43</v>
      </c>
      <c r="H1347" s="7">
        <v>0</v>
      </c>
    </row>
    <row r="1348" spans="1:8" x14ac:dyDescent="0.25">
      <c r="A1348" s="1">
        <v>2018</v>
      </c>
      <c r="B1348" s="1">
        <v>31642</v>
      </c>
      <c r="C1348" s="1" t="str">
        <f t="shared" si="42"/>
        <v>316</v>
      </c>
      <c r="D1348" s="1" t="str">
        <f t="shared" si="43"/>
        <v>42</v>
      </c>
      <c r="E1348" s="1" t="s">
        <v>9</v>
      </c>
      <c r="F1348" s="7">
        <v>0</v>
      </c>
      <c r="G1348" s="7">
        <v>0</v>
      </c>
      <c r="H1348" s="7">
        <v>0</v>
      </c>
    </row>
    <row r="1349" spans="1:8" x14ac:dyDescent="0.25">
      <c r="A1349" s="1">
        <v>2018</v>
      </c>
      <c r="B1349" s="1">
        <v>31643</v>
      </c>
      <c r="C1349" s="1" t="str">
        <f t="shared" si="42"/>
        <v>316</v>
      </c>
      <c r="D1349" s="1" t="str">
        <f t="shared" si="43"/>
        <v>43</v>
      </c>
      <c r="E1349" s="1" t="s">
        <v>9</v>
      </c>
      <c r="F1349" s="7">
        <v>0</v>
      </c>
      <c r="G1349" s="7">
        <v>0</v>
      </c>
      <c r="H1349" s="7">
        <v>0</v>
      </c>
    </row>
    <row r="1350" spans="1:8" x14ac:dyDescent="0.25">
      <c r="A1350" s="1">
        <v>2018</v>
      </c>
      <c r="B1350" s="1">
        <v>31644</v>
      </c>
      <c r="C1350" s="1" t="str">
        <f t="shared" si="42"/>
        <v>316</v>
      </c>
      <c r="D1350" s="1" t="str">
        <f t="shared" si="43"/>
        <v>44</v>
      </c>
      <c r="E1350" s="1" t="s">
        <v>9</v>
      </c>
      <c r="F1350" s="7">
        <v>0</v>
      </c>
      <c r="G1350" s="7">
        <v>0</v>
      </c>
      <c r="H1350" s="7">
        <v>0</v>
      </c>
    </row>
    <row r="1351" spans="1:8" x14ac:dyDescent="0.25">
      <c r="A1351" s="1">
        <v>2018</v>
      </c>
      <c r="B1351" s="1">
        <v>31645</v>
      </c>
      <c r="C1351" s="1" t="str">
        <f t="shared" si="42"/>
        <v>316</v>
      </c>
      <c r="D1351" s="1" t="str">
        <f t="shared" si="43"/>
        <v>45</v>
      </c>
      <c r="E1351" s="1" t="s">
        <v>9</v>
      </c>
      <c r="F1351" s="7">
        <v>0</v>
      </c>
      <c r="G1351" s="7">
        <v>0</v>
      </c>
      <c r="H1351" s="7">
        <v>0</v>
      </c>
    </row>
    <row r="1352" spans="1:8" x14ac:dyDescent="0.25">
      <c r="A1352" s="1">
        <v>2018</v>
      </c>
      <c r="B1352" s="1">
        <v>31646</v>
      </c>
      <c r="C1352" s="1" t="str">
        <f t="shared" si="42"/>
        <v>316</v>
      </c>
      <c r="D1352" s="1" t="str">
        <f t="shared" si="43"/>
        <v>46</v>
      </c>
      <c r="E1352" s="1" t="s">
        <v>9</v>
      </c>
      <c r="F1352" s="7">
        <v>0</v>
      </c>
      <c r="G1352" s="7">
        <v>0</v>
      </c>
      <c r="H1352" s="7">
        <v>0</v>
      </c>
    </row>
    <row r="1353" spans="1:8" x14ac:dyDescent="0.25">
      <c r="A1353" s="1">
        <v>2018</v>
      </c>
      <c r="B1353" s="1">
        <v>31647</v>
      </c>
      <c r="C1353" s="1" t="str">
        <f t="shared" si="42"/>
        <v>316</v>
      </c>
      <c r="D1353" s="1" t="str">
        <f t="shared" si="43"/>
        <v>47</v>
      </c>
      <c r="E1353" s="1" t="s">
        <v>9</v>
      </c>
      <c r="F1353" s="7">
        <v>644269.17000000004</v>
      </c>
      <c r="G1353" s="7">
        <v>0</v>
      </c>
      <c r="H1353" s="7">
        <v>0</v>
      </c>
    </row>
    <row r="1354" spans="1:8" x14ac:dyDescent="0.25">
      <c r="A1354" s="1">
        <v>2018</v>
      </c>
      <c r="B1354" s="1">
        <v>31651</v>
      </c>
      <c r="C1354" s="1" t="str">
        <f t="shared" si="42"/>
        <v>316</v>
      </c>
      <c r="D1354" s="1" t="str">
        <f t="shared" si="43"/>
        <v>51</v>
      </c>
      <c r="E1354" s="1" t="s">
        <v>9</v>
      </c>
      <c r="F1354" s="7">
        <v>0</v>
      </c>
      <c r="G1354" s="7">
        <v>0</v>
      </c>
      <c r="H1354" s="7">
        <v>0</v>
      </c>
    </row>
    <row r="1355" spans="1:8" x14ac:dyDescent="0.25">
      <c r="A1355" s="1">
        <v>2018</v>
      </c>
      <c r="B1355" s="1">
        <v>31652</v>
      </c>
      <c r="C1355" s="1" t="str">
        <f t="shared" si="42"/>
        <v>316</v>
      </c>
      <c r="D1355" s="1" t="str">
        <f t="shared" si="43"/>
        <v>52</v>
      </c>
      <c r="E1355" s="1" t="s">
        <v>9</v>
      </c>
      <c r="F1355" s="7">
        <v>0</v>
      </c>
      <c r="G1355" s="7">
        <v>0</v>
      </c>
      <c r="H1355" s="7">
        <v>0</v>
      </c>
    </row>
    <row r="1356" spans="1:8" x14ac:dyDescent="0.25">
      <c r="A1356" s="1">
        <v>2018</v>
      </c>
      <c r="B1356" s="1">
        <v>31653</v>
      </c>
      <c r="C1356" s="1" t="str">
        <f t="shared" si="42"/>
        <v>316</v>
      </c>
      <c r="D1356" s="1" t="str">
        <f t="shared" si="43"/>
        <v>53</v>
      </c>
      <c r="E1356" s="1" t="s">
        <v>9</v>
      </c>
      <c r="F1356" s="7">
        <v>0</v>
      </c>
      <c r="G1356" s="7">
        <v>0</v>
      </c>
      <c r="H1356" s="7">
        <v>0</v>
      </c>
    </row>
    <row r="1357" spans="1:8" x14ac:dyDescent="0.25">
      <c r="A1357" s="1">
        <v>2018</v>
      </c>
      <c r="B1357" s="1">
        <v>31654</v>
      </c>
      <c r="C1357" s="1" t="str">
        <f t="shared" si="42"/>
        <v>316</v>
      </c>
      <c r="D1357" s="1" t="str">
        <f t="shared" si="43"/>
        <v>54</v>
      </c>
      <c r="E1357" s="1" t="s">
        <v>9</v>
      </c>
      <c r="F1357" s="7">
        <v>0</v>
      </c>
      <c r="G1357" s="7">
        <v>0</v>
      </c>
      <c r="H1357" s="7">
        <v>0</v>
      </c>
    </row>
    <row r="1358" spans="1:8" x14ac:dyDescent="0.25">
      <c r="A1358" s="1">
        <v>2018</v>
      </c>
      <c r="B1358" s="1">
        <v>31700</v>
      </c>
      <c r="C1358" s="1" t="str">
        <f t="shared" si="42"/>
        <v>317</v>
      </c>
      <c r="D1358" s="1" t="str">
        <f t="shared" si="43"/>
        <v>00</v>
      </c>
      <c r="E1358" s="1" t="s">
        <v>10</v>
      </c>
      <c r="F1358" s="7">
        <v>0</v>
      </c>
      <c r="G1358" s="7">
        <v>0</v>
      </c>
      <c r="H1358" s="7">
        <v>0</v>
      </c>
    </row>
    <row r="1359" spans="1:8" x14ac:dyDescent="0.25">
      <c r="A1359" s="1">
        <v>2018</v>
      </c>
      <c r="B1359" s="1">
        <v>34130</v>
      </c>
      <c r="C1359" s="1" t="str">
        <f t="shared" si="42"/>
        <v>341</v>
      </c>
      <c r="D1359" s="1" t="str">
        <f t="shared" si="43"/>
        <v>30</v>
      </c>
      <c r="E1359" s="2" t="s">
        <v>11</v>
      </c>
      <c r="F1359" s="7">
        <v>923411.85000000009</v>
      </c>
      <c r="G1359" s="7">
        <v>-262902.81</v>
      </c>
      <c r="H1359" s="7">
        <v>0</v>
      </c>
    </row>
    <row r="1360" spans="1:8" x14ac:dyDescent="0.25">
      <c r="A1360" s="1">
        <v>2018</v>
      </c>
      <c r="B1360" s="1">
        <v>34131</v>
      </c>
      <c r="C1360" s="1" t="str">
        <f t="shared" si="42"/>
        <v>341</v>
      </c>
      <c r="D1360" s="1" t="str">
        <f t="shared" si="43"/>
        <v>31</v>
      </c>
      <c r="E1360" s="2" t="s">
        <v>11</v>
      </c>
      <c r="F1360" s="7">
        <v>183031.71999999997</v>
      </c>
      <c r="G1360" s="7">
        <v>-39549.35</v>
      </c>
      <c r="H1360" s="7">
        <v>0</v>
      </c>
    </row>
    <row r="1361" spans="1:8" x14ac:dyDescent="0.25">
      <c r="A1361" s="1">
        <v>2018</v>
      </c>
      <c r="B1361" s="1">
        <v>34132</v>
      </c>
      <c r="C1361" s="1" t="str">
        <f t="shared" si="42"/>
        <v>341</v>
      </c>
      <c r="D1361" s="1" t="str">
        <f t="shared" si="43"/>
        <v>32</v>
      </c>
      <c r="E1361" s="2" t="s">
        <v>11</v>
      </c>
      <c r="F1361" s="7">
        <v>37644</v>
      </c>
      <c r="G1361" s="7">
        <v>-24989.34</v>
      </c>
      <c r="H1361" s="7">
        <v>0</v>
      </c>
    </row>
    <row r="1362" spans="1:8" x14ac:dyDescent="0.25">
      <c r="A1362" s="1">
        <v>2018</v>
      </c>
      <c r="B1362" s="1">
        <v>34133</v>
      </c>
      <c r="C1362" s="1" t="str">
        <f t="shared" si="42"/>
        <v>341</v>
      </c>
      <c r="D1362" s="1" t="str">
        <f t="shared" si="43"/>
        <v>33</v>
      </c>
      <c r="E1362" s="2" t="s">
        <v>11</v>
      </c>
      <c r="F1362" s="7">
        <v>0</v>
      </c>
      <c r="G1362" s="7">
        <v>0</v>
      </c>
      <c r="H1362" s="7">
        <v>0</v>
      </c>
    </row>
    <row r="1363" spans="1:8" x14ac:dyDescent="0.25">
      <c r="A1363" s="1">
        <v>2018</v>
      </c>
      <c r="B1363" s="1">
        <v>34134</v>
      </c>
      <c r="C1363" s="1" t="str">
        <f t="shared" si="42"/>
        <v>341</v>
      </c>
      <c r="D1363" s="1" t="str">
        <f t="shared" si="43"/>
        <v>34</v>
      </c>
      <c r="E1363" s="2" t="s">
        <v>11</v>
      </c>
      <c r="F1363" s="7">
        <v>0</v>
      </c>
      <c r="G1363" s="7">
        <v>0</v>
      </c>
      <c r="H1363" s="7">
        <v>0</v>
      </c>
    </row>
    <row r="1364" spans="1:8" x14ac:dyDescent="0.25">
      <c r="A1364" s="1">
        <v>2018</v>
      </c>
      <c r="B1364" s="1">
        <v>34135</v>
      </c>
      <c r="C1364" s="1" t="str">
        <f t="shared" si="42"/>
        <v>341</v>
      </c>
      <c r="D1364" s="1" t="str">
        <f t="shared" si="43"/>
        <v>35</v>
      </c>
      <c r="E1364" s="2" t="s">
        <v>11</v>
      </c>
      <c r="F1364" s="7">
        <v>0</v>
      </c>
      <c r="G1364" s="7">
        <v>0</v>
      </c>
      <c r="H1364" s="7">
        <v>0</v>
      </c>
    </row>
    <row r="1365" spans="1:8" x14ac:dyDescent="0.25">
      <c r="A1365" s="1">
        <v>2018</v>
      </c>
      <c r="B1365" s="1">
        <v>34136</v>
      </c>
      <c r="C1365" s="1" t="str">
        <f t="shared" si="42"/>
        <v>341</v>
      </c>
      <c r="D1365" s="1" t="str">
        <f t="shared" si="43"/>
        <v>36</v>
      </c>
      <c r="E1365" s="2" t="s">
        <v>11</v>
      </c>
      <c r="F1365" s="7">
        <v>0</v>
      </c>
      <c r="G1365" s="7">
        <v>0</v>
      </c>
      <c r="H1365" s="7">
        <v>0</v>
      </c>
    </row>
    <row r="1366" spans="1:8" x14ac:dyDescent="0.25">
      <c r="A1366" s="1">
        <v>2018</v>
      </c>
      <c r="B1366" s="1">
        <v>34144</v>
      </c>
      <c r="C1366" s="1" t="str">
        <f t="shared" si="42"/>
        <v>341</v>
      </c>
      <c r="D1366" s="1" t="str">
        <f t="shared" si="43"/>
        <v>44</v>
      </c>
      <c r="E1366" s="2" t="s">
        <v>11</v>
      </c>
      <c r="F1366" s="7">
        <v>0</v>
      </c>
      <c r="G1366" s="7">
        <v>0</v>
      </c>
      <c r="H1366" s="7">
        <v>0</v>
      </c>
    </row>
    <row r="1367" spans="1:8" x14ac:dyDescent="0.25">
      <c r="A1367" s="1">
        <v>2018</v>
      </c>
      <c r="B1367" s="1">
        <v>34180</v>
      </c>
      <c r="C1367" s="1" t="str">
        <f t="shared" si="42"/>
        <v>341</v>
      </c>
      <c r="D1367" s="1" t="str">
        <f t="shared" si="43"/>
        <v>80</v>
      </c>
      <c r="E1367" s="2" t="s">
        <v>11</v>
      </c>
      <c r="F1367" s="7">
        <v>49825.15</v>
      </c>
      <c r="G1367" s="7">
        <v>-5627.8099999999995</v>
      </c>
      <c r="H1367" s="7">
        <v>0</v>
      </c>
    </row>
    <row r="1368" spans="1:8" x14ac:dyDescent="0.25">
      <c r="A1368" s="1">
        <v>2018</v>
      </c>
      <c r="B1368" s="1">
        <v>34181</v>
      </c>
      <c r="C1368" s="1" t="str">
        <f t="shared" si="42"/>
        <v>341</v>
      </c>
      <c r="D1368" s="1" t="str">
        <f t="shared" si="43"/>
        <v>81</v>
      </c>
      <c r="E1368" s="2" t="s">
        <v>11</v>
      </c>
      <c r="F1368" s="7">
        <v>61185.74</v>
      </c>
      <c r="G1368" s="7">
        <v>-16273.599999999999</v>
      </c>
      <c r="H1368" s="7">
        <v>0</v>
      </c>
    </row>
    <row r="1369" spans="1:8" x14ac:dyDescent="0.25">
      <c r="A1369" s="1">
        <v>2018</v>
      </c>
      <c r="B1369" s="1">
        <v>34182</v>
      </c>
      <c r="C1369" s="1" t="str">
        <f t="shared" si="42"/>
        <v>341</v>
      </c>
      <c r="D1369" s="1" t="str">
        <f t="shared" si="43"/>
        <v>82</v>
      </c>
      <c r="E1369" s="2" t="s">
        <v>11</v>
      </c>
      <c r="F1369" s="7">
        <v>0</v>
      </c>
      <c r="G1369" s="7">
        <v>0</v>
      </c>
      <c r="H1369" s="7">
        <v>0</v>
      </c>
    </row>
    <row r="1370" spans="1:8" x14ac:dyDescent="0.25">
      <c r="A1370" s="1">
        <v>2018</v>
      </c>
      <c r="B1370" s="1">
        <v>34183</v>
      </c>
      <c r="C1370" s="1" t="str">
        <f t="shared" si="42"/>
        <v>341</v>
      </c>
      <c r="D1370" s="1" t="str">
        <f t="shared" si="43"/>
        <v>83</v>
      </c>
      <c r="E1370" s="2" t="s">
        <v>11</v>
      </c>
      <c r="F1370" s="7">
        <v>0</v>
      </c>
      <c r="G1370" s="7">
        <v>0</v>
      </c>
      <c r="H1370" s="7">
        <v>0</v>
      </c>
    </row>
    <row r="1371" spans="1:8" x14ac:dyDescent="0.25">
      <c r="A1371" s="1">
        <v>2018</v>
      </c>
      <c r="B1371" s="1">
        <v>34184</v>
      </c>
      <c r="C1371" s="1" t="str">
        <f t="shared" si="42"/>
        <v>341</v>
      </c>
      <c r="D1371" s="1" t="str">
        <f t="shared" si="43"/>
        <v>84</v>
      </c>
      <c r="E1371" s="2" t="s">
        <v>11</v>
      </c>
      <c r="F1371" s="7">
        <v>0</v>
      </c>
      <c r="G1371" s="7">
        <v>0</v>
      </c>
      <c r="H1371" s="7">
        <v>0</v>
      </c>
    </row>
    <row r="1372" spans="1:8" x14ac:dyDescent="0.25">
      <c r="A1372" s="1">
        <v>2018</v>
      </c>
      <c r="B1372" s="1">
        <v>34185</v>
      </c>
      <c r="C1372" s="1" t="str">
        <f t="shared" si="42"/>
        <v>341</v>
      </c>
      <c r="D1372" s="1" t="str">
        <f t="shared" si="43"/>
        <v>85</v>
      </c>
      <c r="E1372" s="2" t="s">
        <v>11</v>
      </c>
      <c r="F1372" s="7">
        <v>0</v>
      </c>
      <c r="G1372" s="7">
        <v>0</v>
      </c>
      <c r="H1372" s="7">
        <v>0</v>
      </c>
    </row>
    <row r="1373" spans="1:8" x14ac:dyDescent="0.25">
      <c r="A1373" s="1">
        <v>2018</v>
      </c>
      <c r="B1373" s="1">
        <v>34186</v>
      </c>
      <c r="C1373" s="1" t="str">
        <f t="shared" si="42"/>
        <v>341</v>
      </c>
      <c r="D1373" s="1" t="str">
        <f t="shared" si="43"/>
        <v>86</v>
      </c>
      <c r="E1373" s="2" t="s">
        <v>11</v>
      </c>
      <c r="F1373" s="7">
        <v>0</v>
      </c>
      <c r="G1373" s="7">
        <v>0</v>
      </c>
      <c r="H1373" s="7">
        <v>0</v>
      </c>
    </row>
    <row r="1374" spans="1:8" x14ac:dyDescent="0.25">
      <c r="A1374" s="1">
        <v>2018</v>
      </c>
      <c r="B1374" s="1">
        <v>34199</v>
      </c>
      <c r="C1374" s="1" t="str">
        <f t="shared" si="42"/>
        <v>341</v>
      </c>
      <c r="D1374" s="1" t="str">
        <f t="shared" si="43"/>
        <v>99</v>
      </c>
      <c r="E1374" s="2" t="s">
        <v>11</v>
      </c>
      <c r="F1374" s="7">
        <v>83661.47</v>
      </c>
      <c r="G1374" s="7">
        <v>-42450</v>
      </c>
      <c r="H1374" s="7">
        <v>0</v>
      </c>
    </row>
    <row r="1375" spans="1:8" x14ac:dyDescent="0.25">
      <c r="A1375" s="1">
        <v>2018</v>
      </c>
      <c r="B1375" s="1">
        <v>34230</v>
      </c>
      <c r="C1375" s="1" t="str">
        <f t="shared" si="42"/>
        <v>342</v>
      </c>
      <c r="D1375" s="1" t="str">
        <f t="shared" si="43"/>
        <v>30</v>
      </c>
      <c r="E1375" s="2" t="s">
        <v>11</v>
      </c>
      <c r="F1375" s="7">
        <v>21921.32</v>
      </c>
      <c r="G1375" s="7">
        <v>-57492.379999999954</v>
      </c>
      <c r="H1375" s="7">
        <v>5150.5599999999995</v>
      </c>
    </row>
    <row r="1376" spans="1:8" x14ac:dyDescent="0.25">
      <c r="A1376" s="1">
        <v>2018</v>
      </c>
      <c r="B1376" s="1">
        <v>34231</v>
      </c>
      <c r="C1376" s="1" t="str">
        <f t="shared" si="42"/>
        <v>342</v>
      </c>
      <c r="D1376" s="1" t="str">
        <f t="shared" si="43"/>
        <v>31</v>
      </c>
      <c r="E1376" s="2" t="s">
        <v>11</v>
      </c>
      <c r="F1376" s="7">
        <v>279100</v>
      </c>
      <c r="G1376" s="7">
        <v>-970436.58999999985</v>
      </c>
      <c r="H1376" s="7">
        <v>16087.189999999999</v>
      </c>
    </row>
    <row r="1377" spans="1:8" x14ac:dyDescent="0.25">
      <c r="A1377" s="1">
        <v>2018</v>
      </c>
      <c r="B1377" s="1">
        <v>34232</v>
      </c>
      <c r="C1377" s="1" t="str">
        <f t="shared" si="42"/>
        <v>342</v>
      </c>
      <c r="D1377" s="1" t="str">
        <f t="shared" si="43"/>
        <v>32</v>
      </c>
      <c r="E1377" s="2" t="s">
        <v>11</v>
      </c>
      <c r="F1377" s="7">
        <v>523340.36</v>
      </c>
      <c r="G1377" s="7">
        <v>-362155.71</v>
      </c>
      <c r="H1377" s="7">
        <v>20461.849999999999</v>
      </c>
    </row>
    <row r="1378" spans="1:8" x14ac:dyDescent="0.25">
      <c r="A1378" s="1">
        <v>2018</v>
      </c>
      <c r="B1378" s="1">
        <v>34233</v>
      </c>
      <c r="C1378" s="1" t="str">
        <f t="shared" si="42"/>
        <v>342</v>
      </c>
      <c r="D1378" s="1" t="str">
        <f t="shared" si="43"/>
        <v>33</v>
      </c>
      <c r="E1378" s="2" t="s">
        <v>11</v>
      </c>
      <c r="F1378" s="7">
        <v>30053.05</v>
      </c>
      <c r="G1378" s="7">
        <v>-1577.89</v>
      </c>
      <c r="H1378" s="7">
        <v>704.8599999999999</v>
      </c>
    </row>
    <row r="1379" spans="1:8" x14ac:dyDescent="0.25">
      <c r="A1379" s="1">
        <v>2018</v>
      </c>
      <c r="B1379" s="1">
        <v>34234</v>
      </c>
      <c r="C1379" s="1" t="str">
        <f t="shared" si="42"/>
        <v>342</v>
      </c>
      <c r="D1379" s="1" t="str">
        <f t="shared" si="43"/>
        <v>34</v>
      </c>
      <c r="E1379" s="2" t="s">
        <v>11</v>
      </c>
      <c r="F1379" s="7">
        <v>0</v>
      </c>
      <c r="G1379" s="7">
        <v>-1219.6499999999996</v>
      </c>
      <c r="H1379" s="7">
        <v>689.24</v>
      </c>
    </row>
    <row r="1380" spans="1:8" x14ac:dyDescent="0.25">
      <c r="A1380" s="1">
        <v>2018</v>
      </c>
      <c r="B1380" s="1">
        <v>34235</v>
      </c>
      <c r="C1380" s="1" t="str">
        <f t="shared" si="42"/>
        <v>342</v>
      </c>
      <c r="D1380" s="1" t="str">
        <f t="shared" si="43"/>
        <v>35</v>
      </c>
      <c r="E1380" s="2" t="s">
        <v>11</v>
      </c>
      <c r="F1380" s="7">
        <v>0</v>
      </c>
      <c r="G1380" s="7">
        <v>-524.79999999999973</v>
      </c>
      <c r="H1380" s="7">
        <v>413.72</v>
      </c>
    </row>
    <row r="1381" spans="1:8" x14ac:dyDescent="0.25">
      <c r="A1381" s="1">
        <v>2018</v>
      </c>
      <c r="B1381" s="1">
        <v>34236</v>
      </c>
      <c r="C1381" s="1" t="str">
        <f t="shared" si="42"/>
        <v>342</v>
      </c>
      <c r="D1381" s="1" t="str">
        <f t="shared" si="43"/>
        <v>36</v>
      </c>
      <c r="E1381" s="2" t="s">
        <v>11</v>
      </c>
      <c r="F1381" s="7">
        <v>0</v>
      </c>
      <c r="G1381" s="7">
        <v>-340.61999999999989</v>
      </c>
      <c r="H1381" s="7">
        <v>316.68999999999983</v>
      </c>
    </row>
    <row r="1382" spans="1:8" x14ac:dyDescent="0.25">
      <c r="A1382" s="1">
        <v>2018</v>
      </c>
      <c r="B1382" s="1">
        <v>34244</v>
      </c>
      <c r="C1382" s="1" t="str">
        <f t="shared" si="42"/>
        <v>342</v>
      </c>
      <c r="D1382" s="1" t="str">
        <f t="shared" si="43"/>
        <v>44</v>
      </c>
      <c r="E1382" s="2" t="s">
        <v>11</v>
      </c>
      <c r="F1382" s="7">
        <v>0</v>
      </c>
      <c r="G1382" s="7">
        <v>-730.90999999999985</v>
      </c>
      <c r="H1382" s="7">
        <v>484.74</v>
      </c>
    </row>
    <row r="1383" spans="1:8" x14ac:dyDescent="0.25">
      <c r="A1383" s="1">
        <v>2018</v>
      </c>
      <c r="B1383" s="1">
        <v>34280</v>
      </c>
      <c r="C1383" s="1" t="str">
        <f t="shared" si="42"/>
        <v>342</v>
      </c>
      <c r="D1383" s="1" t="str">
        <f t="shared" si="43"/>
        <v>80</v>
      </c>
      <c r="E1383" s="2" t="s">
        <v>11</v>
      </c>
      <c r="F1383" s="7">
        <v>78787.899999999994</v>
      </c>
      <c r="G1383" s="7">
        <v>-3169.0200000000004</v>
      </c>
      <c r="H1383" s="7">
        <v>1725.6499999999996</v>
      </c>
    </row>
    <row r="1384" spans="1:8" x14ac:dyDescent="0.25">
      <c r="A1384" s="1">
        <v>2018</v>
      </c>
      <c r="B1384" s="1">
        <v>34281</v>
      </c>
      <c r="C1384" s="1" t="str">
        <f t="shared" si="42"/>
        <v>342</v>
      </c>
      <c r="D1384" s="1" t="str">
        <f t="shared" si="43"/>
        <v>81</v>
      </c>
      <c r="E1384" s="2" t="s">
        <v>11</v>
      </c>
      <c r="F1384" s="7">
        <v>4430519.83</v>
      </c>
      <c r="G1384" s="7">
        <v>-575683.71</v>
      </c>
      <c r="H1384" s="7">
        <v>54116.95</v>
      </c>
    </row>
    <row r="1385" spans="1:8" x14ac:dyDescent="0.25">
      <c r="A1385" s="1">
        <v>2018</v>
      </c>
      <c r="B1385" s="1">
        <v>34282</v>
      </c>
      <c r="C1385" s="1" t="str">
        <f t="shared" si="42"/>
        <v>342</v>
      </c>
      <c r="D1385" s="1" t="str">
        <f t="shared" si="43"/>
        <v>82</v>
      </c>
      <c r="E1385" s="2" t="s">
        <v>11</v>
      </c>
      <c r="F1385" s="7">
        <v>19048.740000000002</v>
      </c>
      <c r="G1385" s="7">
        <v>-9846.0099999999984</v>
      </c>
      <c r="H1385" s="7">
        <v>307.86</v>
      </c>
    </row>
    <row r="1386" spans="1:8" x14ac:dyDescent="0.25">
      <c r="A1386" s="1">
        <v>2018</v>
      </c>
      <c r="B1386" s="1">
        <v>34283</v>
      </c>
      <c r="C1386" s="1" t="str">
        <f t="shared" si="42"/>
        <v>342</v>
      </c>
      <c r="D1386" s="1" t="str">
        <f t="shared" si="43"/>
        <v>83</v>
      </c>
      <c r="E1386" s="2" t="s">
        <v>11</v>
      </c>
      <c r="F1386" s="7">
        <v>0</v>
      </c>
      <c r="G1386" s="7">
        <v>-386.68000000000006</v>
      </c>
      <c r="H1386" s="7">
        <v>239.52999999999997</v>
      </c>
    </row>
    <row r="1387" spans="1:8" x14ac:dyDescent="0.25">
      <c r="A1387" s="1">
        <v>2018</v>
      </c>
      <c r="B1387" s="1">
        <v>34284</v>
      </c>
      <c r="C1387" s="1" t="str">
        <f t="shared" si="42"/>
        <v>342</v>
      </c>
      <c r="D1387" s="1" t="str">
        <f t="shared" si="43"/>
        <v>84</v>
      </c>
      <c r="E1387" s="2" t="s">
        <v>11</v>
      </c>
      <c r="F1387" s="7">
        <v>0</v>
      </c>
      <c r="G1387" s="7">
        <v>-846.40999999999985</v>
      </c>
      <c r="H1387" s="7">
        <v>480.21999999999991</v>
      </c>
    </row>
    <row r="1388" spans="1:8" x14ac:dyDescent="0.25">
      <c r="A1388" s="1">
        <v>2018</v>
      </c>
      <c r="B1388" s="1">
        <v>34285</v>
      </c>
      <c r="C1388" s="1" t="str">
        <f t="shared" si="42"/>
        <v>342</v>
      </c>
      <c r="D1388" s="1" t="str">
        <f t="shared" si="43"/>
        <v>85</v>
      </c>
      <c r="E1388" s="2" t="s">
        <v>11</v>
      </c>
      <c r="F1388" s="7">
        <v>0</v>
      </c>
      <c r="G1388" s="7">
        <v>-677.91999999999962</v>
      </c>
      <c r="H1388" s="7">
        <v>449.63000000000011</v>
      </c>
    </row>
    <row r="1389" spans="1:8" x14ac:dyDescent="0.25">
      <c r="A1389" s="1">
        <v>2018</v>
      </c>
      <c r="B1389" s="1">
        <v>34286</v>
      </c>
      <c r="C1389" s="1" t="str">
        <f t="shared" si="42"/>
        <v>342</v>
      </c>
      <c r="D1389" s="1" t="str">
        <f t="shared" si="43"/>
        <v>86</v>
      </c>
      <c r="E1389" s="2" t="s">
        <v>11</v>
      </c>
      <c r="F1389" s="7">
        <v>0</v>
      </c>
      <c r="G1389" s="7">
        <v>-66731.280000000028</v>
      </c>
      <c r="H1389" s="7">
        <v>44073.62000000001</v>
      </c>
    </row>
    <row r="1390" spans="1:8" x14ac:dyDescent="0.25">
      <c r="A1390" s="1">
        <v>2018</v>
      </c>
      <c r="B1390" s="1">
        <v>34287</v>
      </c>
      <c r="C1390" s="1" t="str">
        <f t="shared" si="42"/>
        <v>342</v>
      </c>
      <c r="D1390" s="1" t="str">
        <f t="shared" si="43"/>
        <v>87</v>
      </c>
      <c r="E1390" s="2" t="s">
        <v>11</v>
      </c>
      <c r="F1390" s="7">
        <v>16147693.68</v>
      </c>
      <c r="G1390" s="7">
        <v>0</v>
      </c>
      <c r="H1390" s="7">
        <v>0</v>
      </c>
    </row>
    <row r="1391" spans="1:8" x14ac:dyDescent="0.25">
      <c r="A1391" s="1">
        <v>2018</v>
      </c>
      <c r="B1391" s="1">
        <v>34330</v>
      </c>
      <c r="C1391" s="1" t="str">
        <f t="shared" si="42"/>
        <v>343</v>
      </c>
      <c r="D1391" s="1" t="str">
        <f t="shared" si="43"/>
        <v>30</v>
      </c>
      <c r="E1391" s="2" t="s">
        <v>11</v>
      </c>
      <c r="F1391" s="7">
        <v>12135.64</v>
      </c>
      <c r="G1391" s="7">
        <v>-87217.579999999522</v>
      </c>
      <c r="H1391" s="7">
        <v>7238.52</v>
      </c>
    </row>
    <row r="1392" spans="1:8" x14ac:dyDescent="0.25">
      <c r="A1392" s="1">
        <v>2018</v>
      </c>
      <c r="B1392" s="1">
        <v>34331</v>
      </c>
      <c r="C1392" s="1" t="str">
        <f t="shared" si="42"/>
        <v>343</v>
      </c>
      <c r="D1392" s="1" t="str">
        <f t="shared" si="43"/>
        <v>31</v>
      </c>
      <c r="E1392" s="2" t="s">
        <v>11</v>
      </c>
      <c r="F1392" s="7">
        <v>190427.99</v>
      </c>
      <c r="G1392" s="7">
        <v>1051160.5199999998</v>
      </c>
      <c r="H1392" s="7">
        <v>43047.89</v>
      </c>
    </row>
    <row r="1393" spans="1:8" x14ac:dyDescent="0.25">
      <c r="A1393" s="1">
        <v>2018</v>
      </c>
      <c r="B1393" s="1">
        <v>34332</v>
      </c>
      <c r="C1393" s="1" t="str">
        <f t="shared" si="42"/>
        <v>343</v>
      </c>
      <c r="D1393" s="1" t="str">
        <f t="shared" si="43"/>
        <v>32</v>
      </c>
      <c r="E1393" s="2" t="s">
        <v>11</v>
      </c>
      <c r="F1393" s="7">
        <v>2451061.4799999995</v>
      </c>
      <c r="G1393" s="7">
        <v>-2368272.0300000003</v>
      </c>
      <c r="H1393" s="7">
        <v>61840.66</v>
      </c>
    </row>
    <row r="1394" spans="1:8" x14ac:dyDescent="0.25">
      <c r="A1394" s="1">
        <v>2018</v>
      </c>
      <c r="B1394" s="1">
        <v>34333</v>
      </c>
      <c r="C1394" s="1" t="str">
        <f t="shared" si="42"/>
        <v>343</v>
      </c>
      <c r="D1394" s="1" t="str">
        <f t="shared" si="43"/>
        <v>33</v>
      </c>
      <c r="E1394" s="2" t="s">
        <v>11</v>
      </c>
      <c r="F1394" s="7">
        <v>1500</v>
      </c>
      <c r="G1394" s="7">
        <v>-6120.81</v>
      </c>
      <c r="H1394" s="7">
        <v>3222.09</v>
      </c>
    </row>
    <row r="1395" spans="1:8" x14ac:dyDescent="0.25">
      <c r="A1395" s="1">
        <v>2018</v>
      </c>
      <c r="B1395" s="1">
        <v>34334</v>
      </c>
      <c r="C1395" s="1" t="str">
        <f t="shared" si="42"/>
        <v>343</v>
      </c>
      <c r="D1395" s="1" t="str">
        <f t="shared" si="43"/>
        <v>34</v>
      </c>
      <c r="E1395" s="2" t="s">
        <v>11</v>
      </c>
      <c r="F1395" s="7">
        <v>0</v>
      </c>
      <c r="G1395" s="7">
        <v>-6605.8299999999981</v>
      </c>
      <c r="H1395" s="7">
        <v>3481.6899999999996</v>
      </c>
    </row>
    <row r="1396" spans="1:8" x14ac:dyDescent="0.25">
      <c r="A1396" s="1">
        <v>2018</v>
      </c>
      <c r="B1396" s="1">
        <v>34335</v>
      </c>
      <c r="C1396" s="1" t="str">
        <f t="shared" si="42"/>
        <v>343</v>
      </c>
      <c r="D1396" s="1" t="str">
        <f t="shared" si="43"/>
        <v>35</v>
      </c>
      <c r="E1396" s="2" t="s">
        <v>11</v>
      </c>
      <c r="F1396" s="7">
        <v>15371.66</v>
      </c>
      <c r="G1396" s="7">
        <v>-6042.9499999999989</v>
      </c>
      <c r="H1396" s="7">
        <v>3872.2599999999993</v>
      </c>
    </row>
    <row r="1397" spans="1:8" x14ac:dyDescent="0.25">
      <c r="A1397" s="1">
        <v>2018</v>
      </c>
      <c r="B1397" s="1">
        <v>34336</v>
      </c>
      <c r="C1397" s="1" t="str">
        <f t="shared" si="42"/>
        <v>343</v>
      </c>
      <c r="D1397" s="1" t="str">
        <f t="shared" si="43"/>
        <v>36</v>
      </c>
      <c r="E1397" s="2" t="s">
        <v>11</v>
      </c>
      <c r="F1397" s="7">
        <v>25000</v>
      </c>
      <c r="G1397" s="7">
        <v>-5690.57</v>
      </c>
      <c r="H1397" s="7">
        <v>3631.37</v>
      </c>
    </row>
    <row r="1398" spans="1:8" x14ac:dyDescent="0.25">
      <c r="A1398" s="1">
        <v>2018</v>
      </c>
      <c r="B1398" s="1">
        <v>34344</v>
      </c>
      <c r="C1398" s="1" t="str">
        <f t="shared" si="42"/>
        <v>343</v>
      </c>
      <c r="D1398" s="1" t="str">
        <f t="shared" si="43"/>
        <v>44</v>
      </c>
      <c r="E1398" s="2" t="s">
        <v>11</v>
      </c>
      <c r="F1398" s="7">
        <v>0</v>
      </c>
      <c r="G1398" s="7">
        <v>-6114.6500000000015</v>
      </c>
      <c r="H1398" s="7">
        <v>4011.5300000000007</v>
      </c>
    </row>
    <row r="1399" spans="1:8" x14ac:dyDescent="0.25">
      <c r="A1399" s="1">
        <v>2018</v>
      </c>
      <c r="B1399" s="1">
        <v>34380</v>
      </c>
      <c r="C1399" s="1" t="str">
        <f t="shared" si="42"/>
        <v>343</v>
      </c>
      <c r="D1399" s="1" t="str">
        <f t="shared" si="43"/>
        <v>80</v>
      </c>
      <c r="E1399" s="2" t="s">
        <v>11</v>
      </c>
      <c r="F1399" s="7">
        <v>6500</v>
      </c>
      <c r="G1399" s="7">
        <v>-1696.2600000000002</v>
      </c>
      <c r="H1399" s="7">
        <v>2057.1299999999997</v>
      </c>
    </row>
    <row r="1400" spans="1:8" x14ac:dyDescent="0.25">
      <c r="A1400" s="1">
        <v>2018</v>
      </c>
      <c r="B1400" s="1">
        <v>34381</v>
      </c>
      <c r="C1400" s="1" t="str">
        <f t="shared" si="42"/>
        <v>343</v>
      </c>
      <c r="D1400" s="1" t="str">
        <f t="shared" si="43"/>
        <v>81</v>
      </c>
      <c r="E1400" s="2" t="s">
        <v>11</v>
      </c>
      <c r="F1400" s="7">
        <v>15490392.119999997</v>
      </c>
      <c r="G1400" s="7">
        <v>-1116015.1500000001</v>
      </c>
      <c r="H1400" s="7">
        <v>33259.82</v>
      </c>
    </row>
    <row r="1401" spans="1:8" x14ac:dyDescent="0.25">
      <c r="A1401" s="1">
        <v>2018</v>
      </c>
      <c r="B1401" s="1">
        <v>34382</v>
      </c>
      <c r="C1401" s="1" t="str">
        <f t="shared" si="42"/>
        <v>343</v>
      </c>
      <c r="D1401" s="1" t="str">
        <f t="shared" si="43"/>
        <v>82</v>
      </c>
      <c r="E1401" s="2" t="s">
        <v>11</v>
      </c>
      <c r="F1401" s="7">
        <v>15000</v>
      </c>
      <c r="G1401" s="7">
        <v>34170.410000000011</v>
      </c>
      <c r="H1401" s="7">
        <v>5136.41</v>
      </c>
    </row>
    <row r="1402" spans="1:8" x14ac:dyDescent="0.25">
      <c r="A1402" s="1">
        <v>2018</v>
      </c>
      <c r="B1402" s="1">
        <v>34383</v>
      </c>
      <c r="C1402" s="1" t="str">
        <f t="shared" si="42"/>
        <v>343</v>
      </c>
      <c r="D1402" s="1" t="str">
        <f t="shared" si="43"/>
        <v>83</v>
      </c>
      <c r="E1402" s="2" t="s">
        <v>11</v>
      </c>
      <c r="F1402" s="7">
        <v>146517.46</v>
      </c>
      <c r="G1402" s="7">
        <v>-33763.31</v>
      </c>
      <c r="H1402" s="7">
        <v>6729.1399999999994</v>
      </c>
    </row>
    <row r="1403" spans="1:8" x14ac:dyDescent="0.25">
      <c r="A1403" s="1">
        <v>2018</v>
      </c>
      <c r="B1403" s="1">
        <v>34384</v>
      </c>
      <c r="C1403" s="1" t="str">
        <f t="shared" si="42"/>
        <v>343</v>
      </c>
      <c r="D1403" s="1" t="str">
        <f t="shared" si="43"/>
        <v>84</v>
      </c>
      <c r="E1403" s="2" t="s">
        <v>11</v>
      </c>
      <c r="F1403" s="7">
        <v>0</v>
      </c>
      <c r="G1403" s="7">
        <v>-8022.9800000000141</v>
      </c>
      <c r="H1403" s="7">
        <v>4534.2600000000011</v>
      </c>
    </row>
    <row r="1404" spans="1:8" x14ac:dyDescent="0.25">
      <c r="A1404" s="1">
        <v>2018</v>
      </c>
      <c r="B1404" s="1">
        <v>34385</v>
      </c>
      <c r="C1404" s="1" t="str">
        <f t="shared" si="42"/>
        <v>343</v>
      </c>
      <c r="D1404" s="1" t="str">
        <f t="shared" si="43"/>
        <v>85</v>
      </c>
      <c r="E1404" s="2" t="s">
        <v>11</v>
      </c>
      <c r="F1404" s="7">
        <v>28911.46</v>
      </c>
      <c r="G1404" s="7">
        <v>-9976.4299999999967</v>
      </c>
      <c r="H1404" s="7">
        <v>4130.71</v>
      </c>
    </row>
    <row r="1405" spans="1:8" x14ac:dyDescent="0.25">
      <c r="A1405" s="1">
        <v>2018</v>
      </c>
      <c r="B1405" s="1">
        <v>34386</v>
      </c>
      <c r="C1405" s="1" t="str">
        <f t="shared" si="42"/>
        <v>343</v>
      </c>
      <c r="D1405" s="1" t="str">
        <f t="shared" si="43"/>
        <v>86</v>
      </c>
      <c r="E1405" s="2" t="s">
        <v>11</v>
      </c>
      <c r="F1405" s="7">
        <v>0</v>
      </c>
      <c r="G1405" s="7">
        <v>-70482.140000000014</v>
      </c>
      <c r="H1405" s="7">
        <v>46299.45</v>
      </c>
    </row>
    <row r="1406" spans="1:8" x14ac:dyDescent="0.25">
      <c r="A1406" s="1">
        <v>2018</v>
      </c>
      <c r="B1406" s="1">
        <v>34399</v>
      </c>
      <c r="C1406" s="1" t="str">
        <f t="shared" si="42"/>
        <v>343</v>
      </c>
      <c r="D1406" s="1" t="str">
        <f t="shared" si="43"/>
        <v>99</v>
      </c>
      <c r="E1406" s="2" t="s">
        <v>11</v>
      </c>
      <c r="F1406" s="7">
        <v>0</v>
      </c>
      <c r="G1406" s="7">
        <v>0</v>
      </c>
      <c r="H1406" s="7">
        <v>0</v>
      </c>
    </row>
    <row r="1407" spans="1:8" x14ac:dyDescent="0.25">
      <c r="A1407" s="1">
        <v>2018</v>
      </c>
      <c r="B1407" s="1">
        <v>34530</v>
      </c>
      <c r="C1407" s="1" t="str">
        <f t="shared" si="42"/>
        <v>345</v>
      </c>
      <c r="D1407" s="1" t="str">
        <f t="shared" si="43"/>
        <v>30</v>
      </c>
      <c r="E1407" s="2" t="s">
        <v>11</v>
      </c>
      <c r="F1407" s="7">
        <v>63139.3</v>
      </c>
      <c r="G1407" s="7">
        <v>-4780.8599999999997</v>
      </c>
      <c r="H1407" s="7">
        <v>0</v>
      </c>
    </row>
    <row r="1408" spans="1:8" x14ac:dyDescent="0.25">
      <c r="A1408" s="1">
        <v>2018</v>
      </c>
      <c r="B1408" s="1">
        <v>34531</v>
      </c>
      <c r="C1408" s="1" t="str">
        <f t="shared" si="42"/>
        <v>345</v>
      </c>
      <c r="D1408" s="1" t="str">
        <f t="shared" si="43"/>
        <v>31</v>
      </c>
      <c r="E1408" s="2" t="s">
        <v>11</v>
      </c>
      <c r="F1408" s="7">
        <v>111950.45000000001</v>
      </c>
      <c r="G1408" s="7">
        <v>-257549.25</v>
      </c>
      <c r="H1408" s="7">
        <v>0</v>
      </c>
    </row>
    <row r="1409" spans="1:8" x14ac:dyDescent="0.25">
      <c r="A1409" s="1">
        <v>2018</v>
      </c>
      <c r="B1409" s="1">
        <v>34532</v>
      </c>
      <c r="C1409" s="1" t="str">
        <f t="shared" si="42"/>
        <v>345</v>
      </c>
      <c r="D1409" s="1" t="str">
        <f t="shared" si="43"/>
        <v>32</v>
      </c>
      <c r="E1409" s="2" t="s">
        <v>11</v>
      </c>
      <c r="F1409" s="7">
        <v>1631495.5399999998</v>
      </c>
      <c r="G1409" s="7">
        <v>-6698.3600000000006</v>
      </c>
      <c r="H1409" s="7">
        <v>0</v>
      </c>
    </row>
    <row r="1410" spans="1:8" x14ac:dyDescent="0.25">
      <c r="A1410" s="1">
        <v>2018</v>
      </c>
      <c r="B1410" s="1">
        <v>34533</v>
      </c>
      <c r="C1410" s="1" t="str">
        <f t="shared" ref="C1410:C1473" si="44">LEFT(B1410,3)</f>
        <v>345</v>
      </c>
      <c r="D1410" s="1" t="str">
        <f t="shared" ref="D1410:D1473" si="45">RIGHT(B1410,2)</f>
        <v>33</v>
      </c>
      <c r="E1410" s="2" t="s">
        <v>11</v>
      </c>
      <c r="F1410" s="7">
        <v>87379.03</v>
      </c>
      <c r="G1410" s="7">
        <v>0</v>
      </c>
      <c r="H1410" s="7">
        <v>0</v>
      </c>
    </row>
    <row r="1411" spans="1:8" x14ac:dyDescent="0.25">
      <c r="A1411" s="1">
        <v>2018</v>
      </c>
      <c r="B1411" s="1">
        <v>34534</v>
      </c>
      <c r="C1411" s="1" t="str">
        <f t="shared" si="44"/>
        <v>345</v>
      </c>
      <c r="D1411" s="1" t="str">
        <f t="shared" si="45"/>
        <v>34</v>
      </c>
      <c r="E1411" s="2" t="s">
        <v>11</v>
      </c>
      <c r="F1411" s="7">
        <v>30000</v>
      </c>
      <c r="G1411" s="7">
        <v>0</v>
      </c>
      <c r="H1411" s="7">
        <v>0</v>
      </c>
    </row>
    <row r="1412" spans="1:8" x14ac:dyDescent="0.25">
      <c r="A1412" s="1">
        <v>2018</v>
      </c>
      <c r="B1412" s="1">
        <v>34535</v>
      </c>
      <c r="C1412" s="1" t="str">
        <f t="shared" si="44"/>
        <v>345</v>
      </c>
      <c r="D1412" s="1" t="str">
        <f t="shared" si="45"/>
        <v>35</v>
      </c>
      <c r="E1412" s="2" t="s">
        <v>11</v>
      </c>
      <c r="F1412" s="7">
        <v>0</v>
      </c>
      <c r="G1412" s="7">
        <v>0</v>
      </c>
      <c r="H1412" s="7">
        <v>0</v>
      </c>
    </row>
    <row r="1413" spans="1:8" x14ac:dyDescent="0.25">
      <c r="A1413" s="1">
        <v>2018</v>
      </c>
      <c r="B1413" s="1">
        <v>34536</v>
      </c>
      <c r="C1413" s="1" t="str">
        <f t="shared" si="44"/>
        <v>345</v>
      </c>
      <c r="D1413" s="1" t="str">
        <f t="shared" si="45"/>
        <v>36</v>
      </c>
      <c r="E1413" s="2" t="s">
        <v>11</v>
      </c>
      <c r="F1413" s="7">
        <v>150000</v>
      </c>
      <c r="G1413" s="7">
        <v>-4315.22</v>
      </c>
      <c r="H1413" s="7">
        <v>0</v>
      </c>
    </row>
    <row r="1414" spans="1:8" x14ac:dyDescent="0.25">
      <c r="A1414" s="1">
        <v>2018</v>
      </c>
      <c r="B1414" s="1">
        <v>34544</v>
      </c>
      <c r="C1414" s="1" t="str">
        <f t="shared" si="44"/>
        <v>345</v>
      </c>
      <c r="D1414" s="1" t="str">
        <f t="shared" si="45"/>
        <v>44</v>
      </c>
      <c r="E1414" s="2" t="s">
        <v>11</v>
      </c>
      <c r="F1414" s="7">
        <v>0</v>
      </c>
      <c r="G1414" s="7">
        <v>0</v>
      </c>
      <c r="H1414" s="7">
        <v>0</v>
      </c>
    </row>
    <row r="1415" spans="1:8" x14ac:dyDescent="0.25">
      <c r="A1415" s="1">
        <v>2018</v>
      </c>
      <c r="B1415" s="1">
        <v>34580</v>
      </c>
      <c r="C1415" s="1" t="str">
        <f t="shared" si="44"/>
        <v>345</v>
      </c>
      <c r="D1415" s="1" t="str">
        <f t="shared" si="45"/>
        <v>80</v>
      </c>
      <c r="E1415" s="2" t="s">
        <v>11</v>
      </c>
      <c r="F1415" s="7">
        <v>0</v>
      </c>
      <c r="G1415" s="7">
        <v>0</v>
      </c>
      <c r="H1415" s="7">
        <v>0</v>
      </c>
    </row>
    <row r="1416" spans="1:8" x14ac:dyDescent="0.25">
      <c r="A1416" s="1">
        <v>2018</v>
      </c>
      <c r="B1416" s="1">
        <v>34581</v>
      </c>
      <c r="C1416" s="1" t="str">
        <f t="shared" si="44"/>
        <v>345</v>
      </c>
      <c r="D1416" s="1" t="str">
        <f t="shared" si="45"/>
        <v>81</v>
      </c>
      <c r="E1416" s="2" t="s">
        <v>11</v>
      </c>
      <c r="F1416" s="7">
        <v>121794.42</v>
      </c>
      <c r="G1416" s="7">
        <v>-555.63</v>
      </c>
      <c r="H1416" s="7">
        <v>0</v>
      </c>
    </row>
    <row r="1417" spans="1:8" x14ac:dyDescent="0.25">
      <c r="A1417" s="1">
        <v>2018</v>
      </c>
      <c r="B1417" s="1">
        <v>34582</v>
      </c>
      <c r="C1417" s="1" t="str">
        <f t="shared" si="44"/>
        <v>345</v>
      </c>
      <c r="D1417" s="1" t="str">
        <f t="shared" si="45"/>
        <v>82</v>
      </c>
      <c r="E1417" s="2" t="s">
        <v>11</v>
      </c>
      <c r="F1417" s="7">
        <v>143678.26</v>
      </c>
      <c r="G1417" s="7">
        <v>0</v>
      </c>
      <c r="H1417" s="7">
        <v>0</v>
      </c>
    </row>
    <row r="1418" spans="1:8" x14ac:dyDescent="0.25">
      <c r="A1418" s="1">
        <v>2018</v>
      </c>
      <c r="B1418" s="1">
        <v>34583</v>
      </c>
      <c r="C1418" s="1" t="str">
        <f t="shared" si="44"/>
        <v>345</v>
      </c>
      <c r="D1418" s="1" t="str">
        <f t="shared" si="45"/>
        <v>83</v>
      </c>
      <c r="E1418" s="2" t="s">
        <v>11</v>
      </c>
      <c r="F1418" s="7">
        <v>32719.83</v>
      </c>
      <c r="G1418" s="7">
        <v>0</v>
      </c>
      <c r="H1418" s="7">
        <v>0</v>
      </c>
    </row>
    <row r="1419" spans="1:8" x14ac:dyDescent="0.25">
      <c r="A1419" s="1">
        <v>2018</v>
      </c>
      <c r="B1419" s="1">
        <v>34584</v>
      </c>
      <c r="C1419" s="1" t="str">
        <f t="shared" si="44"/>
        <v>345</v>
      </c>
      <c r="D1419" s="1" t="str">
        <f t="shared" si="45"/>
        <v>84</v>
      </c>
      <c r="E1419" s="2" t="s">
        <v>11</v>
      </c>
      <c r="F1419" s="7">
        <v>0</v>
      </c>
      <c r="G1419" s="7">
        <v>0</v>
      </c>
      <c r="H1419" s="7">
        <v>0</v>
      </c>
    </row>
    <row r="1420" spans="1:8" x14ac:dyDescent="0.25">
      <c r="A1420" s="1">
        <v>2018</v>
      </c>
      <c r="B1420" s="1">
        <v>34585</v>
      </c>
      <c r="C1420" s="1" t="str">
        <f t="shared" si="44"/>
        <v>345</v>
      </c>
      <c r="D1420" s="1" t="str">
        <f t="shared" si="45"/>
        <v>85</v>
      </c>
      <c r="E1420" s="2" t="s">
        <v>11</v>
      </c>
      <c r="F1420" s="7">
        <v>0</v>
      </c>
      <c r="G1420" s="7">
        <v>0</v>
      </c>
      <c r="H1420" s="7">
        <v>0</v>
      </c>
    </row>
    <row r="1421" spans="1:8" x14ac:dyDescent="0.25">
      <c r="A1421" s="1">
        <v>2018</v>
      </c>
      <c r="B1421" s="1">
        <v>34586</v>
      </c>
      <c r="C1421" s="1" t="str">
        <f t="shared" si="44"/>
        <v>345</v>
      </c>
      <c r="D1421" s="1" t="str">
        <f t="shared" si="45"/>
        <v>86</v>
      </c>
      <c r="E1421" s="2" t="s">
        <v>11</v>
      </c>
      <c r="F1421" s="7">
        <v>0</v>
      </c>
      <c r="G1421" s="7">
        <v>0</v>
      </c>
      <c r="H1421" s="7">
        <v>0</v>
      </c>
    </row>
    <row r="1422" spans="1:8" x14ac:dyDescent="0.25">
      <c r="A1422" s="1">
        <v>2018</v>
      </c>
      <c r="B1422" s="1">
        <v>34599</v>
      </c>
      <c r="C1422" s="1" t="str">
        <f t="shared" si="44"/>
        <v>345</v>
      </c>
      <c r="D1422" s="1" t="str">
        <f t="shared" si="45"/>
        <v>99</v>
      </c>
      <c r="E1422" s="2" t="s">
        <v>11</v>
      </c>
      <c r="F1422" s="7">
        <v>0</v>
      </c>
      <c r="G1422" s="7">
        <v>0</v>
      </c>
      <c r="H1422" s="7">
        <v>0</v>
      </c>
    </row>
    <row r="1423" spans="1:8" x14ac:dyDescent="0.25">
      <c r="A1423" s="1">
        <v>2018</v>
      </c>
      <c r="B1423" s="1">
        <v>34630</v>
      </c>
      <c r="C1423" s="1" t="str">
        <f t="shared" si="44"/>
        <v>346</v>
      </c>
      <c r="D1423" s="1" t="str">
        <f t="shared" si="45"/>
        <v>30</v>
      </c>
      <c r="E1423" s="2" t="s">
        <v>11</v>
      </c>
      <c r="F1423" s="7">
        <v>51000</v>
      </c>
      <c r="G1423" s="7">
        <v>-16774.98</v>
      </c>
      <c r="H1423" s="7">
        <v>0</v>
      </c>
    </row>
    <row r="1424" spans="1:8" x14ac:dyDescent="0.25">
      <c r="A1424" s="1">
        <v>2018</v>
      </c>
      <c r="B1424" s="1">
        <v>34631</v>
      </c>
      <c r="C1424" s="1" t="str">
        <f t="shared" si="44"/>
        <v>346</v>
      </c>
      <c r="D1424" s="1" t="str">
        <f t="shared" si="45"/>
        <v>31</v>
      </c>
      <c r="E1424" s="2" t="s">
        <v>11</v>
      </c>
      <c r="F1424" s="7">
        <v>0</v>
      </c>
      <c r="G1424" s="7">
        <v>0</v>
      </c>
      <c r="H1424" s="7">
        <v>0</v>
      </c>
    </row>
    <row r="1425" spans="1:8" x14ac:dyDescent="0.25">
      <c r="A1425" s="1">
        <v>2018</v>
      </c>
      <c r="B1425" s="1">
        <v>34632</v>
      </c>
      <c r="C1425" s="1" t="str">
        <f t="shared" si="44"/>
        <v>346</v>
      </c>
      <c r="D1425" s="1" t="str">
        <f t="shared" si="45"/>
        <v>32</v>
      </c>
      <c r="E1425" s="2" t="s">
        <v>11</v>
      </c>
      <c r="F1425" s="7">
        <v>2967</v>
      </c>
      <c r="G1425" s="7">
        <v>-29.92</v>
      </c>
      <c r="H1425" s="7">
        <v>0</v>
      </c>
    </row>
    <row r="1426" spans="1:8" x14ac:dyDescent="0.25">
      <c r="A1426" s="1">
        <v>2018</v>
      </c>
      <c r="B1426" s="1">
        <v>34633</v>
      </c>
      <c r="C1426" s="1" t="str">
        <f t="shared" si="44"/>
        <v>346</v>
      </c>
      <c r="D1426" s="1" t="str">
        <f t="shared" si="45"/>
        <v>33</v>
      </c>
      <c r="E1426" s="2" t="s">
        <v>11</v>
      </c>
      <c r="F1426" s="7">
        <v>0</v>
      </c>
      <c r="G1426" s="7">
        <v>0</v>
      </c>
      <c r="H1426" s="7">
        <v>0</v>
      </c>
    </row>
    <row r="1427" spans="1:8" x14ac:dyDescent="0.25">
      <c r="A1427" s="1">
        <v>2018</v>
      </c>
      <c r="B1427" s="1">
        <v>34634</v>
      </c>
      <c r="C1427" s="1" t="str">
        <f t="shared" si="44"/>
        <v>346</v>
      </c>
      <c r="D1427" s="1" t="str">
        <f t="shared" si="45"/>
        <v>34</v>
      </c>
      <c r="E1427" s="2" t="s">
        <v>11</v>
      </c>
      <c r="F1427" s="7">
        <v>0</v>
      </c>
      <c r="G1427" s="7">
        <v>0</v>
      </c>
      <c r="H1427" s="7">
        <v>0</v>
      </c>
    </row>
    <row r="1428" spans="1:8" x14ac:dyDescent="0.25">
      <c r="A1428" s="1">
        <v>2018</v>
      </c>
      <c r="B1428" s="1">
        <v>34635</v>
      </c>
      <c r="C1428" s="1" t="str">
        <f t="shared" si="44"/>
        <v>346</v>
      </c>
      <c r="D1428" s="1" t="str">
        <f t="shared" si="45"/>
        <v>35</v>
      </c>
      <c r="E1428" s="2" t="s">
        <v>11</v>
      </c>
      <c r="F1428" s="7">
        <v>0</v>
      </c>
      <c r="G1428" s="7">
        <v>0</v>
      </c>
      <c r="H1428" s="7">
        <v>0</v>
      </c>
    </row>
    <row r="1429" spans="1:8" x14ac:dyDescent="0.25">
      <c r="A1429" s="1">
        <v>2018</v>
      </c>
      <c r="B1429" s="1">
        <v>34636</v>
      </c>
      <c r="C1429" s="1" t="str">
        <f t="shared" si="44"/>
        <v>346</v>
      </c>
      <c r="D1429" s="1" t="str">
        <f t="shared" si="45"/>
        <v>36</v>
      </c>
      <c r="E1429" s="2" t="s">
        <v>11</v>
      </c>
      <c r="F1429" s="7">
        <v>0</v>
      </c>
      <c r="G1429" s="7">
        <v>0</v>
      </c>
      <c r="H1429" s="7">
        <v>0</v>
      </c>
    </row>
    <row r="1430" spans="1:8" x14ac:dyDescent="0.25">
      <c r="A1430" s="1">
        <v>2018</v>
      </c>
      <c r="B1430" s="1">
        <v>34637</v>
      </c>
      <c r="C1430" s="1" t="str">
        <f t="shared" si="44"/>
        <v>346</v>
      </c>
      <c r="D1430" s="1" t="str">
        <f t="shared" si="45"/>
        <v>37</v>
      </c>
      <c r="E1430" s="2" t="s">
        <v>11</v>
      </c>
      <c r="F1430" s="7">
        <v>0</v>
      </c>
      <c r="G1430" s="7">
        <v>0</v>
      </c>
      <c r="H1430" s="7">
        <v>0</v>
      </c>
    </row>
    <row r="1431" spans="1:8" x14ac:dyDescent="0.25">
      <c r="A1431" s="1">
        <v>2018</v>
      </c>
      <c r="B1431" s="1">
        <v>34644</v>
      </c>
      <c r="C1431" s="1" t="str">
        <f t="shared" si="44"/>
        <v>346</v>
      </c>
      <c r="D1431" s="1" t="str">
        <f t="shared" si="45"/>
        <v>44</v>
      </c>
      <c r="E1431" s="2" t="s">
        <v>11</v>
      </c>
      <c r="F1431" s="7">
        <v>0</v>
      </c>
      <c r="G1431" s="7">
        <v>0</v>
      </c>
      <c r="H1431" s="7">
        <v>0</v>
      </c>
    </row>
    <row r="1432" spans="1:8" x14ac:dyDescent="0.25">
      <c r="A1432" s="1">
        <v>2018</v>
      </c>
      <c r="B1432" s="1">
        <v>34680</v>
      </c>
      <c r="C1432" s="1" t="str">
        <f t="shared" si="44"/>
        <v>346</v>
      </c>
      <c r="D1432" s="1" t="str">
        <f t="shared" si="45"/>
        <v>80</v>
      </c>
      <c r="E1432" s="2" t="s">
        <v>11</v>
      </c>
      <c r="F1432" s="7">
        <v>235682.62</v>
      </c>
      <c r="G1432" s="7">
        <v>0</v>
      </c>
      <c r="H1432" s="7">
        <v>0</v>
      </c>
    </row>
    <row r="1433" spans="1:8" x14ac:dyDescent="0.25">
      <c r="A1433" s="1">
        <v>2018</v>
      </c>
      <c r="B1433" s="1">
        <v>34681</v>
      </c>
      <c r="C1433" s="1" t="str">
        <f t="shared" si="44"/>
        <v>346</v>
      </c>
      <c r="D1433" s="1" t="str">
        <f t="shared" si="45"/>
        <v>81</v>
      </c>
      <c r="E1433" s="2" t="s">
        <v>11</v>
      </c>
      <c r="F1433" s="7">
        <v>102710.22</v>
      </c>
      <c r="G1433" s="7">
        <v>0</v>
      </c>
      <c r="H1433" s="7">
        <v>0</v>
      </c>
    </row>
    <row r="1434" spans="1:8" x14ac:dyDescent="0.25">
      <c r="A1434" s="1">
        <v>2018</v>
      </c>
      <c r="B1434" s="1">
        <v>34682</v>
      </c>
      <c r="C1434" s="1" t="str">
        <f t="shared" si="44"/>
        <v>346</v>
      </c>
      <c r="D1434" s="1" t="str">
        <f t="shared" si="45"/>
        <v>82</v>
      </c>
      <c r="E1434" s="2" t="s">
        <v>11</v>
      </c>
      <c r="F1434" s="7">
        <v>0</v>
      </c>
      <c r="G1434" s="7">
        <v>0</v>
      </c>
      <c r="H1434" s="7">
        <v>0</v>
      </c>
    </row>
    <row r="1435" spans="1:8" x14ac:dyDescent="0.25">
      <c r="A1435" s="1">
        <v>2018</v>
      </c>
      <c r="B1435" s="1">
        <v>34683</v>
      </c>
      <c r="C1435" s="1" t="str">
        <f t="shared" si="44"/>
        <v>346</v>
      </c>
      <c r="D1435" s="1" t="str">
        <f t="shared" si="45"/>
        <v>83</v>
      </c>
      <c r="E1435" s="2" t="s">
        <v>11</v>
      </c>
      <c r="F1435" s="7">
        <v>0</v>
      </c>
      <c r="G1435" s="7">
        <v>0</v>
      </c>
      <c r="H1435" s="7">
        <v>0</v>
      </c>
    </row>
    <row r="1436" spans="1:8" x14ac:dyDescent="0.25">
      <c r="A1436" s="1">
        <v>2018</v>
      </c>
      <c r="B1436" s="1">
        <v>34684</v>
      </c>
      <c r="C1436" s="1" t="str">
        <f t="shared" si="44"/>
        <v>346</v>
      </c>
      <c r="D1436" s="1" t="str">
        <f t="shared" si="45"/>
        <v>84</v>
      </c>
      <c r="E1436" s="2" t="s">
        <v>11</v>
      </c>
      <c r="F1436" s="7">
        <v>0</v>
      </c>
      <c r="G1436" s="7">
        <v>0</v>
      </c>
      <c r="H1436" s="7">
        <v>0</v>
      </c>
    </row>
    <row r="1437" spans="1:8" x14ac:dyDescent="0.25">
      <c r="A1437" s="1">
        <v>2018</v>
      </c>
      <c r="B1437" s="1">
        <v>34685</v>
      </c>
      <c r="C1437" s="1" t="str">
        <f t="shared" si="44"/>
        <v>346</v>
      </c>
      <c r="D1437" s="1" t="str">
        <f t="shared" si="45"/>
        <v>85</v>
      </c>
      <c r="E1437" s="2" t="s">
        <v>11</v>
      </c>
      <c r="F1437" s="7">
        <v>0</v>
      </c>
      <c r="G1437" s="7">
        <v>0</v>
      </c>
      <c r="H1437" s="7">
        <v>0</v>
      </c>
    </row>
    <row r="1438" spans="1:8" x14ac:dyDescent="0.25">
      <c r="A1438" s="1">
        <v>2018</v>
      </c>
      <c r="B1438" s="1">
        <v>34686</v>
      </c>
      <c r="C1438" s="1" t="str">
        <f t="shared" si="44"/>
        <v>346</v>
      </c>
      <c r="D1438" s="1" t="str">
        <f t="shared" si="45"/>
        <v>86</v>
      </c>
      <c r="E1438" s="2" t="s">
        <v>11</v>
      </c>
      <c r="F1438" s="7">
        <v>0</v>
      </c>
      <c r="G1438" s="7">
        <v>0</v>
      </c>
      <c r="H1438" s="7">
        <v>0</v>
      </c>
    </row>
    <row r="1439" spans="1:8" x14ac:dyDescent="0.25">
      <c r="A1439" s="1">
        <v>2018</v>
      </c>
      <c r="B1439" s="1">
        <v>34687</v>
      </c>
      <c r="C1439" s="1" t="str">
        <f t="shared" si="44"/>
        <v>346</v>
      </c>
      <c r="D1439" s="1" t="str">
        <f t="shared" si="45"/>
        <v>87</v>
      </c>
      <c r="E1439" s="2" t="s">
        <v>11</v>
      </c>
      <c r="F1439" s="7">
        <v>115244.60999999999</v>
      </c>
      <c r="G1439" s="7">
        <v>0</v>
      </c>
      <c r="H1439" s="7">
        <v>0</v>
      </c>
    </row>
    <row r="1440" spans="1:8" x14ac:dyDescent="0.25">
      <c r="A1440" s="1">
        <v>2018</v>
      </c>
      <c r="B1440" s="1">
        <v>34700</v>
      </c>
      <c r="C1440" s="1" t="str">
        <f t="shared" si="44"/>
        <v>347</v>
      </c>
      <c r="D1440" s="1" t="str">
        <f t="shared" si="45"/>
        <v>00</v>
      </c>
      <c r="E1440" s="1" t="s">
        <v>10</v>
      </c>
      <c r="F1440" s="7">
        <v>86635.21</v>
      </c>
      <c r="G1440" s="7">
        <v>0</v>
      </c>
      <c r="H1440" s="7">
        <v>0</v>
      </c>
    </row>
    <row r="1441" spans="1:8" x14ac:dyDescent="0.25">
      <c r="A1441" s="1">
        <v>2018</v>
      </c>
      <c r="B1441" s="1">
        <v>35000</v>
      </c>
      <c r="C1441" s="1" t="str">
        <f t="shared" si="44"/>
        <v>350</v>
      </c>
      <c r="D1441" s="1" t="str">
        <f t="shared" si="45"/>
        <v>00</v>
      </c>
      <c r="E1441" s="1" t="s">
        <v>15</v>
      </c>
      <c r="F1441" s="7">
        <v>0</v>
      </c>
      <c r="G1441" s="7">
        <v>0</v>
      </c>
      <c r="H1441" s="7">
        <v>0</v>
      </c>
    </row>
    <row r="1442" spans="1:8" x14ac:dyDescent="0.25">
      <c r="A1442" s="1">
        <v>2018</v>
      </c>
      <c r="B1442" s="1">
        <v>35001</v>
      </c>
      <c r="C1442" s="1" t="str">
        <f t="shared" si="44"/>
        <v>350</v>
      </c>
      <c r="D1442" s="1" t="str">
        <f t="shared" si="45"/>
        <v>01</v>
      </c>
      <c r="E1442" s="1" t="s">
        <v>12</v>
      </c>
      <c r="F1442" s="7">
        <v>0</v>
      </c>
      <c r="G1442" s="7">
        <v>0</v>
      </c>
      <c r="H1442" s="7">
        <v>0</v>
      </c>
    </row>
    <row r="1443" spans="1:8" x14ac:dyDescent="0.25">
      <c r="A1443" s="1">
        <v>2018</v>
      </c>
      <c r="B1443" s="1">
        <v>35200</v>
      </c>
      <c r="C1443" s="1" t="str">
        <f t="shared" si="44"/>
        <v>352</v>
      </c>
      <c r="D1443" s="1" t="str">
        <f t="shared" si="45"/>
        <v>00</v>
      </c>
      <c r="E1443" s="1" t="s">
        <v>12</v>
      </c>
      <c r="F1443" s="7">
        <v>11703.38</v>
      </c>
      <c r="G1443" s="7">
        <v>-6154.28</v>
      </c>
      <c r="H1443" s="7">
        <v>0</v>
      </c>
    </row>
    <row r="1444" spans="1:8" x14ac:dyDescent="0.25">
      <c r="A1444" s="1">
        <v>2018</v>
      </c>
      <c r="B1444" s="1">
        <v>35300</v>
      </c>
      <c r="C1444" s="1" t="str">
        <f t="shared" si="44"/>
        <v>353</v>
      </c>
      <c r="D1444" s="1" t="str">
        <f t="shared" si="45"/>
        <v>00</v>
      </c>
      <c r="E1444" s="1" t="s">
        <v>12</v>
      </c>
      <c r="F1444" s="7">
        <v>1899579.2200000002</v>
      </c>
      <c r="G1444" s="7">
        <v>-593901.65000000014</v>
      </c>
      <c r="H1444" s="7">
        <v>62777.299999999988</v>
      </c>
    </row>
    <row r="1445" spans="1:8" x14ac:dyDescent="0.25">
      <c r="A1445" s="1">
        <v>2018</v>
      </c>
      <c r="B1445" s="1">
        <v>35400</v>
      </c>
      <c r="C1445" s="1" t="str">
        <f t="shared" si="44"/>
        <v>354</v>
      </c>
      <c r="D1445" s="1" t="str">
        <f t="shared" si="45"/>
        <v>00</v>
      </c>
      <c r="E1445" s="1" t="s">
        <v>12</v>
      </c>
      <c r="F1445" s="7">
        <v>0</v>
      </c>
      <c r="G1445" s="7">
        <v>0</v>
      </c>
      <c r="H1445" s="7">
        <v>0</v>
      </c>
    </row>
    <row r="1446" spans="1:8" x14ac:dyDescent="0.25">
      <c r="A1446" s="1">
        <v>2018</v>
      </c>
      <c r="B1446" s="1">
        <v>35500</v>
      </c>
      <c r="C1446" s="1" t="str">
        <f t="shared" si="44"/>
        <v>355</v>
      </c>
      <c r="D1446" s="1" t="str">
        <f t="shared" si="45"/>
        <v>00</v>
      </c>
      <c r="E1446" s="1" t="s">
        <v>12</v>
      </c>
      <c r="F1446" s="7">
        <v>1434252.9499999997</v>
      </c>
      <c r="G1446" s="7">
        <v>-984229.79999999981</v>
      </c>
      <c r="H1446" s="7">
        <v>70559.39</v>
      </c>
    </row>
    <row r="1447" spans="1:8" x14ac:dyDescent="0.25">
      <c r="A1447" s="1">
        <v>2018</v>
      </c>
      <c r="B1447" s="1">
        <v>35600</v>
      </c>
      <c r="C1447" s="1" t="str">
        <f t="shared" si="44"/>
        <v>356</v>
      </c>
      <c r="D1447" s="1" t="str">
        <f t="shared" si="45"/>
        <v>00</v>
      </c>
      <c r="E1447" s="1" t="s">
        <v>12</v>
      </c>
      <c r="F1447" s="7">
        <v>2543305.42</v>
      </c>
      <c r="G1447" s="7">
        <v>-634742.74</v>
      </c>
      <c r="H1447" s="7">
        <v>39117.329999999994</v>
      </c>
    </row>
    <row r="1448" spans="1:8" x14ac:dyDescent="0.25">
      <c r="A1448" s="1">
        <v>2018</v>
      </c>
      <c r="B1448" s="1">
        <v>35601</v>
      </c>
      <c r="C1448" s="1" t="str">
        <f t="shared" si="44"/>
        <v>356</v>
      </c>
      <c r="D1448" s="1" t="str">
        <f t="shared" si="45"/>
        <v>01</v>
      </c>
      <c r="E1448" s="1" t="s">
        <v>12</v>
      </c>
      <c r="F1448" s="7">
        <v>0</v>
      </c>
      <c r="G1448" s="7">
        <v>0</v>
      </c>
      <c r="H1448" s="7">
        <v>0</v>
      </c>
    </row>
    <row r="1449" spans="1:8" x14ac:dyDescent="0.25">
      <c r="A1449" s="1">
        <v>2018</v>
      </c>
      <c r="B1449" s="1">
        <v>35700</v>
      </c>
      <c r="C1449" s="1" t="str">
        <f t="shared" si="44"/>
        <v>357</v>
      </c>
      <c r="D1449" s="1" t="str">
        <f t="shared" si="45"/>
        <v>00</v>
      </c>
      <c r="E1449" s="1" t="s">
        <v>12</v>
      </c>
      <c r="F1449" s="7">
        <v>0</v>
      </c>
      <c r="G1449" s="7">
        <v>-1117.6000000000004</v>
      </c>
      <c r="H1449" s="7">
        <v>741.13000000000011</v>
      </c>
    </row>
    <row r="1450" spans="1:8" x14ac:dyDescent="0.25">
      <c r="A1450" s="1">
        <v>2018</v>
      </c>
      <c r="B1450" s="1">
        <v>35800</v>
      </c>
      <c r="C1450" s="1" t="str">
        <f t="shared" si="44"/>
        <v>358</v>
      </c>
      <c r="D1450" s="1" t="str">
        <f t="shared" si="45"/>
        <v>00</v>
      </c>
      <c r="E1450" s="1" t="s">
        <v>12</v>
      </c>
      <c r="F1450" s="7">
        <v>0</v>
      </c>
      <c r="G1450" s="7">
        <v>-2300.0399999999991</v>
      </c>
      <c r="H1450" s="7">
        <v>1525.4300000000003</v>
      </c>
    </row>
    <row r="1451" spans="1:8" x14ac:dyDescent="0.25">
      <c r="A1451" s="1">
        <v>2018</v>
      </c>
      <c r="B1451" s="1">
        <v>35900</v>
      </c>
      <c r="C1451" s="1" t="str">
        <f t="shared" si="44"/>
        <v>359</v>
      </c>
      <c r="D1451" s="1" t="str">
        <f t="shared" si="45"/>
        <v>00</v>
      </c>
      <c r="E1451" s="1" t="s">
        <v>12</v>
      </c>
      <c r="F1451" s="7">
        <v>27301.24</v>
      </c>
      <c r="G1451" s="7">
        <v>-17439.75</v>
      </c>
      <c r="H1451" s="7">
        <v>0</v>
      </c>
    </row>
    <row r="1452" spans="1:8" x14ac:dyDescent="0.25">
      <c r="A1452" s="1">
        <v>2018</v>
      </c>
      <c r="B1452" s="1">
        <v>36000</v>
      </c>
      <c r="C1452" s="1" t="str">
        <f t="shared" si="44"/>
        <v>360</v>
      </c>
      <c r="D1452" s="1" t="str">
        <f t="shared" si="45"/>
        <v>00</v>
      </c>
      <c r="E1452" s="1" t="s">
        <v>15</v>
      </c>
      <c r="F1452" s="7">
        <v>0</v>
      </c>
      <c r="G1452" s="7">
        <v>0</v>
      </c>
      <c r="H1452" s="7">
        <v>0</v>
      </c>
    </row>
    <row r="1453" spans="1:8" x14ac:dyDescent="0.25">
      <c r="A1453" s="1">
        <v>2018</v>
      </c>
      <c r="B1453" s="1">
        <v>36001</v>
      </c>
      <c r="C1453" s="1" t="str">
        <f t="shared" si="44"/>
        <v>360</v>
      </c>
      <c r="D1453" s="1" t="str">
        <f t="shared" si="45"/>
        <v>01</v>
      </c>
      <c r="E1453" s="2" t="s">
        <v>13</v>
      </c>
      <c r="F1453" s="7">
        <v>0</v>
      </c>
      <c r="G1453" s="7">
        <v>0</v>
      </c>
      <c r="H1453" s="7">
        <v>0</v>
      </c>
    </row>
    <row r="1454" spans="1:8" x14ac:dyDescent="0.25">
      <c r="A1454" s="1">
        <v>2018</v>
      </c>
      <c r="B1454" s="1">
        <v>36100</v>
      </c>
      <c r="C1454" s="1" t="str">
        <f t="shared" si="44"/>
        <v>361</v>
      </c>
      <c r="D1454" s="1" t="str">
        <f t="shared" si="45"/>
        <v>00</v>
      </c>
      <c r="E1454" s="2" t="s">
        <v>13</v>
      </c>
      <c r="F1454" s="7">
        <v>73039.53</v>
      </c>
      <c r="G1454" s="7">
        <v>-28588.49</v>
      </c>
      <c r="H1454" s="7">
        <v>0</v>
      </c>
    </row>
    <row r="1455" spans="1:8" x14ac:dyDescent="0.25">
      <c r="A1455" s="1">
        <v>2018</v>
      </c>
      <c r="B1455" s="1">
        <v>36200</v>
      </c>
      <c r="C1455" s="1" t="str">
        <f t="shared" si="44"/>
        <v>362</v>
      </c>
      <c r="D1455" s="1" t="str">
        <f t="shared" si="45"/>
        <v>00</v>
      </c>
      <c r="E1455" s="2" t="s">
        <v>13</v>
      </c>
      <c r="F1455" s="7">
        <v>2836274.4699999993</v>
      </c>
      <c r="G1455" s="7">
        <v>-976042.25</v>
      </c>
      <c r="H1455" s="7">
        <v>52186.350000000006</v>
      </c>
    </row>
    <row r="1456" spans="1:8" x14ac:dyDescent="0.25">
      <c r="A1456" s="1">
        <v>2018</v>
      </c>
      <c r="B1456" s="1">
        <v>36400</v>
      </c>
      <c r="C1456" s="1" t="str">
        <f t="shared" si="44"/>
        <v>364</v>
      </c>
      <c r="D1456" s="1" t="str">
        <f t="shared" si="45"/>
        <v>00</v>
      </c>
      <c r="E1456" s="2" t="s">
        <v>13</v>
      </c>
      <c r="F1456" s="7">
        <v>3709622.2800000003</v>
      </c>
      <c r="G1456" s="7">
        <v>-3753830.5899999994</v>
      </c>
      <c r="H1456" s="7">
        <v>71095.159999999989</v>
      </c>
    </row>
    <row r="1457" spans="1:8" x14ac:dyDescent="0.25">
      <c r="A1457" s="1">
        <v>2018</v>
      </c>
      <c r="B1457" s="1">
        <v>36500</v>
      </c>
      <c r="C1457" s="1" t="str">
        <f t="shared" si="44"/>
        <v>365</v>
      </c>
      <c r="D1457" s="1" t="str">
        <f t="shared" si="45"/>
        <v>00</v>
      </c>
      <c r="E1457" s="2" t="s">
        <v>13</v>
      </c>
      <c r="F1457" s="7">
        <v>1960257.01</v>
      </c>
      <c r="G1457" s="7">
        <v>-780880.64</v>
      </c>
      <c r="H1457" s="7">
        <v>274949.28999999998</v>
      </c>
    </row>
    <row r="1458" spans="1:8" x14ac:dyDescent="0.25">
      <c r="A1458" s="1">
        <v>2018</v>
      </c>
      <c r="B1458" s="1">
        <v>36600</v>
      </c>
      <c r="C1458" s="1" t="str">
        <f t="shared" si="44"/>
        <v>366</v>
      </c>
      <c r="D1458" s="1" t="str">
        <f t="shared" si="45"/>
        <v>00</v>
      </c>
      <c r="E1458" s="2" t="s">
        <v>13</v>
      </c>
      <c r="F1458" s="7">
        <v>218151.16000000003</v>
      </c>
      <c r="G1458" s="7">
        <v>-97555.85</v>
      </c>
      <c r="H1458" s="7">
        <v>61667.199999999997</v>
      </c>
    </row>
    <row r="1459" spans="1:8" x14ac:dyDescent="0.25">
      <c r="A1459" s="1">
        <v>2018</v>
      </c>
      <c r="B1459" s="1">
        <v>36700</v>
      </c>
      <c r="C1459" s="1" t="str">
        <f t="shared" si="44"/>
        <v>367</v>
      </c>
      <c r="D1459" s="1" t="str">
        <f t="shared" si="45"/>
        <v>00</v>
      </c>
      <c r="E1459" s="2" t="s">
        <v>13</v>
      </c>
      <c r="F1459" s="7">
        <v>5160670.7</v>
      </c>
      <c r="G1459" s="7">
        <v>-1478613.7599999998</v>
      </c>
      <c r="H1459" s="7">
        <v>672791.99</v>
      </c>
    </row>
    <row r="1460" spans="1:8" x14ac:dyDescent="0.25">
      <c r="A1460" s="1">
        <v>2018</v>
      </c>
      <c r="B1460" s="1">
        <v>36800</v>
      </c>
      <c r="C1460" s="1" t="str">
        <f t="shared" si="44"/>
        <v>368</v>
      </c>
      <c r="D1460" s="1" t="str">
        <f t="shared" si="45"/>
        <v>00</v>
      </c>
      <c r="E1460" s="2" t="s">
        <v>13</v>
      </c>
      <c r="F1460" s="7">
        <v>12135583.549999999</v>
      </c>
      <c r="G1460" s="7">
        <v>-9743482.8400000017</v>
      </c>
      <c r="H1460" s="7">
        <v>1085298.95</v>
      </c>
    </row>
    <row r="1461" spans="1:8" x14ac:dyDescent="0.25">
      <c r="A1461" s="1">
        <v>2018</v>
      </c>
      <c r="B1461" s="1">
        <v>36900</v>
      </c>
      <c r="C1461" s="1" t="str">
        <f t="shared" si="44"/>
        <v>369</v>
      </c>
      <c r="D1461" s="1" t="str">
        <f t="shared" si="45"/>
        <v>00</v>
      </c>
      <c r="E1461" s="2" t="s">
        <v>13</v>
      </c>
      <c r="F1461" s="7">
        <v>162892.04999999999</v>
      </c>
      <c r="G1461" s="7">
        <v>-128614.42999999998</v>
      </c>
      <c r="H1461" s="7">
        <v>41640.07</v>
      </c>
    </row>
    <row r="1462" spans="1:8" x14ac:dyDescent="0.25">
      <c r="A1462" s="1">
        <v>2018</v>
      </c>
      <c r="B1462" s="1">
        <v>36902</v>
      </c>
      <c r="C1462" s="1" t="str">
        <f t="shared" si="44"/>
        <v>369</v>
      </c>
      <c r="D1462" s="1" t="str">
        <f t="shared" si="45"/>
        <v>02</v>
      </c>
      <c r="E1462" s="2" t="s">
        <v>13</v>
      </c>
      <c r="F1462" s="7">
        <v>273906.01999999996</v>
      </c>
      <c r="G1462" s="7">
        <v>-308035.91000000003</v>
      </c>
      <c r="H1462" s="7">
        <v>94034.03</v>
      </c>
    </row>
    <row r="1463" spans="1:8" x14ac:dyDescent="0.25">
      <c r="A1463" s="1">
        <v>2018</v>
      </c>
      <c r="B1463" s="1">
        <v>37000</v>
      </c>
      <c r="C1463" s="1" t="str">
        <f t="shared" si="44"/>
        <v>370</v>
      </c>
      <c r="D1463" s="1" t="str">
        <f t="shared" si="45"/>
        <v>00</v>
      </c>
      <c r="E1463" s="2" t="s">
        <v>13</v>
      </c>
      <c r="F1463" s="7">
        <v>1752067.2</v>
      </c>
      <c r="G1463" s="7">
        <v>-3793617.8000000003</v>
      </c>
      <c r="H1463" s="7">
        <v>36648.589999999997</v>
      </c>
    </row>
    <row r="1464" spans="1:8" x14ac:dyDescent="0.25">
      <c r="A1464" s="1">
        <v>2018</v>
      </c>
      <c r="B1464" s="1">
        <v>37300</v>
      </c>
      <c r="C1464" s="1" t="str">
        <f t="shared" si="44"/>
        <v>373</v>
      </c>
      <c r="D1464" s="1" t="str">
        <f t="shared" si="45"/>
        <v>00</v>
      </c>
      <c r="E1464" s="2" t="s">
        <v>13</v>
      </c>
      <c r="F1464" s="7">
        <v>10148068.559999999</v>
      </c>
      <c r="G1464" s="7">
        <v>-1394142.29</v>
      </c>
      <c r="H1464" s="7">
        <v>-19279.39</v>
      </c>
    </row>
    <row r="1465" spans="1:8" x14ac:dyDescent="0.25">
      <c r="A1465" s="1">
        <v>2018</v>
      </c>
      <c r="B1465" s="1">
        <v>37400</v>
      </c>
      <c r="C1465" s="1" t="str">
        <f t="shared" si="44"/>
        <v>374</v>
      </c>
      <c r="D1465" s="1" t="str">
        <f t="shared" si="45"/>
        <v>00</v>
      </c>
      <c r="E1465" s="1" t="s">
        <v>10</v>
      </c>
      <c r="F1465" s="7">
        <v>16140.94</v>
      </c>
      <c r="G1465" s="7">
        <v>0</v>
      </c>
      <c r="H1465" s="7">
        <v>0</v>
      </c>
    </row>
    <row r="1466" spans="1:8" x14ac:dyDescent="0.25">
      <c r="A1466" s="1">
        <v>2018</v>
      </c>
      <c r="B1466" s="1">
        <v>38900</v>
      </c>
      <c r="C1466" s="1" t="str">
        <f t="shared" si="44"/>
        <v>389</v>
      </c>
      <c r="D1466" s="1" t="str">
        <f t="shared" si="45"/>
        <v>00</v>
      </c>
      <c r="E1466" s="1" t="s">
        <v>15</v>
      </c>
      <c r="F1466" s="7">
        <v>0</v>
      </c>
      <c r="G1466" s="7">
        <v>0</v>
      </c>
      <c r="H1466" s="7">
        <v>0</v>
      </c>
    </row>
    <row r="1467" spans="1:8" x14ac:dyDescent="0.25">
      <c r="A1467" s="1">
        <v>2018</v>
      </c>
      <c r="B1467" s="1">
        <v>39000</v>
      </c>
      <c r="C1467" s="1" t="str">
        <f t="shared" si="44"/>
        <v>390</v>
      </c>
      <c r="D1467" s="1" t="str">
        <f t="shared" si="45"/>
        <v>00</v>
      </c>
      <c r="E1467" s="1" t="s">
        <v>14</v>
      </c>
      <c r="F1467" s="7">
        <v>468632.51</v>
      </c>
      <c r="G1467" s="7">
        <v>-134812.01</v>
      </c>
      <c r="H1467" s="7">
        <v>0</v>
      </c>
    </row>
    <row r="1468" spans="1:8" x14ac:dyDescent="0.25">
      <c r="A1468" s="1">
        <v>2018</v>
      </c>
      <c r="B1468" s="1">
        <v>39101</v>
      </c>
      <c r="C1468" s="1" t="str">
        <f t="shared" si="44"/>
        <v>391</v>
      </c>
      <c r="D1468" s="1" t="str">
        <f t="shared" si="45"/>
        <v>01</v>
      </c>
      <c r="E1468" s="1" t="s">
        <v>16</v>
      </c>
      <c r="F1468" s="7">
        <v>518022.53</v>
      </c>
      <c r="G1468" s="7">
        <v>0</v>
      </c>
      <c r="H1468" s="7">
        <v>0</v>
      </c>
    </row>
    <row r="1469" spans="1:8" x14ac:dyDescent="0.25">
      <c r="A1469" s="1">
        <v>2018</v>
      </c>
      <c r="B1469" s="1">
        <v>39102</v>
      </c>
      <c r="C1469" s="1" t="str">
        <f t="shared" si="44"/>
        <v>391</v>
      </c>
      <c r="D1469" s="1" t="str">
        <f t="shared" si="45"/>
        <v>02</v>
      </c>
      <c r="E1469" s="1" t="s">
        <v>16</v>
      </c>
      <c r="F1469" s="7">
        <v>2604653.64</v>
      </c>
      <c r="G1469" s="7">
        <v>0</v>
      </c>
      <c r="H1469" s="7">
        <v>0</v>
      </c>
    </row>
    <row r="1470" spans="1:8" x14ac:dyDescent="0.25">
      <c r="A1470" s="1">
        <v>2018</v>
      </c>
      <c r="B1470" s="1">
        <v>39103</v>
      </c>
      <c r="C1470" s="1" t="str">
        <f t="shared" si="44"/>
        <v>391</v>
      </c>
      <c r="D1470" s="1" t="str">
        <f t="shared" si="45"/>
        <v>03</v>
      </c>
      <c r="E1470" s="1" t="s">
        <v>16</v>
      </c>
      <c r="F1470" s="7">
        <v>0</v>
      </c>
      <c r="G1470" s="7">
        <v>0</v>
      </c>
      <c r="H1470" s="7">
        <v>0</v>
      </c>
    </row>
    <row r="1471" spans="1:8" x14ac:dyDescent="0.25">
      <c r="A1471" s="1">
        <v>2018</v>
      </c>
      <c r="B1471" s="1">
        <v>39104</v>
      </c>
      <c r="C1471" s="1" t="str">
        <f t="shared" si="44"/>
        <v>391</v>
      </c>
      <c r="D1471" s="1" t="str">
        <f t="shared" si="45"/>
        <v>04</v>
      </c>
      <c r="E1471" s="1" t="s">
        <v>16</v>
      </c>
      <c r="F1471" s="7">
        <v>813368.09000000008</v>
      </c>
      <c r="G1471" s="7">
        <v>0</v>
      </c>
      <c r="H1471" s="7">
        <v>0</v>
      </c>
    </row>
    <row r="1472" spans="1:8" x14ac:dyDescent="0.25">
      <c r="A1472" s="1">
        <v>2018</v>
      </c>
      <c r="B1472" s="1">
        <v>39202</v>
      </c>
      <c r="C1472" s="1" t="str">
        <f t="shared" si="44"/>
        <v>392</v>
      </c>
      <c r="D1472" s="1" t="str">
        <f t="shared" si="45"/>
        <v>02</v>
      </c>
      <c r="E1472" s="1" t="s">
        <v>17</v>
      </c>
      <c r="F1472" s="7">
        <v>736311.61999999988</v>
      </c>
      <c r="G1472" s="7">
        <v>-2706.4400000000005</v>
      </c>
      <c r="H1472" s="7">
        <v>38078.720000000001</v>
      </c>
    </row>
    <row r="1473" spans="1:8" x14ac:dyDescent="0.25">
      <c r="A1473" s="1">
        <v>2018</v>
      </c>
      <c r="B1473" s="1">
        <v>39203</v>
      </c>
      <c r="C1473" s="1" t="str">
        <f t="shared" si="44"/>
        <v>392</v>
      </c>
      <c r="D1473" s="1" t="str">
        <f t="shared" si="45"/>
        <v>03</v>
      </c>
      <c r="E1473" s="1" t="s">
        <v>17</v>
      </c>
      <c r="F1473" s="7">
        <v>848918.25</v>
      </c>
      <c r="G1473" s="7">
        <v>-19084.849999999999</v>
      </c>
      <c r="H1473" s="7">
        <v>362631.87</v>
      </c>
    </row>
    <row r="1474" spans="1:8" x14ac:dyDescent="0.25">
      <c r="A1474" s="1">
        <v>2018</v>
      </c>
      <c r="B1474" s="1">
        <v>39204</v>
      </c>
      <c r="C1474" s="1" t="str">
        <f t="shared" ref="C1474:C1537" si="46">LEFT(B1474,3)</f>
        <v>392</v>
      </c>
      <c r="D1474" s="1" t="str">
        <f t="shared" ref="D1474:D1537" si="47">RIGHT(B1474,2)</f>
        <v>04</v>
      </c>
      <c r="E1474" s="1" t="s">
        <v>17</v>
      </c>
      <c r="F1474" s="7">
        <v>0</v>
      </c>
      <c r="G1474" s="7">
        <v>0</v>
      </c>
      <c r="H1474" s="7">
        <v>0</v>
      </c>
    </row>
    <row r="1475" spans="1:8" x14ac:dyDescent="0.25">
      <c r="A1475" s="1">
        <v>2018</v>
      </c>
      <c r="B1475" s="1">
        <v>39212</v>
      </c>
      <c r="C1475" s="1" t="str">
        <f t="shared" si="46"/>
        <v>392</v>
      </c>
      <c r="D1475" s="1" t="str">
        <f t="shared" si="47"/>
        <v>12</v>
      </c>
      <c r="E1475" s="1" t="s">
        <v>17</v>
      </c>
      <c r="F1475" s="7">
        <v>189482.61</v>
      </c>
      <c r="G1475" s="7">
        <v>-1114.1100000000006</v>
      </c>
      <c r="H1475" s="7">
        <v>7127.09</v>
      </c>
    </row>
    <row r="1476" spans="1:8" x14ac:dyDescent="0.25">
      <c r="A1476" s="1">
        <v>2018</v>
      </c>
      <c r="B1476" s="1">
        <v>39213</v>
      </c>
      <c r="C1476" s="1" t="str">
        <f t="shared" si="46"/>
        <v>392</v>
      </c>
      <c r="D1476" s="1" t="str">
        <f t="shared" si="47"/>
        <v>13</v>
      </c>
      <c r="E1476" s="1" t="s">
        <v>17</v>
      </c>
      <c r="F1476" s="7">
        <v>19778.310000000001</v>
      </c>
      <c r="G1476" s="7">
        <v>114.26999999999998</v>
      </c>
      <c r="H1476" s="7">
        <v>1385.05</v>
      </c>
    </row>
    <row r="1477" spans="1:8" x14ac:dyDescent="0.25">
      <c r="A1477" s="1">
        <v>2018</v>
      </c>
      <c r="B1477" s="1">
        <v>39214</v>
      </c>
      <c r="C1477" s="1" t="str">
        <f t="shared" si="46"/>
        <v>392</v>
      </c>
      <c r="D1477" s="1" t="str">
        <f t="shared" si="47"/>
        <v>14</v>
      </c>
      <c r="E1477" s="1" t="s">
        <v>17</v>
      </c>
      <c r="F1477" s="7">
        <v>0</v>
      </c>
      <c r="G1477" s="7">
        <v>0</v>
      </c>
      <c r="H1477" s="7">
        <v>0</v>
      </c>
    </row>
    <row r="1478" spans="1:8" x14ac:dyDescent="0.25">
      <c r="A1478" s="1">
        <v>2018</v>
      </c>
      <c r="B1478" s="1">
        <v>39300</v>
      </c>
      <c r="C1478" s="1" t="str">
        <f t="shared" si="46"/>
        <v>393</v>
      </c>
      <c r="D1478" s="1" t="str">
        <f t="shared" si="47"/>
        <v>00</v>
      </c>
      <c r="E1478" s="1" t="s">
        <v>16</v>
      </c>
      <c r="F1478" s="7">
        <v>0</v>
      </c>
      <c r="G1478" s="7">
        <v>0</v>
      </c>
      <c r="H1478" s="7">
        <v>0</v>
      </c>
    </row>
    <row r="1479" spans="1:8" x14ac:dyDescent="0.25">
      <c r="A1479" s="1">
        <v>2018</v>
      </c>
      <c r="B1479" s="1">
        <v>39400</v>
      </c>
      <c r="C1479" s="1" t="str">
        <f t="shared" si="46"/>
        <v>394</v>
      </c>
      <c r="D1479" s="1" t="str">
        <f t="shared" si="47"/>
        <v>00</v>
      </c>
      <c r="E1479" s="1" t="s">
        <v>16</v>
      </c>
      <c r="F1479" s="7">
        <v>717487.68</v>
      </c>
      <c r="G1479" s="7">
        <v>0</v>
      </c>
      <c r="H1479" s="7">
        <v>0</v>
      </c>
    </row>
    <row r="1480" spans="1:8" x14ac:dyDescent="0.25">
      <c r="A1480" s="1">
        <v>2018</v>
      </c>
      <c r="B1480" s="1">
        <v>39500</v>
      </c>
      <c r="C1480" s="1" t="str">
        <f t="shared" si="46"/>
        <v>395</v>
      </c>
      <c r="D1480" s="1" t="str">
        <f t="shared" si="47"/>
        <v>00</v>
      </c>
      <c r="E1480" s="1" t="s">
        <v>16</v>
      </c>
      <c r="F1480" s="7">
        <v>50833.62</v>
      </c>
      <c r="G1480" s="7">
        <v>0</v>
      </c>
      <c r="H1480" s="7">
        <v>0</v>
      </c>
    </row>
    <row r="1481" spans="1:8" x14ac:dyDescent="0.25">
      <c r="A1481" s="1">
        <v>2018</v>
      </c>
      <c r="B1481" s="1">
        <v>39600</v>
      </c>
      <c r="C1481" s="1" t="str">
        <f t="shared" si="46"/>
        <v>396</v>
      </c>
      <c r="D1481" s="1" t="str">
        <f t="shared" si="47"/>
        <v>00</v>
      </c>
      <c r="E1481" s="1" t="s">
        <v>16</v>
      </c>
      <c r="F1481" s="7">
        <v>0</v>
      </c>
      <c r="G1481" s="7">
        <v>0</v>
      </c>
      <c r="H1481" s="7">
        <v>0</v>
      </c>
    </row>
    <row r="1482" spans="1:8" x14ac:dyDescent="0.25">
      <c r="A1482" s="1">
        <v>2018</v>
      </c>
      <c r="B1482" s="1">
        <v>39700</v>
      </c>
      <c r="C1482" s="1" t="str">
        <f t="shared" si="46"/>
        <v>397</v>
      </c>
      <c r="D1482" s="1" t="str">
        <f t="shared" si="47"/>
        <v>00</v>
      </c>
      <c r="E1482" s="1" t="s">
        <v>16</v>
      </c>
      <c r="F1482" s="7">
        <v>1464832.26</v>
      </c>
      <c r="G1482" s="7">
        <v>0</v>
      </c>
      <c r="H1482" s="7">
        <v>0</v>
      </c>
    </row>
    <row r="1483" spans="1:8" x14ac:dyDescent="0.25">
      <c r="A1483" s="1">
        <v>2018</v>
      </c>
      <c r="B1483" s="1">
        <v>39725</v>
      </c>
      <c r="C1483" s="1" t="str">
        <f t="shared" si="46"/>
        <v>397</v>
      </c>
      <c r="D1483" s="1" t="str">
        <f t="shared" si="47"/>
        <v>25</v>
      </c>
      <c r="E1483" s="2" t="s">
        <v>14</v>
      </c>
      <c r="F1483" s="7">
        <v>239438.65999999997</v>
      </c>
      <c r="G1483" s="7">
        <v>-124434.57</v>
      </c>
      <c r="H1483" s="7">
        <v>0</v>
      </c>
    </row>
    <row r="1484" spans="1:8" x14ac:dyDescent="0.25">
      <c r="A1484" s="1">
        <v>2018</v>
      </c>
      <c r="B1484" s="1">
        <v>39800</v>
      </c>
      <c r="C1484" s="1" t="str">
        <f t="shared" si="46"/>
        <v>398</v>
      </c>
      <c r="D1484" s="1" t="str">
        <f t="shared" si="47"/>
        <v>00</v>
      </c>
      <c r="E1484" s="1" t="s">
        <v>16</v>
      </c>
      <c r="F1484" s="7">
        <v>0</v>
      </c>
      <c r="G1484" s="7">
        <v>0</v>
      </c>
      <c r="H1484" s="7">
        <v>0</v>
      </c>
    </row>
    <row r="1485" spans="1:8" x14ac:dyDescent="0.25">
      <c r="A1485" s="1">
        <v>2018</v>
      </c>
      <c r="B1485" s="1">
        <v>39910</v>
      </c>
      <c r="C1485" s="1" t="str">
        <f t="shared" si="46"/>
        <v>399</v>
      </c>
      <c r="D1485" s="1" t="str">
        <f t="shared" si="47"/>
        <v>10</v>
      </c>
      <c r="E1485" s="1" t="s">
        <v>16</v>
      </c>
      <c r="F1485" s="7">
        <v>0</v>
      </c>
      <c r="G1485" s="7">
        <v>0</v>
      </c>
      <c r="H1485" s="7">
        <v>0</v>
      </c>
    </row>
    <row r="1486" spans="1:8" x14ac:dyDescent="0.25">
      <c r="A1486" s="1">
        <v>2019</v>
      </c>
      <c r="B1486" s="1">
        <v>30315</v>
      </c>
      <c r="C1486" s="1" t="str">
        <f t="shared" si="46"/>
        <v>303</v>
      </c>
      <c r="D1486" s="1" t="str">
        <f t="shared" si="47"/>
        <v>15</v>
      </c>
      <c r="E1486" s="1" t="s">
        <v>8</v>
      </c>
      <c r="F1486" s="7">
        <v>0</v>
      </c>
      <c r="G1486" s="7">
        <v>0</v>
      </c>
      <c r="H1486" s="7">
        <v>0</v>
      </c>
    </row>
    <row r="1487" spans="1:8" x14ac:dyDescent="0.25">
      <c r="A1487" s="1">
        <v>2019</v>
      </c>
      <c r="B1487" s="1">
        <v>30399</v>
      </c>
      <c r="C1487" s="1" t="str">
        <f t="shared" si="46"/>
        <v>303</v>
      </c>
      <c r="D1487" s="1" t="str">
        <f t="shared" si="47"/>
        <v>99</v>
      </c>
      <c r="E1487" s="1" t="s">
        <v>8</v>
      </c>
      <c r="F1487" s="7">
        <v>0</v>
      </c>
      <c r="G1487" s="7">
        <v>0</v>
      </c>
      <c r="H1487" s="7">
        <v>0</v>
      </c>
    </row>
    <row r="1488" spans="1:8" x14ac:dyDescent="0.25">
      <c r="A1488" s="1">
        <v>2019</v>
      </c>
      <c r="B1488" s="1">
        <v>31140</v>
      </c>
      <c r="C1488" s="1" t="str">
        <f t="shared" si="46"/>
        <v>311</v>
      </c>
      <c r="D1488" s="1" t="str">
        <f t="shared" si="47"/>
        <v>40</v>
      </c>
      <c r="E1488" s="1" t="s">
        <v>9</v>
      </c>
      <c r="F1488" s="7">
        <v>1455001.3800000001</v>
      </c>
      <c r="G1488" s="7">
        <v>-122427.84</v>
      </c>
      <c r="H1488" s="7">
        <v>0</v>
      </c>
    </row>
    <row r="1489" spans="1:8" x14ac:dyDescent="0.25">
      <c r="A1489" s="1">
        <v>2019</v>
      </c>
      <c r="B1489" s="1">
        <v>31141</v>
      </c>
      <c r="C1489" s="1" t="str">
        <f t="shared" si="46"/>
        <v>311</v>
      </c>
      <c r="D1489" s="1" t="str">
        <f t="shared" si="47"/>
        <v>41</v>
      </c>
      <c r="E1489" s="1" t="s">
        <v>9</v>
      </c>
      <c r="F1489" s="7">
        <v>0</v>
      </c>
      <c r="G1489" s="7">
        <v>0</v>
      </c>
      <c r="H1489" s="7">
        <v>0</v>
      </c>
    </row>
    <row r="1490" spans="1:8" x14ac:dyDescent="0.25">
      <c r="A1490" s="1">
        <v>2019</v>
      </c>
      <c r="B1490" s="1">
        <v>31142</v>
      </c>
      <c r="C1490" s="1" t="str">
        <f t="shared" si="46"/>
        <v>311</v>
      </c>
      <c r="D1490" s="1" t="str">
        <f t="shared" si="47"/>
        <v>42</v>
      </c>
      <c r="E1490" s="1" t="s">
        <v>9</v>
      </c>
      <c r="F1490" s="7">
        <v>89874.53</v>
      </c>
      <c r="G1490" s="7">
        <v>0</v>
      </c>
      <c r="H1490" s="7">
        <v>0</v>
      </c>
    </row>
    <row r="1491" spans="1:8" x14ac:dyDescent="0.25">
      <c r="A1491" s="1">
        <v>2019</v>
      </c>
      <c r="B1491" s="1">
        <v>31143</v>
      </c>
      <c r="C1491" s="1" t="str">
        <f t="shared" si="46"/>
        <v>311</v>
      </c>
      <c r="D1491" s="1" t="str">
        <f t="shared" si="47"/>
        <v>43</v>
      </c>
      <c r="E1491" s="1" t="s">
        <v>9</v>
      </c>
      <c r="F1491" s="7">
        <v>0</v>
      </c>
      <c r="G1491" s="7">
        <v>0</v>
      </c>
      <c r="H1491" s="7">
        <v>0</v>
      </c>
    </row>
    <row r="1492" spans="1:8" x14ac:dyDescent="0.25">
      <c r="A1492" s="1">
        <v>2019</v>
      </c>
      <c r="B1492" s="1">
        <v>31144</v>
      </c>
      <c r="C1492" s="1" t="str">
        <f t="shared" si="46"/>
        <v>311</v>
      </c>
      <c r="D1492" s="1" t="str">
        <f t="shared" si="47"/>
        <v>44</v>
      </c>
      <c r="E1492" s="1" t="s">
        <v>9</v>
      </c>
      <c r="F1492" s="7">
        <v>20077.02</v>
      </c>
      <c r="G1492" s="7">
        <v>-12460</v>
      </c>
      <c r="H1492" s="7">
        <v>0</v>
      </c>
    </row>
    <row r="1493" spans="1:8" x14ac:dyDescent="0.25">
      <c r="A1493" s="1">
        <v>2019</v>
      </c>
      <c r="B1493" s="1">
        <v>31145</v>
      </c>
      <c r="C1493" s="1" t="str">
        <f t="shared" si="46"/>
        <v>311</v>
      </c>
      <c r="D1493" s="1" t="str">
        <f t="shared" si="47"/>
        <v>45</v>
      </c>
      <c r="E1493" s="1" t="s">
        <v>9</v>
      </c>
      <c r="F1493" s="7">
        <v>111670.9</v>
      </c>
      <c r="G1493" s="7">
        <v>-41023.469999999994</v>
      </c>
      <c r="H1493" s="7">
        <v>0</v>
      </c>
    </row>
    <row r="1494" spans="1:8" x14ac:dyDescent="0.25">
      <c r="A1494" s="1">
        <v>2019</v>
      </c>
      <c r="B1494" s="1">
        <v>31146</v>
      </c>
      <c r="C1494" s="1" t="str">
        <f t="shared" si="46"/>
        <v>311</v>
      </c>
      <c r="D1494" s="1" t="str">
        <f t="shared" si="47"/>
        <v>46</v>
      </c>
      <c r="E1494" s="1" t="s">
        <v>9</v>
      </c>
      <c r="F1494" s="7">
        <v>4462.37</v>
      </c>
      <c r="G1494" s="7">
        <v>0</v>
      </c>
      <c r="H1494" s="7">
        <v>0</v>
      </c>
    </row>
    <row r="1495" spans="1:8" x14ac:dyDescent="0.25">
      <c r="A1495" s="1">
        <v>2019</v>
      </c>
      <c r="B1495" s="1">
        <v>31151</v>
      </c>
      <c r="C1495" s="1" t="str">
        <f t="shared" si="46"/>
        <v>311</v>
      </c>
      <c r="D1495" s="1" t="str">
        <f t="shared" si="47"/>
        <v>51</v>
      </c>
      <c r="E1495" s="1" t="s">
        <v>9</v>
      </c>
      <c r="F1495" s="7">
        <v>0</v>
      </c>
      <c r="G1495" s="7">
        <v>0</v>
      </c>
      <c r="H1495" s="7">
        <v>0</v>
      </c>
    </row>
    <row r="1496" spans="1:8" x14ac:dyDescent="0.25">
      <c r="A1496" s="1">
        <v>2019</v>
      </c>
      <c r="B1496" s="1">
        <v>31152</v>
      </c>
      <c r="C1496" s="1" t="str">
        <f t="shared" si="46"/>
        <v>311</v>
      </c>
      <c r="D1496" s="1" t="str">
        <f t="shared" si="47"/>
        <v>52</v>
      </c>
      <c r="E1496" s="1" t="s">
        <v>9</v>
      </c>
      <c r="F1496" s="7">
        <v>0</v>
      </c>
      <c r="G1496" s="7">
        <v>0</v>
      </c>
      <c r="H1496" s="7">
        <v>0</v>
      </c>
    </row>
    <row r="1497" spans="1:8" x14ac:dyDescent="0.25">
      <c r="A1497" s="1">
        <v>2019</v>
      </c>
      <c r="B1497" s="1">
        <v>31153</v>
      </c>
      <c r="C1497" s="1" t="str">
        <f t="shared" si="46"/>
        <v>311</v>
      </c>
      <c r="D1497" s="1" t="str">
        <f t="shared" si="47"/>
        <v>53</v>
      </c>
      <c r="E1497" s="1" t="s">
        <v>9</v>
      </c>
      <c r="F1497" s="7">
        <v>0</v>
      </c>
      <c r="G1497" s="7">
        <v>0</v>
      </c>
      <c r="H1497" s="7">
        <v>0</v>
      </c>
    </row>
    <row r="1498" spans="1:8" x14ac:dyDescent="0.25">
      <c r="A1498" s="1">
        <v>2019</v>
      </c>
      <c r="B1498" s="1">
        <v>31154</v>
      </c>
      <c r="C1498" s="1" t="str">
        <f t="shared" si="46"/>
        <v>311</v>
      </c>
      <c r="D1498" s="1" t="str">
        <f t="shared" si="47"/>
        <v>54</v>
      </c>
      <c r="E1498" s="1" t="s">
        <v>9</v>
      </c>
      <c r="F1498" s="7">
        <v>0</v>
      </c>
      <c r="G1498" s="7">
        <v>0</v>
      </c>
      <c r="H1498" s="7">
        <v>0</v>
      </c>
    </row>
    <row r="1499" spans="1:8" x14ac:dyDescent="0.25">
      <c r="A1499" s="1">
        <v>2019</v>
      </c>
      <c r="B1499" s="1">
        <v>31240</v>
      </c>
      <c r="C1499" s="1" t="str">
        <f t="shared" si="46"/>
        <v>312</v>
      </c>
      <c r="D1499" s="1" t="str">
        <f t="shared" si="47"/>
        <v>40</v>
      </c>
      <c r="E1499" s="1" t="s">
        <v>9</v>
      </c>
      <c r="F1499" s="7">
        <v>1119580.77</v>
      </c>
      <c r="G1499" s="7">
        <v>-11313890.309999999</v>
      </c>
      <c r="H1499" s="7">
        <v>342212.14999999997</v>
      </c>
    </row>
    <row r="1500" spans="1:8" x14ac:dyDescent="0.25">
      <c r="A1500" s="1">
        <v>2019</v>
      </c>
      <c r="B1500" s="1">
        <v>31241</v>
      </c>
      <c r="C1500" s="1" t="str">
        <f t="shared" si="46"/>
        <v>312</v>
      </c>
      <c r="D1500" s="1" t="str">
        <f t="shared" si="47"/>
        <v>41</v>
      </c>
      <c r="E1500" s="1" t="s">
        <v>9</v>
      </c>
      <c r="F1500" s="7">
        <v>33323.22</v>
      </c>
      <c r="G1500" s="7">
        <v>-1606085.79</v>
      </c>
      <c r="H1500" s="7">
        <v>-40653.740000000005</v>
      </c>
    </row>
    <row r="1501" spans="1:8" x14ac:dyDescent="0.25">
      <c r="A1501" s="1">
        <v>2019</v>
      </c>
      <c r="B1501" s="1">
        <v>31242</v>
      </c>
      <c r="C1501" s="1" t="str">
        <f t="shared" si="46"/>
        <v>312</v>
      </c>
      <c r="D1501" s="1" t="str">
        <f t="shared" si="47"/>
        <v>42</v>
      </c>
      <c r="E1501" s="1" t="s">
        <v>9</v>
      </c>
      <c r="F1501" s="7">
        <v>52997.759999999995</v>
      </c>
      <c r="G1501" s="7">
        <v>-81605.560000000027</v>
      </c>
      <c r="H1501" s="7">
        <v>-34336.75</v>
      </c>
    </row>
    <row r="1502" spans="1:8" x14ac:dyDescent="0.25">
      <c r="A1502" s="1">
        <v>2019</v>
      </c>
      <c r="B1502" s="1">
        <v>31243</v>
      </c>
      <c r="C1502" s="1" t="str">
        <f t="shared" si="46"/>
        <v>312</v>
      </c>
      <c r="D1502" s="1" t="str">
        <f t="shared" si="47"/>
        <v>43</v>
      </c>
      <c r="E1502" s="1" t="s">
        <v>9</v>
      </c>
      <c r="F1502" s="7">
        <v>626123.17999999993</v>
      </c>
      <c r="G1502" s="7">
        <v>-1409872.86</v>
      </c>
      <c r="H1502" s="7">
        <v>-63586.22</v>
      </c>
    </row>
    <row r="1503" spans="1:8" x14ac:dyDescent="0.25">
      <c r="A1503" s="1">
        <v>2019</v>
      </c>
      <c r="B1503" s="1">
        <v>31244</v>
      </c>
      <c r="C1503" s="1" t="str">
        <f t="shared" si="46"/>
        <v>312</v>
      </c>
      <c r="D1503" s="1" t="str">
        <f t="shared" si="47"/>
        <v>44</v>
      </c>
      <c r="E1503" s="1" t="s">
        <v>9</v>
      </c>
      <c r="F1503" s="7">
        <v>1325694.52</v>
      </c>
      <c r="G1503" s="7">
        <v>-2122911.75</v>
      </c>
      <c r="H1503" s="7">
        <v>-101294.79</v>
      </c>
    </row>
    <row r="1504" spans="1:8" x14ac:dyDescent="0.25">
      <c r="A1504" s="1">
        <v>2019</v>
      </c>
      <c r="B1504" s="1">
        <v>31245</v>
      </c>
      <c r="C1504" s="1" t="str">
        <f t="shared" si="46"/>
        <v>312</v>
      </c>
      <c r="D1504" s="1" t="str">
        <f t="shared" si="47"/>
        <v>45</v>
      </c>
      <c r="E1504" s="1" t="s">
        <v>9</v>
      </c>
      <c r="F1504" s="7">
        <v>1290018.48</v>
      </c>
      <c r="G1504" s="7">
        <v>-673568.38</v>
      </c>
      <c r="H1504" s="7">
        <v>-62316.119999999995</v>
      </c>
    </row>
    <row r="1505" spans="1:8" x14ac:dyDescent="0.25">
      <c r="A1505" s="1">
        <v>2019</v>
      </c>
      <c r="B1505" s="1">
        <v>31246</v>
      </c>
      <c r="C1505" s="1" t="str">
        <f t="shared" si="46"/>
        <v>312</v>
      </c>
      <c r="D1505" s="1" t="str">
        <f t="shared" si="47"/>
        <v>46</v>
      </c>
      <c r="E1505" s="1" t="s">
        <v>9</v>
      </c>
      <c r="F1505" s="7">
        <v>31275.21</v>
      </c>
      <c r="G1505" s="7">
        <v>-92497.409999999974</v>
      </c>
      <c r="H1505" s="7">
        <v>-21889.32</v>
      </c>
    </row>
    <row r="1506" spans="1:8" x14ac:dyDescent="0.25">
      <c r="A1506" s="1">
        <v>2019</v>
      </c>
      <c r="B1506" s="1">
        <v>31247</v>
      </c>
      <c r="C1506" s="1" t="str">
        <f t="shared" si="46"/>
        <v>312</v>
      </c>
      <c r="D1506" s="1" t="str">
        <f t="shared" si="47"/>
        <v>47</v>
      </c>
      <c r="E1506" s="1" t="s">
        <v>9</v>
      </c>
      <c r="F1506" s="7">
        <v>284445.97000000003</v>
      </c>
      <c r="G1506" s="7">
        <v>-21854.52</v>
      </c>
      <c r="H1506" s="7">
        <v>0</v>
      </c>
    </row>
    <row r="1507" spans="1:8" x14ac:dyDescent="0.25">
      <c r="A1507" s="1">
        <v>2019</v>
      </c>
      <c r="B1507" s="1">
        <v>31251</v>
      </c>
      <c r="C1507" s="1" t="str">
        <f t="shared" si="46"/>
        <v>312</v>
      </c>
      <c r="D1507" s="1" t="str">
        <f t="shared" si="47"/>
        <v>51</v>
      </c>
      <c r="E1507" s="1" t="s">
        <v>9</v>
      </c>
      <c r="F1507" s="7">
        <v>0</v>
      </c>
      <c r="G1507" s="7">
        <v>0</v>
      </c>
      <c r="H1507" s="7">
        <v>0</v>
      </c>
    </row>
    <row r="1508" spans="1:8" x14ac:dyDescent="0.25">
      <c r="A1508" s="1">
        <v>2019</v>
      </c>
      <c r="B1508" s="1">
        <v>31252</v>
      </c>
      <c r="C1508" s="1" t="str">
        <f t="shared" si="46"/>
        <v>312</v>
      </c>
      <c r="D1508" s="1" t="str">
        <f t="shared" si="47"/>
        <v>52</v>
      </c>
      <c r="E1508" s="1" t="s">
        <v>9</v>
      </c>
      <c r="F1508" s="7">
        <v>0</v>
      </c>
      <c r="G1508" s="7">
        <v>0</v>
      </c>
      <c r="H1508" s="7">
        <v>0</v>
      </c>
    </row>
    <row r="1509" spans="1:8" x14ac:dyDescent="0.25">
      <c r="A1509" s="1">
        <v>2019</v>
      </c>
      <c r="B1509" s="1">
        <v>31253</v>
      </c>
      <c r="C1509" s="1" t="str">
        <f t="shared" si="46"/>
        <v>312</v>
      </c>
      <c r="D1509" s="1" t="str">
        <f t="shared" si="47"/>
        <v>53</v>
      </c>
      <c r="E1509" s="1" t="s">
        <v>9</v>
      </c>
      <c r="F1509" s="7">
        <v>0</v>
      </c>
      <c r="G1509" s="7">
        <v>0</v>
      </c>
      <c r="H1509" s="7">
        <v>0</v>
      </c>
    </row>
    <row r="1510" spans="1:8" x14ac:dyDescent="0.25">
      <c r="A1510" s="1">
        <v>2019</v>
      </c>
      <c r="B1510" s="1">
        <v>31254</v>
      </c>
      <c r="C1510" s="1" t="str">
        <f t="shared" si="46"/>
        <v>312</v>
      </c>
      <c r="D1510" s="1" t="str">
        <f t="shared" si="47"/>
        <v>54</v>
      </c>
      <c r="E1510" s="1" t="s">
        <v>9</v>
      </c>
      <c r="F1510" s="7">
        <v>45979.48</v>
      </c>
      <c r="G1510" s="7">
        <v>-145228.85</v>
      </c>
      <c r="H1510" s="7">
        <v>0</v>
      </c>
    </row>
    <row r="1511" spans="1:8" x14ac:dyDescent="0.25">
      <c r="A1511" s="1">
        <v>2019</v>
      </c>
      <c r="B1511" s="1">
        <v>31440</v>
      </c>
      <c r="C1511" s="1" t="str">
        <f t="shared" si="46"/>
        <v>314</v>
      </c>
      <c r="D1511" s="1" t="str">
        <f t="shared" si="47"/>
        <v>40</v>
      </c>
      <c r="E1511" s="1" t="s">
        <v>9</v>
      </c>
      <c r="F1511" s="7">
        <v>444538.91</v>
      </c>
      <c r="G1511" s="7">
        <v>-649733.54</v>
      </c>
      <c r="H1511" s="7">
        <v>14937.759999999998</v>
      </c>
    </row>
    <row r="1512" spans="1:8" x14ac:dyDescent="0.25">
      <c r="A1512" s="1">
        <v>2019</v>
      </c>
      <c r="B1512" s="1">
        <v>31441</v>
      </c>
      <c r="C1512" s="1" t="str">
        <f t="shared" si="46"/>
        <v>314</v>
      </c>
      <c r="D1512" s="1" t="str">
        <f t="shared" si="47"/>
        <v>41</v>
      </c>
      <c r="E1512" s="1" t="s">
        <v>9</v>
      </c>
      <c r="F1512" s="7">
        <v>15417.51</v>
      </c>
      <c r="G1512" s="7">
        <v>-762302.62</v>
      </c>
      <c r="H1512" s="7">
        <v>-20093.330000000002</v>
      </c>
    </row>
    <row r="1513" spans="1:8" x14ac:dyDescent="0.25">
      <c r="A1513" s="1">
        <v>2019</v>
      </c>
      <c r="B1513" s="1">
        <v>31442</v>
      </c>
      <c r="C1513" s="1" t="str">
        <f t="shared" si="46"/>
        <v>314</v>
      </c>
      <c r="D1513" s="1" t="str">
        <f t="shared" si="47"/>
        <v>42</v>
      </c>
      <c r="E1513" s="1" t="s">
        <v>9</v>
      </c>
      <c r="F1513" s="7">
        <v>0</v>
      </c>
      <c r="G1513" s="7">
        <v>-53584.11</v>
      </c>
      <c r="H1513" s="7">
        <v>-20257.600000000002</v>
      </c>
    </row>
    <row r="1514" spans="1:8" x14ac:dyDescent="0.25">
      <c r="A1514" s="1">
        <v>2019</v>
      </c>
      <c r="B1514" s="1">
        <v>31443</v>
      </c>
      <c r="C1514" s="1" t="str">
        <f t="shared" si="46"/>
        <v>314</v>
      </c>
      <c r="D1514" s="1" t="str">
        <f t="shared" si="47"/>
        <v>43</v>
      </c>
      <c r="E1514" s="1" t="s">
        <v>9</v>
      </c>
      <c r="F1514" s="7">
        <v>241632.92</v>
      </c>
      <c r="G1514" s="7">
        <v>-641440.56999999995</v>
      </c>
      <c r="H1514" s="7">
        <v>-20434.239999999998</v>
      </c>
    </row>
    <row r="1515" spans="1:8" x14ac:dyDescent="0.25">
      <c r="A1515" s="1">
        <v>2019</v>
      </c>
      <c r="B1515" s="1">
        <v>31444</v>
      </c>
      <c r="C1515" s="1" t="str">
        <f t="shared" si="46"/>
        <v>314</v>
      </c>
      <c r="D1515" s="1" t="str">
        <f t="shared" si="47"/>
        <v>44</v>
      </c>
      <c r="E1515" s="1" t="s">
        <v>9</v>
      </c>
      <c r="F1515" s="7">
        <v>554910.38</v>
      </c>
      <c r="G1515" s="7">
        <v>-840367.94000000006</v>
      </c>
      <c r="H1515" s="7">
        <v>-38462</v>
      </c>
    </row>
    <row r="1516" spans="1:8" x14ac:dyDescent="0.25">
      <c r="A1516" s="1">
        <v>2019</v>
      </c>
      <c r="B1516" s="1">
        <v>31540</v>
      </c>
      <c r="C1516" s="1" t="str">
        <f t="shared" si="46"/>
        <v>315</v>
      </c>
      <c r="D1516" s="1" t="str">
        <f t="shared" si="47"/>
        <v>40</v>
      </c>
      <c r="E1516" s="1" t="s">
        <v>9</v>
      </c>
      <c r="F1516" s="7">
        <v>2647.31</v>
      </c>
      <c r="G1516" s="7">
        <v>-2811.94</v>
      </c>
      <c r="H1516" s="7">
        <v>0</v>
      </c>
    </row>
    <row r="1517" spans="1:8" x14ac:dyDescent="0.25">
      <c r="A1517" s="1">
        <v>2019</v>
      </c>
      <c r="B1517" s="1">
        <v>31541</v>
      </c>
      <c r="C1517" s="1" t="str">
        <f t="shared" si="46"/>
        <v>315</v>
      </c>
      <c r="D1517" s="1" t="str">
        <f t="shared" si="47"/>
        <v>41</v>
      </c>
      <c r="E1517" s="1" t="s">
        <v>9</v>
      </c>
      <c r="F1517" s="7">
        <v>0</v>
      </c>
      <c r="G1517" s="7">
        <v>0</v>
      </c>
      <c r="H1517" s="7">
        <v>0</v>
      </c>
    </row>
    <row r="1518" spans="1:8" x14ac:dyDescent="0.25">
      <c r="A1518" s="1">
        <v>2019</v>
      </c>
      <c r="B1518" s="1">
        <v>31542</v>
      </c>
      <c r="C1518" s="1" t="str">
        <f t="shared" si="46"/>
        <v>315</v>
      </c>
      <c r="D1518" s="1" t="str">
        <f t="shared" si="47"/>
        <v>42</v>
      </c>
      <c r="E1518" s="1" t="s">
        <v>9</v>
      </c>
      <c r="F1518" s="7">
        <v>0</v>
      </c>
      <c r="G1518" s="7">
        <v>0</v>
      </c>
      <c r="H1518" s="7">
        <v>0</v>
      </c>
    </row>
    <row r="1519" spans="1:8" x14ac:dyDescent="0.25">
      <c r="A1519" s="1">
        <v>2019</v>
      </c>
      <c r="B1519" s="1">
        <v>31543</v>
      </c>
      <c r="C1519" s="1" t="str">
        <f t="shared" si="46"/>
        <v>315</v>
      </c>
      <c r="D1519" s="1" t="str">
        <f t="shared" si="47"/>
        <v>43</v>
      </c>
      <c r="E1519" s="1" t="s">
        <v>9</v>
      </c>
      <c r="F1519" s="7">
        <v>110771.01</v>
      </c>
      <c r="G1519" s="7">
        <v>0</v>
      </c>
      <c r="H1519" s="7">
        <v>0</v>
      </c>
    </row>
    <row r="1520" spans="1:8" x14ac:dyDescent="0.25">
      <c r="A1520" s="1">
        <v>2019</v>
      </c>
      <c r="B1520" s="1">
        <v>31544</v>
      </c>
      <c r="C1520" s="1" t="str">
        <f t="shared" si="46"/>
        <v>315</v>
      </c>
      <c r="D1520" s="1" t="str">
        <f t="shared" si="47"/>
        <v>44</v>
      </c>
      <c r="E1520" s="1" t="s">
        <v>9</v>
      </c>
      <c r="F1520" s="7">
        <v>59251.97</v>
      </c>
      <c r="G1520" s="7">
        <v>-971.9</v>
      </c>
      <c r="H1520" s="7">
        <v>0</v>
      </c>
    </row>
    <row r="1521" spans="1:8" x14ac:dyDescent="0.25">
      <c r="A1521" s="1">
        <v>2019</v>
      </c>
      <c r="B1521" s="1">
        <v>31545</v>
      </c>
      <c r="C1521" s="1" t="str">
        <f t="shared" si="46"/>
        <v>315</v>
      </c>
      <c r="D1521" s="1" t="str">
        <f t="shared" si="47"/>
        <v>45</v>
      </c>
      <c r="E1521" s="1" t="s">
        <v>9</v>
      </c>
      <c r="F1521" s="7">
        <v>0</v>
      </c>
      <c r="G1521" s="7">
        <v>-110680.16</v>
      </c>
      <c r="H1521" s="7">
        <v>0</v>
      </c>
    </row>
    <row r="1522" spans="1:8" x14ac:dyDescent="0.25">
      <c r="A1522" s="1">
        <v>2019</v>
      </c>
      <c r="B1522" s="1">
        <v>31546</v>
      </c>
      <c r="C1522" s="1" t="str">
        <f t="shared" si="46"/>
        <v>315</v>
      </c>
      <c r="D1522" s="1" t="str">
        <f t="shared" si="47"/>
        <v>46</v>
      </c>
      <c r="E1522" s="1" t="s">
        <v>9</v>
      </c>
      <c r="F1522" s="7">
        <v>0</v>
      </c>
      <c r="G1522" s="7">
        <v>0</v>
      </c>
      <c r="H1522" s="7">
        <v>0</v>
      </c>
    </row>
    <row r="1523" spans="1:8" x14ac:dyDescent="0.25">
      <c r="A1523" s="1">
        <v>2019</v>
      </c>
      <c r="B1523" s="1">
        <v>31551</v>
      </c>
      <c r="C1523" s="1" t="str">
        <f t="shared" si="46"/>
        <v>315</v>
      </c>
      <c r="D1523" s="1" t="str">
        <f t="shared" si="47"/>
        <v>51</v>
      </c>
      <c r="E1523" s="1" t="s">
        <v>9</v>
      </c>
      <c r="F1523" s="7">
        <v>0</v>
      </c>
      <c r="G1523" s="7">
        <v>0</v>
      </c>
      <c r="H1523" s="7">
        <v>0</v>
      </c>
    </row>
    <row r="1524" spans="1:8" x14ac:dyDescent="0.25">
      <c r="A1524" s="1">
        <v>2019</v>
      </c>
      <c r="B1524" s="1">
        <v>31552</v>
      </c>
      <c r="C1524" s="1" t="str">
        <f t="shared" si="46"/>
        <v>315</v>
      </c>
      <c r="D1524" s="1" t="str">
        <f t="shared" si="47"/>
        <v>52</v>
      </c>
      <c r="E1524" s="1" t="s">
        <v>9</v>
      </c>
      <c r="F1524" s="7">
        <v>0</v>
      </c>
      <c r="G1524" s="7">
        <v>0</v>
      </c>
      <c r="H1524" s="7">
        <v>0</v>
      </c>
    </row>
    <row r="1525" spans="1:8" x14ac:dyDescent="0.25">
      <c r="A1525" s="1">
        <v>2019</v>
      </c>
      <c r="B1525" s="1">
        <v>31553</v>
      </c>
      <c r="C1525" s="1" t="str">
        <f t="shared" si="46"/>
        <v>315</v>
      </c>
      <c r="D1525" s="1" t="str">
        <f t="shared" si="47"/>
        <v>53</v>
      </c>
      <c r="E1525" s="1" t="s">
        <v>9</v>
      </c>
      <c r="F1525" s="7">
        <v>0</v>
      </c>
      <c r="G1525" s="7">
        <v>0</v>
      </c>
      <c r="H1525" s="7">
        <v>0</v>
      </c>
    </row>
    <row r="1526" spans="1:8" x14ac:dyDescent="0.25">
      <c r="A1526" s="1">
        <v>2019</v>
      </c>
      <c r="B1526" s="1">
        <v>31554</v>
      </c>
      <c r="C1526" s="1" t="str">
        <f t="shared" si="46"/>
        <v>315</v>
      </c>
      <c r="D1526" s="1" t="str">
        <f t="shared" si="47"/>
        <v>54</v>
      </c>
      <c r="E1526" s="1" t="s">
        <v>9</v>
      </c>
      <c r="F1526" s="7">
        <v>0</v>
      </c>
      <c r="G1526" s="7">
        <v>0</v>
      </c>
      <c r="H1526" s="7">
        <v>0</v>
      </c>
    </row>
    <row r="1527" spans="1:8" x14ac:dyDescent="0.25">
      <c r="A1527" s="1">
        <v>2019</v>
      </c>
      <c r="B1527" s="1">
        <v>31640</v>
      </c>
      <c r="C1527" s="1" t="str">
        <f t="shared" si="46"/>
        <v>316</v>
      </c>
      <c r="D1527" s="1" t="str">
        <f t="shared" si="47"/>
        <v>40</v>
      </c>
      <c r="E1527" s="1" t="s">
        <v>9</v>
      </c>
      <c r="F1527" s="7">
        <v>46642.8</v>
      </c>
      <c r="G1527" s="7">
        <v>0</v>
      </c>
      <c r="H1527" s="7">
        <v>66512</v>
      </c>
    </row>
    <row r="1528" spans="1:8" x14ac:dyDescent="0.25">
      <c r="A1528" s="1">
        <v>2019</v>
      </c>
      <c r="B1528" s="1">
        <v>31641</v>
      </c>
      <c r="C1528" s="1" t="str">
        <f t="shared" si="46"/>
        <v>316</v>
      </c>
      <c r="D1528" s="1" t="str">
        <f t="shared" si="47"/>
        <v>41</v>
      </c>
      <c r="E1528" s="1" t="s">
        <v>9</v>
      </c>
      <c r="F1528" s="7">
        <v>0</v>
      </c>
      <c r="G1528" s="7">
        <v>0</v>
      </c>
      <c r="H1528" s="7">
        <v>0</v>
      </c>
    </row>
    <row r="1529" spans="1:8" x14ac:dyDescent="0.25">
      <c r="A1529" s="1">
        <v>2019</v>
      </c>
      <c r="B1529" s="1">
        <v>31642</v>
      </c>
      <c r="C1529" s="1" t="str">
        <f t="shared" si="46"/>
        <v>316</v>
      </c>
      <c r="D1529" s="1" t="str">
        <f t="shared" si="47"/>
        <v>42</v>
      </c>
      <c r="E1529" s="1" t="s">
        <v>9</v>
      </c>
      <c r="F1529" s="7">
        <v>0</v>
      </c>
      <c r="G1529" s="7">
        <v>0</v>
      </c>
      <c r="H1529" s="7">
        <v>0</v>
      </c>
    </row>
    <row r="1530" spans="1:8" x14ac:dyDescent="0.25">
      <c r="A1530" s="1">
        <v>2019</v>
      </c>
      <c r="B1530" s="1">
        <v>31643</v>
      </c>
      <c r="C1530" s="1" t="str">
        <f t="shared" si="46"/>
        <v>316</v>
      </c>
      <c r="D1530" s="1" t="str">
        <f t="shared" si="47"/>
        <v>43</v>
      </c>
      <c r="E1530" s="1" t="s">
        <v>9</v>
      </c>
      <c r="F1530" s="7">
        <v>0</v>
      </c>
      <c r="G1530" s="7">
        <v>0</v>
      </c>
      <c r="H1530" s="7">
        <v>0</v>
      </c>
    </row>
    <row r="1531" spans="1:8" x14ac:dyDescent="0.25">
      <c r="A1531" s="1">
        <v>2019</v>
      </c>
      <c r="B1531" s="1">
        <v>31644</v>
      </c>
      <c r="C1531" s="1" t="str">
        <f t="shared" si="46"/>
        <v>316</v>
      </c>
      <c r="D1531" s="1" t="str">
        <f t="shared" si="47"/>
        <v>44</v>
      </c>
      <c r="E1531" s="1" t="s">
        <v>9</v>
      </c>
      <c r="F1531" s="7">
        <v>42262.77</v>
      </c>
      <c r="G1531" s="7">
        <v>-389.76</v>
      </c>
      <c r="H1531" s="7">
        <v>0</v>
      </c>
    </row>
    <row r="1532" spans="1:8" x14ac:dyDescent="0.25">
      <c r="A1532" s="1">
        <v>2019</v>
      </c>
      <c r="B1532" s="1">
        <v>31645</v>
      </c>
      <c r="C1532" s="1" t="str">
        <f t="shared" si="46"/>
        <v>316</v>
      </c>
      <c r="D1532" s="1" t="str">
        <f t="shared" si="47"/>
        <v>45</v>
      </c>
      <c r="E1532" s="1" t="s">
        <v>9</v>
      </c>
      <c r="F1532" s="7">
        <v>62610.45</v>
      </c>
      <c r="G1532" s="7">
        <v>-107265.65</v>
      </c>
      <c r="H1532" s="7">
        <v>0</v>
      </c>
    </row>
    <row r="1533" spans="1:8" x14ac:dyDescent="0.25">
      <c r="A1533" s="1">
        <v>2019</v>
      </c>
      <c r="B1533" s="1">
        <v>31646</v>
      </c>
      <c r="C1533" s="1" t="str">
        <f t="shared" si="46"/>
        <v>316</v>
      </c>
      <c r="D1533" s="1" t="str">
        <f t="shared" si="47"/>
        <v>46</v>
      </c>
      <c r="E1533" s="1" t="s">
        <v>9</v>
      </c>
      <c r="F1533" s="7">
        <v>0</v>
      </c>
      <c r="G1533" s="7">
        <v>0</v>
      </c>
      <c r="H1533" s="7">
        <v>0</v>
      </c>
    </row>
    <row r="1534" spans="1:8" x14ac:dyDescent="0.25">
      <c r="A1534" s="1">
        <v>2019</v>
      </c>
      <c r="B1534" s="1">
        <v>31647</v>
      </c>
      <c r="C1534" s="1" t="str">
        <f t="shared" si="46"/>
        <v>316</v>
      </c>
      <c r="D1534" s="1" t="str">
        <f t="shared" si="47"/>
        <v>47</v>
      </c>
      <c r="E1534" s="1" t="s">
        <v>9</v>
      </c>
      <c r="F1534" s="7">
        <v>437693.63</v>
      </c>
      <c r="G1534" s="7">
        <v>0</v>
      </c>
      <c r="H1534" s="7">
        <v>0</v>
      </c>
    </row>
    <row r="1535" spans="1:8" x14ac:dyDescent="0.25">
      <c r="A1535" s="1">
        <v>2019</v>
      </c>
      <c r="B1535" s="1">
        <v>31651</v>
      </c>
      <c r="C1535" s="1" t="str">
        <f t="shared" si="46"/>
        <v>316</v>
      </c>
      <c r="D1535" s="1" t="str">
        <f t="shared" si="47"/>
        <v>51</v>
      </c>
      <c r="E1535" s="1" t="s">
        <v>9</v>
      </c>
      <c r="F1535" s="7">
        <v>0</v>
      </c>
      <c r="G1535" s="7">
        <v>0</v>
      </c>
      <c r="H1535" s="7">
        <v>0</v>
      </c>
    </row>
    <row r="1536" spans="1:8" x14ac:dyDescent="0.25">
      <c r="A1536" s="1">
        <v>2019</v>
      </c>
      <c r="B1536" s="1">
        <v>31652</v>
      </c>
      <c r="C1536" s="1" t="str">
        <f t="shared" si="46"/>
        <v>316</v>
      </c>
      <c r="D1536" s="1" t="str">
        <f t="shared" si="47"/>
        <v>52</v>
      </c>
      <c r="E1536" s="1" t="s">
        <v>9</v>
      </c>
      <c r="F1536" s="7">
        <v>0</v>
      </c>
      <c r="G1536" s="7">
        <v>0</v>
      </c>
      <c r="H1536" s="7">
        <v>0</v>
      </c>
    </row>
    <row r="1537" spans="1:8" x14ac:dyDescent="0.25">
      <c r="A1537" s="1">
        <v>2019</v>
      </c>
      <c r="B1537" s="1">
        <v>31653</v>
      </c>
      <c r="C1537" s="1" t="str">
        <f t="shared" si="46"/>
        <v>316</v>
      </c>
      <c r="D1537" s="1" t="str">
        <f t="shared" si="47"/>
        <v>53</v>
      </c>
      <c r="E1537" s="1" t="s">
        <v>9</v>
      </c>
      <c r="F1537" s="7">
        <v>0</v>
      </c>
      <c r="G1537" s="7">
        <v>0</v>
      </c>
      <c r="H1537" s="7">
        <v>0</v>
      </c>
    </row>
    <row r="1538" spans="1:8" x14ac:dyDescent="0.25">
      <c r="A1538" s="1">
        <v>2019</v>
      </c>
      <c r="B1538" s="1">
        <v>31654</v>
      </c>
      <c r="C1538" s="1" t="str">
        <f t="shared" ref="C1538:C1601" si="48">LEFT(B1538,3)</f>
        <v>316</v>
      </c>
      <c r="D1538" s="1" t="str">
        <f t="shared" ref="D1538:D1601" si="49">RIGHT(B1538,2)</f>
        <v>54</v>
      </c>
      <c r="E1538" s="1" t="s">
        <v>9</v>
      </c>
      <c r="F1538" s="7">
        <v>0</v>
      </c>
      <c r="G1538" s="7">
        <v>0</v>
      </c>
      <c r="H1538" s="7">
        <v>0</v>
      </c>
    </row>
    <row r="1539" spans="1:8" x14ac:dyDescent="0.25">
      <c r="A1539" s="1">
        <v>2019</v>
      </c>
      <c r="B1539" s="1">
        <v>31700</v>
      </c>
      <c r="C1539" s="1" t="str">
        <f t="shared" si="48"/>
        <v>317</v>
      </c>
      <c r="D1539" s="1" t="str">
        <f t="shared" si="49"/>
        <v>00</v>
      </c>
      <c r="E1539" s="1" t="s">
        <v>10</v>
      </c>
      <c r="F1539" s="7">
        <v>18001106.350000001</v>
      </c>
      <c r="G1539" s="7">
        <v>0</v>
      </c>
      <c r="H1539" s="7">
        <v>0</v>
      </c>
    </row>
    <row r="1540" spans="1:8" x14ac:dyDescent="0.25">
      <c r="A1540" s="1">
        <v>2019</v>
      </c>
      <c r="B1540" s="1">
        <v>34130</v>
      </c>
      <c r="C1540" s="1" t="str">
        <f t="shared" si="48"/>
        <v>341</v>
      </c>
      <c r="D1540" s="1" t="str">
        <f t="shared" si="49"/>
        <v>30</v>
      </c>
      <c r="E1540" s="2" t="s">
        <v>11</v>
      </c>
      <c r="F1540" s="7">
        <v>231736.56999999998</v>
      </c>
      <c r="G1540" s="7">
        <v>-139353.43999999997</v>
      </c>
      <c r="H1540" s="7">
        <v>0</v>
      </c>
    </row>
    <row r="1541" spans="1:8" x14ac:dyDescent="0.25">
      <c r="A1541" s="1">
        <v>2019</v>
      </c>
      <c r="B1541" s="1">
        <v>34131</v>
      </c>
      <c r="C1541" s="1" t="str">
        <f t="shared" si="48"/>
        <v>341</v>
      </c>
      <c r="D1541" s="1" t="str">
        <f t="shared" si="49"/>
        <v>31</v>
      </c>
      <c r="E1541" s="2" t="s">
        <v>11</v>
      </c>
      <c r="F1541" s="7">
        <v>0</v>
      </c>
      <c r="G1541" s="7">
        <v>-366.64</v>
      </c>
      <c r="H1541" s="7">
        <v>0</v>
      </c>
    </row>
    <row r="1542" spans="1:8" x14ac:dyDescent="0.25">
      <c r="A1542" s="1">
        <v>2019</v>
      </c>
      <c r="B1542" s="1">
        <v>34132</v>
      </c>
      <c r="C1542" s="1" t="str">
        <f t="shared" si="48"/>
        <v>341</v>
      </c>
      <c r="D1542" s="1" t="str">
        <f t="shared" si="49"/>
        <v>32</v>
      </c>
      <c r="E1542" s="2" t="s">
        <v>11</v>
      </c>
      <c r="F1542" s="7">
        <v>0</v>
      </c>
      <c r="G1542" s="7">
        <v>0</v>
      </c>
      <c r="H1542" s="7">
        <v>0</v>
      </c>
    </row>
    <row r="1543" spans="1:8" x14ac:dyDescent="0.25">
      <c r="A1543" s="1">
        <v>2019</v>
      </c>
      <c r="B1543" s="1">
        <v>34133</v>
      </c>
      <c r="C1543" s="1" t="str">
        <f t="shared" si="48"/>
        <v>341</v>
      </c>
      <c r="D1543" s="1" t="str">
        <f t="shared" si="49"/>
        <v>33</v>
      </c>
      <c r="E1543" s="2" t="s">
        <v>11</v>
      </c>
      <c r="F1543" s="7">
        <v>0</v>
      </c>
      <c r="G1543" s="7">
        <v>0</v>
      </c>
      <c r="H1543" s="7">
        <v>0</v>
      </c>
    </row>
    <row r="1544" spans="1:8" x14ac:dyDescent="0.25">
      <c r="A1544" s="1">
        <v>2019</v>
      </c>
      <c r="B1544" s="1">
        <v>34134</v>
      </c>
      <c r="C1544" s="1" t="str">
        <f t="shared" si="48"/>
        <v>341</v>
      </c>
      <c r="D1544" s="1" t="str">
        <f t="shared" si="49"/>
        <v>34</v>
      </c>
      <c r="E1544" s="2" t="s">
        <v>11</v>
      </c>
      <c r="F1544" s="7">
        <v>0</v>
      </c>
      <c r="G1544" s="7">
        <v>0</v>
      </c>
      <c r="H1544" s="7">
        <v>0</v>
      </c>
    </row>
    <row r="1545" spans="1:8" x14ac:dyDescent="0.25">
      <c r="A1545" s="1">
        <v>2019</v>
      </c>
      <c r="B1545" s="1">
        <v>34135</v>
      </c>
      <c r="C1545" s="1" t="str">
        <f t="shared" si="48"/>
        <v>341</v>
      </c>
      <c r="D1545" s="1" t="str">
        <f t="shared" si="49"/>
        <v>35</v>
      </c>
      <c r="E1545" s="2" t="s">
        <v>11</v>
      </c>
      <c r="F1545" s="7">
        <v>0</v>
      </c>
      <c r="G1545" s="7">
        <v>0</v>
      </c>
      <c r="H1545" s="7">
        <v>0</v>
      </c>
    </row>
    <row r="1546" spans="1:8" x14ac:dyDescent="0.25">
      <c r="A1546" s="1">
        <v>2019</v>
      </c>
      <c r="B1546" s="1">
        <v>34136</v>
      </c>
      <c r="C1546" s="1" t="str">
        <f t="shared" si="48"/>
        <v>341</v>
      </c>
      <c r="D1546" s="1" t="str">
        <f t="shared" si="49"/>
        <v>36</v>
      </c>
      <c r="E1546" s="2" t="s">
        <v>11</v>
      </c>
      <c r="F1546" s="7">
        <v>0</v>
      </c>
      <c r="G1546" s="7">
        <v>0</v>
      </c>
      <c r="H1546" s="7">
        <v>0</v>
      </c>
    </row>
    <row r="1547" spans="1:8" x14ac:dyDescent="0.25">
      <c r="A1547" s="1">
        <v>2019</v>
      </c>
      <c r="B1547" s="1">
        <v>34144</v>
      </c>
      <c r="C1547" s="1" t="str">
        <f t="shared" si="48"/>
        <v>341</v>
      </c>
      <c r="D1547" s="1" t="str">
        <f t="shared" si="49"/>
        <v>44</v>
      </c>
      <c r="E1547" s="2" t="s">
        <v>11</v>
      </c>
      <c r="F1547" s="7">
        <v>0</v>
      </c>
      <c r="G1547" s="7">
        <v>0</v>
      </c>
      <c r="H1547" s="7">
        <v>0</v>
      </c>
    </row>
    <row r="1548" spans="1:8" x14ac:dyDescent="0.25">
      <c r="A1548" s="1">
        <v>2019</v>
      </c>
      <c r="B1548" s="1">
        <v>34180</v>
      </c>
      <c r="C1548" s="1" t="str">
        <f t="shared" si="48"/>
        <v>341</v>
      </c>
      <c r="D1548" s="1" t="str">
        <f t="shared" si="49"/>
        <v>80</v>
      </c>
      <c r="E1548" s="2" t="s">
        <v>11</v>
      </c>
      <c r="F1548" s="7">
        <v>87289.549999999988</v>
      </c>
      <c r="G1548" s="7">
        <v>-8030</v>
      </c>
      <c r="H1548" s="7">
        <v>0</v>
      </c>
    </row>
    <row r="1549" spans="1:8" x14ac:dyDescent="0.25">
      <c r="A1549" s="1">
        <v>2019</v>
      </c>
      <c r="B1549" s="1">
        <v>34181</v>
      </c>
      <c r="C1549" s="1" t="str">
        <f t="shared" si="48"/>
        <v>341</v>
      </c>
      <c r="D1549" s="1" t="str">
        <f t="shared" si="49"/>
        <v>81</v>
      </c>
      <c r="E1549" s="2" t="s">
        <v>11</v>
      </c>
      <c r="F1549" s="7">
        <v>85403.040000000008</v>
      </c>
      <c r="G1549" s="7">
        <v>-36912.639999999999</v>
      </c>
      <c r="H1549" s="7">
        <v>0</v>
      </c>
    </row>
    <row r="1550" spans="1:8" x14ac:dyDescent="0.25">
      <c r="A1550" s="1">
        <v>2019</v>
      </c>
      <c r="B1550" s="1">
        <v>34182</v>
      </c>
      <c r="C1550" s="1" t="str">
        <f t="shared" si="48"/>
        <v>341</v>
      </c>
      <c r="D1550" s="1" t="str">
        <f t="shared" si="49"/>
        <v>82</v>
      </c>
      <c r="E1550" s="2" t="s">
        <v>11</v>
      </c>
      <c r="F1550" s="7">
        <v>0</v>
      </c>
      <c r="G1550" s="7">
        <v>0</v>
      </c>
      <c r="H1550" s="7">
        <v>0</v>
      </c>
    </row>
    <row r="1551" spans="1:8" x14ac:dyDescent="0.25">
      <c r="A1551" s="1">
        <v>2019</v>
      </c>
      <c r="B1551" s="1">
        <v>34183</v>
      </c>
      <c r="C1551" s="1" t="str">
        <f t="shared" si="48"/>
        <v>341</v>
      </c>
      <c r="D1551" s="1" t="str">
        <f t="shared" si="49"/>
        <v>83</v>
      </c>
      <c r="E1551" s="2" t="s">
        <v>11</v>
      </c>
      <c r="F1551" s="7">
        <v>0</v>
      </c>
      <c r="G1551" s="7">
        <v>0</v>
      </c>
      <c r="H1551" s="7">
        <v>0</v>
      </c>
    </row>
    <row r="1552" spans="1:8" x14ac:dyDescent="0.25">
      <c r="A1552" s="1">
        <v>2019</v>
      </c>
      <c r="B1552" s="1">
        <v>34184</v>
      </c>
      <c r="C1552" s="1" t="str">
        <f t="shared" si="48"/>
        <v>341</v>
      </c>
      <c r="D1552" s="1" t="str">
        <f t="shared" si="49"/>
        <v>84</v>
      </c>
      <c r="E1552" s="2" t="s">
        <v>11</v>
      </c>
      <c r="F1552" s="7">
        <v>0</v>
      </c>
      <c r="G1552" s="7">
        <v>0</v>
      </c>
      <c r="H1552" s="7">
        <v>0</v>
      </c>
    </row>
    <row r="1553" spans="1:8" x14ac:dyDescent="0.25">
      <c r="A1553" s="1">
        <v>2019</v>
      </c>
      <c r="B1553" s="1">
        <v>34185</v>
      </c>
      <c r="C1553" s="1" t="str">
        <f t="shared" si="48"/>
        <v>341</v>
      </c>
      <c r="D1553" s="1" t="str">
        <f t="shared" si="49"/>
        <v>85</v>
      </c>
      <c r="E1553" s="2" t="s">
        <v>11</v>
      </c>
      <c r="F1553" s="7">
        <v>0</v>
      </c>
      <c r="G1553" s="7">
        <v>0</v>
      </c>
      <c r="H1553" s="7">
        <v>0</v>
      </c>
    </row>
    <row r="1554" spans="1:8" x14ac:dyDescent="0.25">
      <c r="A1554" s="1">
        <v>2019</v>
      </c>
      <c r="B1554" s="1">
        <v>34186</v>
      </c>
      <c r="C1554" s="1" t="str">
        <f t="shared" si="48"/>
        <v>341</v>
      </c>
      <c r="D1554" s="1" t="str">
        <f t="shared" si="49"/>
        <v>86</v>
      </c>
      <c r="E1554" s="2" t="s">
        <v>11</v>
      </c>
      <c r="F1554" s="7">
        <v>0</v>
      </c>
      <c r="G1554" s="7">
        <v>0</v>
      </c>
      <c r="H1554" s="7">
        <v>0</v>
      </c>
    </row>
    <row r="1555" spans="1:8" x14ac:dyDescent="0.25">
      <c r="A1555" s="1">
        <v>2019</v>
      </c>
      <c r="B1555" s="1">
        <v>34199</v>
      </c>
      <c r="C1555" s="1" t="str">
        <f t="shared" si="48"/>
        <v>341</v>
      </c>
      <c r="D1555" s="1" t="str">
        <f t="shared" si="49"/>
        <v>99</v>
      </c>
      <c r="E1555" s="2" t="s">
        <v>11</v>
      </c>
      <c r="F1555" s="7">
        <v>0</v>
      </c>
      <c r="G1555" s="7">
        <v>0</v>
      </c>
      <c r="H1555" s="7">
        <v>0</v>
      </c>
    </row>
    <row r="1556" spans="1:8" x14ac:dyDescent="0.25">
      <c r="A1556" s="1">
        <v>2019</v>
      </c>
      <c r="B1556" s="1">
        <v>34230</v>
      </c>
      <c r="C1556" s="1" t="str">
        <f t="shared" si="48"/>
        <v>342</v>
      </c>
      <c r="D1556" s="1" t="str">
        <f t="shared" si="49"/>
        <v>30</v>
      </c>
      <c r="E1556" s="2" t="s">
        <v>11</v>
      </c>
      <c r="F1556" s="7">
        <v>18545.93</v>
      </c>
      <c r="G1556" s="7">
        <v>-704198.94000000006</v>
      </c>
      <c r="H1556" s="7">
        <v>-8771.27</v>
      </c>
    </row>
    <row r="1557" spans="1:8" x14ac:dyDescent="0.25">
      <c r="A1557" s="1">
        <v>2019</v>
      </c>
      <c r="B1557" s="1">
        <v>34231</v>
      </c>
      <c r="C1557" s="1" t="str">
        <f t="shared" si="48"/>
        <v>342</v>
      </c>
      <c r="D1557" s="1" t="str">
        <f t="shared" si="49"/>
        <v>31</v>
      </c>
      <c r="E1557" s="2" t="s">
        <v>11</v>
      </c>
      <c r="F1557" s="7">
        <v>391427.47000000003</v>
      </c>
      <c r="G1557" s="7">
        <v>-50768.879999999976</v>
      </c>
      <c r="H1557" s="7">
        <v>-30780.329999999998</v>
      </c>
    </row>
    <row r="1558" spans="1:8" x14ac:dyDescent="0.25">
      <c r="A1558" s="1">
        <v>2019</v>
      </c>
      <c r="B1558" s="1">
        <v>34232</v>
      </c>
      <c r="C1558" s="1" t="str">
        <f t="shared" si="48"/>
        <v>342</v>
      </c>
      <c r="D1558" s="1" t="str">
        <f t="shared" si="49"/>
        <v>32</v>
      </c>
      <c r="E1558" s="2" t="s">
        <v>11</v>
      </c>
      <c r="F1558" s="7">
        <v>46627.069999999992</v>
      </c>
      <c r="G1558" s="7">
        <v>122919.76000000004</v>
      </c>
      <c r="H1558" s="7">
        <v>-39355.100000000006</v>
      </c>
    </row>
    <row r="1559" spans="1:8" x14ac:dyDescent="0.25">
      <c r="A1559" s="1">
        <v>2019</v>
      </c>
      <c r="B1559" s="1">
        <v>34233</v>
      </c>
      <c r="C1559" s="1" t="str">
        <f t="shared" si="48"/>
        <v>342</v>
      </c>
      <c r="D1559" s="1" t="str">
        <f t="shared" si="49"/>
        <v>33</v>
      </c>
      <c r="E1559" s="2" t="s">
        <v>11</v>
      </c>
      <c r="F1559" s="7">
        <v>0</v>
      </c>
      <c r="G1559" s="7">
        <v>-2348.38</v>
      </c>
      <c r="H1559" s="7">
        <v>-1352.79</v>
      </c>
    </row>
    <row r="1560" spans="1:8" x14ac:dyDescent="0.25">
      <c r="A1560" s="1">
        <v>2019</v>
      </c>
      <c r="B1560" s="1">
        <v>34234</v>
      </c>
      <c r="C1560" s="1" t="str">
        <f t="shared" si="48"/>
        <v>342</v>
      </c>
      <c r="D1560" s="1" t="str">
        <f t="shared" si="49"/>
        <v>34</v>
      </c>
      <c r="E1560" s="2" t="s">
        <v>11</v>
      </c>
      <c r="F1560" s="7">
        <v>0</v>
      </c>
      <c r="G1560" s="7">
        <v>-2333.2299999999996</v>
      </c>
      <c r="H1560" s="7">
        <v>-1341.77</v>
      </c>
    </row>
    <row r="1561" spans="1:8" x14ac:dyDescent="0.25">
      <c r="A1561" s="1">
        <v>2019</v>
      </c>
      <c r="B1561" s="1">
        <v>34235</v>
      </c>
      <c r="C1561" s="1" t="str">
        <f t="shared" si="48"/>
        <v>342</v>
      </c>
      <c r="D1561" s="1" t="str">
        <f t="shared" si="49"/>
        <v>35</v>
      </c>
      <c r="E1561" s="2" t="s">
        <v>11</v>
      </c>
      <c r="F1561" s="7">
        <v>0</v>
      </c>
      <c r="G1561" s="7">
        <v>-1505.6600000000003</v>
      </c>
      <c r="H1561" s="7">
        <v>-801.54</v>
      </c>
    </row>
    <row r="1562" spans="1:8" x14ac:dyDescent="0.25">
      <c r="A1562" s="1">
        <v>2019</v>
      </c>
      <c r="B1562" s="1">
        <v>34236</v>
      </c>
      <c r="C1562" s="1" t="str">
        <f t="shared" si="48"/>
        <v>342</v>
      </c>
      <c r="D1562" s="1" t="str">
        <f t="shared" si="49"/>
        <v>36</v>
      </c>
      <c r="E1562" s="2" t="s">
        <v>11</v>
      </c>
      <c r="F1562" s="7">
        <v>0</v>
      </c>
      <c r="G1562" s="7">
        <v>-1152.42</v>
      </c>
      <c r="H1562" s="7">
        <v>-613.5</v>
      </c>
    </row>
    <row r="1563" spans="1:8" x14ac:dyDescent="0.25">
      <c r="A1563" s="1">
        <v>2019</v>
      </c>
      <c r="B1563" s="1">
        <v>34244</v>
      </c>
      <c r="C1563" s="1" t="str">
        <f t="shared" si="48"/>
        <v>342</v>
      </c>
      <c r="D1563" s="1" t="str">
        <f t="shared" si="49"/>
        <v>44</v>
      </c>
      <c r="E1563" s="2" t="s">
        <v>11</v>
      </c>
      <c r="F1563" s="7">
        <v>0</v>
      </c>
      <c r="G1563" s="7">
        <v>-1764.0700000000006</v>
      </c>
      <c r="H1563" s="7">
        <v>-939.13</v>
      </c>
    </row>
    <row r="1564" spans="1:8" x14ac:dyDescent="0.25">
      <c r="A1564" s="1">
        <v>2019</v>
      </c>
      <c r="B1564" s="1">
        <v>34280</v>
      </c>
      <c r="C1564" s="1" t="str">
        <f t="shared" si="48"/>
        <v>342</v>
      </c>
      <c r="D1564" s="1" t="str">
        <f t="shared" si="49"/>
        <v>80</v>
      </c>
      <c r="E1564" s="2" t="s">
        <v>11</v>
      </c>
      <c r="F1564" s="7">
        <v>0</v>
      </c>
      <c r="G1564" s="7">
        <v>-9482.1099999999988</v>
      </c>
      <c r="H1564" s="7">
        <v>-3094.58</v>
      </c>
    </row>
    <row r="1565" spans="1:8" x14ac:dyDescent="0.25">
      <c r="A1565" s="1">
        <v>2019</v>
      </c>
      <c r="B1565" s="1">
        <v>34281</v>
      </c>
      <c r="C1565" s="1" t="str">
        <f t="shared" si="48"/>
        <v>342</v>
      </c>
      <c r="D1565" s="1" t="str">
        <f t="shared" si="49"/>
        <v>81</v>
      </c>
      <c r="E1565" s="2" t="s">
        <v>11</v>
      </c>
      <c r="F1565" s="7">
        <v>3406509.11</v>
      </c>
      <c r="G1565" s="7">
        <v>-473494.25999999995</v>
      </c>
      <c r="H1565" s="7">
        <v>-95226.9</v>
      </c>
    </row>
    <row r="1566" spans="1:8" x14ac:dyDescent="0.25">
      <c r="A1566" s="1">
        <v>2019</v>
      </c>
      <c r="B1566" s="1">
        <v>34282</v>
      </c>
      <c r="C1566" s="1" t="str">
        <f t="shared" si="48"/>
        <v>342</v>
      </c>
      <c r="D1566" s="1" t="str">
        <f t="shared" si="49"/>
        <v>82</v>
      </c>
      <c r="E1566" s="2" t="s">
        <v>11</v>
      </c>
      <c r="F1566" s="7">
        <v>230286.27000000002</v>
      </c>
      <c r="G1566" s="7">
        <v>-2346.3899999999994</v>
      </c>
      <c r="H1566" s="7">
        <v>-486.91999999999996</v>
      </c>
    </row>
    <row r="1567" spans="1:8" x14ac:dyDescent="0.25">
      <c r="A1567" s="1">
        <v>2019</v>
      </c>
      <c r="B1567" s="1">
        <v>34283</v>
      </c>
      <c r="C1567" s="1" t="str">
        <f t="shared" si="48"/>
        <v>342</v>
      </c>
      <c r="D1567" s="1" t="str">
        <f t="shared" si="49"/>
        <v>83</v>
      </c>
      <c r="E1567" s="2" t="s">
        <v>11</v>
      </c>
      <c r="F1567" s="7">
        <v>62032.090000000004</v>
      </c>
      <c r="G1567" s="7">
        <v>-1238.9899999999998</v>
      </c>
      <c r="H1567" s="7">
        <v>-430.40999999999997</v>
      </c>
    </row>
    <row r="1568" spans="1:8" x14ac:dyDescent="0.25">
      <c r="A1568" s="1">
        <v>2019</v>
      </c>
      <c r="B1568" s="1">
        <v>34284</v>
      </c>
      <c r="C1568" s="1" t="str">
        <f t="shared" si="48"/>
        <v>342</v>
      </c>
      <c r="D1568" s="1" t="str">
        <f t="shared" si="49"/>
        <v>84</v>
      </c>
      <c r="E1568" s="2" t="s">
        <v>11</v>
      </c>
      <c r="F1568" s="7">
        <v>195459.18000000002</v>
      </c>
      <c r="G1568" s="7">
        <v>-997.15000000000055</v>
      </c>
      <c r="H1568" s="7">
        <v>-959.08999999999992</v>
      </c>
    </row>
    <row r="1569" spans="1:8" x14ac:dyDescent="0.25">
      <c r="A1569" s="1">
        <v>2019</v>
      </c>
      <c r="B1569" s="1">
        <v>34285</v>
      </c>
      <c r="C1569" s="1" t="str">
        <f t="shared" si="48"/>
        <v>342</v>
      </c>
      <c r="D1569" s="1" t="str">
        <f t="shared" si="49"/>
        <v>85</v>
      </c>
      <c r="E1569" s="2" t="s">
        <v>11</v>
      </c>
      <c r="F1569" s="7">
        <v>0</v>
      </c>
      <c r="G1569" s="7">
        <v>-1677.8600000000006</v>
      </c>
      <c r="H1569" s="7">
        <v>-868</v>
      </c>
    </row>
    <row r="1570" spans="1:8" x14ac:dyDescent="0.25">
      <c r="A1570" s="1">
        <v>2019</v>
      </c>
      <c r="B1570" s="1">
        <v>34286</v>
      </c>
      <c r="C1570" s="1" t="str">
        <f t="shared" si="48"/>
        <v>342</v>
      </c>
      <c r="D1570" s="1" t="str">
        <f t="shared" si="49"/>
        <v>86</v>
      </c>
      <c r="E1570" s="2" t="s">
        <v>11</v>
      </c>
      <c r="F1570" s="7">
        <v>80057.63</v>
      </c>
      <c r="G1570" s="7">
        <v>-159885.32999999996</v>
      </c>
      <c r="H1570" s="7">
        <v>-85267.01</v>
      </c>
    </row>
    <row r="1571" spans="1:8" x14ac:dyDescent="0.25">
      <c r="A1571" s="1">
        <v>2019</v>
      </c>
      <c r="B1571" s="1">
        <v>34287</v>
      </c>
      <c r="C1571" s="1" t="str">
        <f t="shared" si="48"/>
        <v>342</v>
      </c>
      <c r="D1571" s="1" t="str">
        <f t="shared" si="49"/>
        <v>87</v>
      </c>
      <c r="E1571" s="2" t="s">
        <v>11</v>
      </c>
      <c r="F1571" s="7">
        <v>0</v>
      </c>
      <c r="G1571" s="7">
        <v>0</v>
      </c>
      <c r="H1571" s="7">
        <v>0</v>
      </c>
    </row>
    <row r="1572" spans="1:8" x14ac:dyDescent="0.25">
      <c r="A1572" s="1">
        <v>2019</v>
      </c>
      <c r="B1572" s="1">
        <v>34330</v>
      </c>
      <c r="C1572" s="1" t="str">
        <f t="shared" si="48"/>
        <v>343</v>
      </c>
      <c r="D1572" s="1" t="str">
        <f t="shared" si="49"/>
        <v>30</v>
      </c>
      <c r="E1572" s="2" t="s">
        <v>11</v>
      </c>
      <c r="F1572" s="7">
        <v>82995.61</v>
      </c>
      <c r="G1572" s="7">
        <v>-1051545.17</v>
      </c>
      <c r="H1572" s="7">
        <v>-13977.560000000001</v>
      </c>
    </row>
    <row r="1573" spans="1:8" x14ac:dyDescent="0.25">
      <c r="A1573" s="1">
        <v>2019</v>
      </c>
      <c r="B1573" s="1">
        <v>34331</v>
      </c>
      <c r="C1573" s="1" t="str">
        <f t="shared" si="48"/>
        <v>343</v>
      </c>
      <c r="D1573" s="1" t="str">
        <f t="shared" si="49"/>
        <v>31</v>
      </c>
      <c r="E1573" s="2" t="s">
        <v>11</v>
      </c>
      <c r="F1573" s="7">
        <v>117782.22</v>
      </c>
      <c r="G1573" s="7">
        <v>-149544.49</v>
      </c>
      <c r="H1573" s="7">
        <v>-83206.889999999985</v>
      </c>
    </row>
    <row r="1574" spans="1:8" x14ac:dyDescent="0.25">
      <c r="A1574" s="1">
        <v>2019</v>
      </c>
      <c r="B1574" s="1">
        <v>34332</v>
      </c>
      <c r="C1574" s="1" t="str">
        <f t="shared" si="48"/>
        <v>343</v>
      </c>
      <c r="D1574" s="1" t="str">
        <f t="shared" si="49"/>
        <v>32</v>
      </c>
      <c r="E1574" s="2" t="s">
        <v>11</v>
      </c>
      <c r="F1574" s="7">
        <v>208469.63</v>
      </c>
      <c r="G1574" s="7">
        <v>-485718.99000000022</v>
      </c>
      <c r="H1574" s="7">
        <v>-114127</v>
      </c>
    </row>
    <row r="1575" spans="1:8" x14ac:dyDescent="0.25">
      <c r="A1575" s="1">
        <v>2019</v>
      </c>
      <c r="B1575" s="1">
        <v>34333</v>
      </c>
      <c r="C1575" s="1" t="str">
        <f t="shared" si="48"/>
        <v>343</v>
      </c>
      <c r="D1575" s="1" t="str">
        <f t="shared" si="49"/>
        <v>33</v>
      </c>
      <c r="E1575" s="2" t="s">
        <v>11</v>
      </c>
      <c r="F1575" s="7">
        <v>0</v>
      </c>
      <c r="G1575" s="7">
        <v>-10701.850000000002</v>
      </c>
      <c r="H1575" s="7">
        <v>-6145.5099999999993</v>
      </c>
    </row>
    <row r="1576" spans="1:8" x14ac:dyDescent="0.25">
      <c r="A1576" s="1">
        <v>2019</v>
      </c>
      <c r="B1576" s="1">
        <v>34334</v>
      </c>
      <c r="C1576" s="1" t="str">
        <f t="shared" si="48"/>
        <v>343</v>
      </c>
      <c r="D1576" s="1" t="str">
        <f t="shared" si="49"/>
        <v>34</v>
      </c>
      <c r="E1576" s="2" t="s">
        <v>11</v>
      </c>
      <c r="F1576" s="7">
        <v>0</v>
      </c>
      <c r="G1576" s="7">
        <v>-11014.36</v>
      </c>
      <c r="H1576" s="7">
        <v>-6310.4399999999987</v>
      </c>
    </row>
    <row r="1577" spans="1:8" x14ac:dyDescent="0.25">
      <c r="A1577" s="1">
        <v>2019</v>
      </c>
      <c r="B1577" s="1">
        <v>34335</v>
      </c>
      <c r="C1577" s="1" t="str">
        <f t="shared" si="48"/>
        <v>343</v>
      </c>
      <c r="D1577" s="1" t="str">
        <f t="shared" si="49"/>
        <v>35</v>
      </c>
      <c r="E1577" s="2" t="s">
        <v>11</v>
      </c>
      <c r="F1577" s="7">
        <v>0</v>
      </c>
      <c r="G1577" s="7">
        <v>-13935.150000000001</v>
      </c>
      <c r="H1577" s="7">
        <v>-7414.01</v>
      </c>
    </row>
    <row r="1578" spans="1:8" x14ac:dyDescent="0.25">
      <c r="A1578" s="1">
        <v>2019</v>
      </c>
      <c r="B1578" s="1">
        <v>34336</v>
      </c>
      <c r="C1578" s="1" t="str">
        <f t="shared" si="48"/>
        <v>343</v>
      </c>
      <c r="D1578" s="1" t="str">
        <f t="shared" si="49"/>
        <v>36</v>
      </c>
      <c r="E1578" s="2" t="s">
        <v>11</v>
      </c>
      <c r="F1578" s="7">
        <v>0</v>
      </c>
      <c r="G1578" s="7">
        <v>-13102.14</v>
      </c>
      <c r="H1578" s="7">
        <v>-6971.9699999999993</v>
      </c>
    </row>
    <row r="1579" spans="1:8" x14ac:dyDescent="0.25">
      <c r="A1579" s="1">
        <v>2019</v>
      </c>
      <c r="B1579" s="1">
        <v>34344</v>
      </c>
      <c r="C1579" s="1" t="str">
        <f t="shared" si="48"/>
        <v>343</v>
      </c>
      <c r="D1579" s="1" t="str">
        <f t="shared" si="49"/>
        <v>44</v>
      </c>
      <c r="E1579" s="2" t="s">
        <v>11</v>
      </c>
      <c r="F1579" s="7">
        <v>1230706.78</v>
      </c>
      <c r="G1579" s="7">
        <v>-52795.89</v>
      </c>
      <c r="H1579" s="7">
        <v>-7651.93</v>
      </c>
    </row>
    <row r="1580" spans="1:8" x14ac:dyDescent="0.25">
      <c r="A1580" s="1">
        <v>2019</v>
      </c>
      <c r="B1580" s="1">
        <v>34380</v>
      </c>
      <c r="C1580" s="1" t="str">
        <f t="shared" si="48"/>
        <v>343</v>
      </c>
      <c r="D1580" s="1" t="str">
        <f t="shared" si="49"/>
        <v>80</v>
      </c>
      <c r="E1580" s="2" t="s">
        <v>11</v>
      </c>
      <c r="F1580" s="7">
        <v>0</v>
      </c>
      <c r="G1580" s="7">
        <v>-8507.989999999998</v>
      </c>
      <c r="H1580" s="7">
        <v>-3914.2599999999998</v>
      </c>
    </row>
    <row r="1581" spans="1:8" x14ac:dyDescent="0.25">
      <c r="A1581" s="1">
        <v>2019</v>
      </c>
      <c r="B1581" s="1">
        <v>34381</v>
      </c>
      <c r="C1581" s="1" t="str">
        <f t="shared" si="48"/>
        <v>343</v>
      </c>
      <c r="D1581" s="1" t="str">
        <f t="shared" si="49"/>
        <v>81</v>
      </c>
      <c r="E1581" s="2" t="s">
        <v>11</v>
      </c>
      <c r="F1581" s="7">
        <v>624244.57999999996</v>
      </c>
      <c r="G1581" s="7">
        <v>-113908.99000000003</v>
      </c>
      <c r="H1581" s="7">
        <v>-57324.38</v>
      </c>
    </row>
    <row r="1582" spans="1:8" x14ac:dyDescent="0.25">
      <c r="A1582" s="1">
        <v>2019</v>
      </c>
      <c r="B1582" s="1">
        <v>34382</v>
      </c>
      <c r="C1582" s="1" t="str">
        <f t="shared" si="48"/>
        <v>343</v>
      </c>
      <c r="D1582" s="1" t="str">
        <f t="shared" si="49"/>
        <v>82</v>
      </c>
      <c r="E1582" s="2" t="s">
        <v>11</v>
      </c>
      <c r="F1582" s="7">
        <v>44832.009999999995</v>
      </c>
      <c r="G1582" s="7">
        <v>-21491.93</v>
      </c>
      <c r="H1582" s="7">
        <v>-9926.8799999999992</v>
      </c>
    </row>
    <row r="1583" spans="1:8" x14ac:dyDescent="0.25">
      <c r="A1583" s="1">
        <v>2019</v>
      </c>
      <c r="B1583" s="1">
        <v>34383</v>
      </c>
      <c r="C1583" s="1" t="str">
        <f t="shared" si="48"/>
        <v>343</v>
      </c>
      <c r="D1583" s="1" t="str">
        <f t="shared" si="49"/>
        <v>83</v>
      </c>
      <c r="E1583" s="2" t="s">
        <v>11</v>
      </c>
      <c r="F1583" s="7">
        <v>0</v>
      </c>
      <c r="G1583" s="7">
        <v>-21975.629999999997</v>
      </c>
      <c r="H1583" s="7">
        <v>-12979.34</v>
      </c>
    </row>
    <row r="1584" spans="1:8" x14ac:dyDescent="0.25">
      <c r="A1584" s="1">
        <v>2019</v>
      </c>
      <c r="B1584" s="1">
        <v>34384</v>
      </c>
      <c r="C1584" s="1" t="str">
        <f t="shared" si="48"/>
        <v>343</v>
      </c>
      <c r="D1584" s="1" t="str">
        <f t="shared" si="49"/>
        <v>84</v>
      </c>
      <c r="E1584" s="2" t="s">
        <v>11</v>
      </c>
      <c r="F1584" s="7">
        <v>18295.419999999998</v>
      </c>
      <c r="G1584" s="7">
        <v>-16963.929999999997</v>
      </c>
      <c r="H1584" s="7">
        <v>-8757.7200000000012</v>
      </c>
    </row>
    <row r="1585" spans="1:8" x14ac:dyDescent="0.25">
      <c r="A1585" s="1">
        <v>2019</v>
      </c>
      <c r="B1585" s="1">
        <v>34385</v>
      </c>
      <c r="C1585" s="1" t="str">
        <f t="shared" si="48"/>
        <v>343</v>
      </c>
      <c r="D1585" s="1" t="str">
        <f t="shared" si="49"/>
        <v>85</v>
      </c>
      <c r="E1585" s="2" t="s">
        <v>11</v>
      </c>
      <c r="F1585" s="7">
        <v>0</v>
      </c>
      <c r="G1585" s="7">
        <v>-15052.36</v>
      </c>
      <c r="H1585" s="7">
        <v>-8022.33</v>
      </c>
    </row>
    <row r="1586" spans="1:8" x14ac:dyDescent="0.25">
      <c r="A1586" s="1">
        <v>2019</v>
      </c>
      <c r="B1586" s="1">
        <v>34386</v>
      </c>
      <c r="C1586" s="1" t="str">
        <f t="shared" si="48"/>
        <v>343</v>
      </c>
      <c r="D1586" s="1" t="str">
        <f t="shared" si="49"/>
        <v>86</v>
      </c>
      <c r="E1586" s="2" t="s">
        <v>11</v>
      </c>
      <c r="F1586" s="7">
        <v>39542.86</v>
      </c>
      <c r="G1586" s="7">
        <v>-167446.01999999996</v>
      </c>
      <c r="H1586" s="7">
        <v>-89207.989999999991</v>
      </c>
    </row>
    <row r="1587" spans="1:8" x14ac:dyDescent="0.25">
      <c r="A1587" s="1">
        <v>2019</v>
      </c>
      <c r="B1587" s="1">
        <v>34399</v>
      </c>
      <c r="C1587" s="1" t="str">
        <f t="shared" si="48"/>
        <v>343</v>
      </c>
      <c r="D1587" s="1" t="str">
        <f t="shared" si="49"/>
        <v>99</v>
      </c>
      <c r="E1587" s="2" t="s">
        <v>11</v>
      </c>
      <c r="F1587" s="7">
        <v>0</v>
      </c>
      <c r="G1587" s="7">
        <v>0</v>
      </c>
      <c r="H1587" s="7">
        <v>0</v>
      </c>
    </row>
    <row r="1588" spans="1:8" x14ac:dyDescent="0.25">
      <c r="A1588" s="1">
        <v>2019</v>
      </c>
      <c r="B1588" s="1">
        <v>34530</v>
      </c>
      <c r="C1588" s="1" t="str">
        <f t="shared" si="48"/>
        <v>345</v>
      </c>
      <c r="D1588" s="1" t="str">
        <f t="shared" si="49"/>
        <v>30</v>
      </c>
      <c r="E1588" s="2" t="s">
        <v>11</v>
      </c>
      <c r="F1588" s="7">
        <v>239644.84999999998</v>
      </c>
      <c r="G1588" s="7">
        <v>-49152.439999999995</v>
      </c>
      <c r="H1588" s="7">
        <v>0</v>
      </c>
    </row>
    <row r="1589" spans="1:8" x14ac:dyDescent="0.25">
      <c r="A1589" s="1">
        <v>2019</v>
      </c>
      <c r="B1589" s="1">
        <v>34531</v>
      </c>
      <c r="C1589" s="1" t="str">
        <f t="shared" si="48"/>
        <v>345</v>
      </c>
      <c r="D1589" s="1" t="str">
        <f t="shared" si="49"/>
        <v>31</v>
      </c>
      <c r="E1589" s="2" t="s">
        <v>11</v>
      </c>
      <c r="F1589" s="7">
        <v>44210.14</v>
      </c>
      <c r="G1589" s="7">
        <v>-150184.25</v>
      </c>
      <c r="H1589" s="7">
        <v>0</v>
      </c>
    </row>
    <row r="1590" spans="1:8" x14ac:dyDescent="0.25">
      <c r="A1590" s="1">
        <v>2019</v>
      </c>
      <c r="B1590" s="1">
        <v>34532</v>
      </c>
      <c r="C1590" s="1" t="str">
        <f t="shared" si="48"/>
        <v>345</v>
      </c>
      <c r="D1590" s="1" t="str">
        <f t="shared" si="49"/>
        <v>32</v>
      </c>
      <c r="E1590" s="2" t="s">
        <v>11</v>
      </c>
      <c r="F1590" s="7">
        <v>4042.78</v>
      </c>
      <c r="G1590" s="7">
        <v>-495748.85</v>
      </c>
      <c r="H1590" s="7">
        <v>0</v>
      </c>
    </row>
    <row r="1591" spans="1:8" x14ac:dyDescent="0.25">
      <c r="A1591" s="1">
        <v>2019</v>
      </c>
      <c r="B1591" s="1">
        <v>34533</v>
      </c>
      <c r="C1591" s="1" t="str">
        <f t="shared" si="48"/>
        <v>345</v>
      </c>
      <c r="D1591" s="1" t="str">
        <f t="shared" si="49"/>
        <v>33</v>
      </c>
      <c r="E1591" s="2" t="s">
        <v>11</v>
      </c>
      <c r="F1591" s="7">
        <v>0</v>
      </c>
      <c r="G1591" s="7">
        <v>-86830.73</v>
      </c>
      <c r="H1591" s="7">
        <v>0</v>
      </c>
    </row>
    <row r="1592" spans="1:8" x14ac:dyDescent="0.25">
      <c r="A1592" s="1">
        <v>2019</v>
      </c>
      <c r="B1592" s="1">
        <v>34534</v>
      </c>
      <c r="C1592" s="1" t="str">
        <f t="shared" si="48"/>
        <v>345</v>
      </c>
      <c r="D1592" s="1" t="str">
        <f t="shared" si="49"/>
        <v>34</v>
      </c>
      <c r="E1592" s="2" t="s">
        <v>11</v>
      </c>
      <c r="F1592" s="7">
        <v>0</v>
      </c>
      <c r="G1592" s="7">
        <v>0</v>
      </c>
      <c r="H1592" s="7">
        <v>0</v>
      </c>
    </row>
    <row r="1593" spans="1:8" x14ac:dyDescent="0.25">
      <c r="A1593" s="1">
        <v>2019</v>
      </c>
      <c r="B1593" s="1">
        <v>34535</v>
      </c>
      <c r="C1593" s="1" t="str">
        <f t="shared" si="48"/>
        <v>345</v>
      </c>
      <c r="D1593" s="1" t="str">
        <f t="shared" si="49"/>
        <v>35</v>
      </c>
      <c r="E1593" s="2" t="s">
        <v>11</v>
      </c>
      <c r="F1593" s="7">
        <v>0</v>
      </c>
      <c r="G1593" s="7">
        <v>0</v>
      </c>
      <c r="H1593" s="7">
        <v>0</v>
      </c>
    </row>
    <row r="1594" spans="1:8" x14ac:dyDescent="0.25">
      <c r="A1594" s="1">
        <v>2019</v>
      </c>
      <c r="B1594" s="1">
        <v>34536</v>
      </c>
      <c r="C1594" s="1" t="str">
        <f t="shared" si="48"/>
        <v>345</v>
      </c>
      <c r="D1594" s="1" t="str">
        <f t="shared" si="49"/>
        <v>36</v>
      </c>
      <c r="E1594" s="2" t="s">
        <v>11</v>
      </c>
      <c r="F1594" s="7">
        <v>0</v>
      </c>
      <c r="G1594" s="7">
        <v>-1649.94</v>
      </c>
      <c r="H1594" s="7">
        <v>0</v>
      </c>
    </row>
    <row r="1595" spans="1:8" x14ac:dyDescent="0.25">
      <c r="A1595" s="1">
        <v>2019</v>
      </c>
      <c r="B1595" s="1">
        <v>34544</v>
      </c>
      <c r="C1595" s="1" t="str">
        <f t="shared" si="48"/>
        <v>345</v>
      </c>
      <c r="D1595" s="1" t="str">
        <f t="shared" si="49"/>
        <v>44</v>
      </c>
      <c r="E1595" s="2" t="s">
        <v>11</v>
      </c>
      <c r="F1595" s="7">
        <v>0</v>
      </c>
      <c r="G1595" s="7">
        <v>0</v>
      </c>
      <c r="H1595" s="7">
        <v>0</v>
      </c>
    </row>
    <row r="1596" spans="1:8" x14ac:dyDescent="0.25">
      <c r="A1596" s="1">
        <v>2019</v>
      </c>
      <c r="B1596" s="1">
        <v>34580</v>
      </c>
      <c r="C1596" s="1" t="str">
        <f t="shared" si="48"/>
        <v>345</v>
      </c>
      <c r="D1596" s="1" t="str">
        <f t="shared" si="49"/>
        <v>80</v>
      </c>
      <c r="E1596" s="2" t="s">
        <v>11</v>
      </c>
      <c r="F1596" s="7">
        <v>0</v>
      </c>
      <c r="G1596" s="7">
        <v>0</v>
      </c>
      <c r="H1596" s="7">
        <v>0</v>
      </c>
    </row>
    <row r="1597" spans="1:8" x14ac:dyDescent="0.25">
      <c r="A1597" s="1">
        <v>2019</v>
      </c>
      <c r="B1597" s="1">
        <v>34581</v>
      </c>
      <c r="C1597" s="1" t="str">
        <f t="shared" si="48"/>
        <v>345</v>
      </c>
      <c r="D1597" s="1" t="str">
        <f t="shared" si="49"/>
        <v>81</v>
      </c>
      <c r="E1597" s="2" t="s">
        <v>11</v>
      </c>
      <c r="F1597" s="7">
        <v>270162.99</v>
      </c>
      <c r="G1597" s="7">
        <v>0</v>
      </c>
      <c r="H1597" s="7">
        <v>0</v>
      </c>
    </row>
    <row r="1598" spans="1:8" x14ac:dyDescent="0.25">
      <c r="A1598" s="1">
        <v>2019</v>
      </c>
      <c r="B1598" s="1">
        <v>34582</v>
      </c>
      <c r="C1598" s="1" t="str">
        <f t="shared" si="48"/>
        <v>345</v>
      </c>
      <c r="D1598" s="1" t="str">
        <f t="shared" si="49"/>
        <v>82</v>
      </c>
      <c r="E1598" s="2" t="s">
        <v>11</v>
      </c>
      <c r="F1598" s="7">
        <v>105480.68000000001</v>
      </c>
      <c r="G1598" s="7">
        <v>0</v>
      </c>
      <c r="H1598" s="7">
        <v>0</v>
      </c>
    </row>
    <row r="1599" spans="1:8" x14ac:dyDescent="0.25">
      <c r="A1599" s="1">
        <v>2019</v>
      </c>
      <c r="B1599" s="1">
        <v>34583</v>
      </c>
      <c r="C1599" s="1" t="str">
        <f t="shared" si="48"/>
        <v>345</v>
      </c>
      <c r="D1599" s="1" t="str">
        <f t="shared" si="49"/>
        <v>83</v>
      </c>
      <c r="E1599" s="2" t="s">
        <v>11</v>
      </c>
      <c r="F1599" s="7">
        <v>0</v>
      </c>
      <c r="G1599" s="7">
        <v>-1171.72</v>
      </c>
      <c r="H1599" s="7">
        <v>0</v>
      </c>
    </row>
    <row r="1600" spans="1:8" x14ac:dyDescent="0.25">
      <c r="A1600" s="1">
        <v>2019</v>
      </c>
      <c r="B1600" s="1">
        <v>34584</v>
      </c>
      <c r="C1600" s="1" t="str">
        <f t="shared" si="48"/>
        <v>345</v>
      </c>
      <c r="D1600" s="1" t="str">
        <f t="shared" si="49"/>
        <v>84</v>
      </c>
      <c r="E1600" s="2" t="s">
        <v>11</v>
      </c>
      <c r="F1600" s="7">
        <v>18873.66</v>
      </c>
      <c r="G1600" s="7">
        <v>0</v>
      </c>
      <c r="H1600" s="7">
        <v>0</v>
      </c>
    </row>
    <row r="1601" spans="1:8" x14ac:dyDescent="0.25">
      <c r="A1601" s="1">
        <v>2019</v>
      </c>
      <c r="B1601" s="1">
        <v>34585</v>
      </c>
      <c r="C1601" s="1" t="str">
        <f t="shared" si="48"/>
        <v>345</v>
      </c>
      <c r="D1601" s="1" t="str">
        <f t="shared" si="49"/>
        <v>85</v>
      </c>
      <c r="E1601" s="2" t="s">
        <v>11</v>
      </c>
      <c r="F1601" s="7">
        <v>0</v>
      </c>
      <c r="G1601" s="7">
        <v>0</v>
      </c>
      <c r="H1601" s="7">
        <v>0</v>
      </c>
    </row>
    <row r="1602" spans="1:8" x14ac:dyDescent="0.25">
      <c r="A1602" s="1">
        <v>2019</v>
      </c>
      <c r="B1602" s="1">
        <v>34586</v>
      </c>
      <c r="C1602" s="1" t="str">
        <f t="shared" ref="C1602:C1665" si="50">LEFT(B1602,3)</f>
        <v>345</v>
      </c>
      <c r="D1602" s="1" t="str">
        <f t="shared" ref="D1602:D1666" si="51">RIGHT(B1602,2)</f>
        <v>86</v>
      </c>
      <c r="E1602" s="2" t="s">
        <v>11</v>
      </c>
      <c r="F1602" s="7">
        <v>0</v>
      </c>
      <c r="G1602" s="7">
        <v>0</v>
      </c>
      <c r="H1602" s="7">
        <v>0</v>
      </c>
    </row>
    <row r="1603" spans="1:8" x14ac:dyDescent="0.25">
      <c r="A1603" s="1">
        <v>2019</v>
      </c>
      <c r="B1603" s="1">
        <v>34599</v>
      </c>
      <c r="C1603" s="1" t="str">
        <f t="shared" si="50"/>
        <v>345</v>
      </c>
      <c r="D1603" s="1" t="str">
        <f t="shared" si="51"/>
        <v>99</v>
      </c>
      <c r="E1603" s="2" t="s">
        <v>11</v>
      </c>
      <c r="F1603" s="7">
        <v>0</v>
      </c>
      <c r="G1603" s="7">
        <v>0</v>
      </c>
      <c r="H1603" s="7">
        <v>0</v>
      </c>
    </row>
    <row r="1604" spans="1:8" x14ac:dyDescent="0.25">
      <c r="A1604" s="1">
        <v>2019</v>
      </c>
      <c r="B1604" s="1">
        <v>34630</v>
      </c>
      <c r="C1604" s="1" t="str">
        <f t="shared" si="50"/>
        <v>346</v>
      </c>
      <c r="D1604" s="1" t="str">
        <f t="shared" si="51"/>
        <v>30</v>
      </c>
      <c r="E1604" s="2" t="s">
        <v>11</v>
      </c>
      <c r="F1604" s="7">
        <v>14754.08</v>
      </c>
      <c r="G1604" s="7">
        <v>-2143.66</v>
      </c>
      <c r="H1604" s="7">
        <v>0</v>
      </c>
    </row>
    <row r="1605" spans="1:8" x14ac:dyDescent="0.25">
      <c r="A1605" s="1">
        <v>2019</v>
      </c>
      <c r="B1605" s="1">
        <v>34631</v>
      </c>
      <c r="C1605" s="1" t="str">
        <f t="shared" si="50"/>
        <v>346</v>
      </c>
      <c r="D1605" s="1" t="str">
        <f t="shared" si="51"/>
        <v>31</v>
      </c>
      <c r="E1605" s="2" t="s">
        <v>11</v>
      </c>
      <c r="F1605" s="7">
        <v>0</v>
      </c>
      <c r="G1605" s="7">
        <v>0</v>
      </c>
      <c r="H1605" s="7">
        <v>0</v>
      </c>
    </row>
    <row r="1606" spans="1:8" x14ac:dyDescent="0.25">
      <c r="A1606" s="1">
        <v>2019</v>
      </c>
      <c r="B1606" s="1">
        <v>34632</v>
      </c>
      <c r="C1606" s="1" t="str">
        <f t="shared" si="50"/>
        <v>346</v>
      </c>
      <c r="D1606" s="1" t="str">
        <f t="shared" si="51"/>
        <v>32</v>
      </c>
      <c r="E1606" s="2" t="s">
        <v>11</v>
      </c>
      <c r="F1606" s="7">
        <v>0</v>
      </c>
      <c r="G1606" s="7">
        <v>0</v>
      </c>
      <c r="H1606" s="7">
        <v>0</v>
      </c>
    </row>
    <row r="1607" spans="1:8" x14ac:dyDescent="0.25">
      <c r="A1607" s="1">
        <v>2019</v>
      </c>
      <c r="B1607" s="1">
        <v>34633</v>
      </c>
      <c r="C1607" s="1" t="str">
        <f t="shared" si="50"/>
        <v>346</v>
      </c>
      <c r="D1607" s="1" t="str">
        <f t="shared" si="51"/>
        <v>33</v>
      </c>
      <c r="E1607" s="2" t="s">
        <v>11</v>
      </c>
      <c r="F1607" s="7">
        <v>0</v>
      </c>
      <c r="G1607" s="7">
        <v>0</v>
      </c>
      <c r="H1607" s="7">
        <v>0</v>
      </c>
    </row>
    <row r="1608" spans="1:8" x14ac:dyDescent="0.25">
      <c r="A1608" s="1">
        <v>2019</v>
      </c>
      <c r="B1608" s="1">
        <v>34634</v>
      </c>
      <c r="C1608" s="1" t="str">
        <f t="shared" si="50"/>
        <v>346</v>
      </c>
      <c r="D1608" s="1" t="str">
        <f t="shared" si="51"/>
        <v>34</v>
      </c>
      <c r="E1608" s="2" t="s">
        <v>11</v>
      </c>
      <c r="F1608" s="7">
        <v>0</v>
      </c>
      <c r="G1608" s="7">
        <v>0</v>
      </c>
      <c r="H1608" s="7">
        <v>0</v>
      </c>
    </row>
    <row r="1609" spans="1:8" x14ac:dyDescent="0.25">
      <c r="A1609" s="1">
        <v>2019</v>
      </c>
      <c r="B1609" s="1">
        <v>34635</v>
      </c>
      <c r="C1609" s="1" t="str">
        <f t="shared" si="50"/>
        <v>346</v>
      </c>
      <c r="D1609" s="1" t="str">
        <f t="shared" si="51"/>
        <v>35</v>
      </c>
      <c r="E1609" s="2" t="s">
        <v>11</v>
      </c>
      <c r="F1609" s="7">
        <v>0</v>
      </c>
      <c r="G1609" s="7">
        <v>0</v>
      </c>
      <c r="H1609" s="7">
        <v>0</v>
      </c>
    </row>
    <row r="1610" spans="1:8" x14ac:dyDescent="0.25">
      <c r="A1610" s="1">
        <v>2019</v>
      </c>
      <c r="B1610" s="1">
        <v>34636</v>
      </c>
      <c r="C1610" s="1" t="str">
        <f t="shared" si="50"/>
        <v>346</v>
      </c>
      <c r="D1610" s="1" t="str">
        <f t="shared" si="51"/>
        <v>36</v>
      </c>
      <c r="E1610" s="2" t="s">
        <v>11</v>
      </c>
      <c r="F1610" s="7">
        <v>0</v>
      </c>
      <c r="G1610" s="7">
        <v>0</v>
      </c>
      <c r="H1610" s="7">
        <v>0</v>
      </c>
    </row>
    <row r="1611" spans="1:8" x14ac:dyDescent="0.25">
      <c r="A1611" s="1">
        <v>2019</v>
      </c>
      <c r="B1611" s="1">
        <v>34637</v>
      </c>
      <c r="C1611" s="1" t="str">
        <f t="shared" si="50"/>
        <v>346</v>
      </c>
      <c r="D1611" s="1" t="str">
        <f t="shared" si="51"/>
        <v>37</v>
      </c>
      <c r="E1611" s="2" t="s">
        <v>11</v>
      </c>
      <c r="F1611" s="7">
        <v>3814.44</v>
      </c>
      <c r="G1611" s="7">
        <v>0</v>
      </c>
      <c r="H1611" s="7">
        <v>0</v>
      </c>
    </row>
    <row r="1612" spans="1:8" x14ac:dyDescent="0.25">
      <c r="A1612" s="1">
        <v>2019</v>
      </c>
      <c r="B1612" s="1">
        <v>34644</v>
      </c>
      <c r="C1612" s="1" t="str">
        <f t="shared" si="50"/>
        <v>346</v>
      </c>
      <c r="D1612" s="1" t="str">
        <f t="shared" si="51"/>
        <v>44</v>
      </c>
      <c r="E1612" s="2" t="s">
        <v>11</v>
      </c>
      <c r="F1612" s="7">
        <v>0</v>
      </c>
      <c r="G1612" s="7">
        <v>0</v>
      </c>
      <c r="H1612" s="7">
        <v>0</v>
      </c>
    </row>
    <row r="1613" spans="1:8" x14ac:dyDescent="0.25">
      <c r="A1613" s="1">
        <v>2019</v>
      </c>
      <c r="B1613" s="1">
        <v>34680</v>
      </c>
      <c r="C1613" s="1" t="str">
        <f t="shared" si="50"/>
        <v>346</v>
      </c>
      <c r="D1613" s="1" t="str">
        <f t="shared" si="51"/>
        <v>80</v>
      </c>
      <c r="E1613" s="2" t="s">
        <v>11</v>
      </c>
      <c r="F1613" s="7">
        <v>0</v>
      </c>
      <c r="G1613" s="7">
        <v>0</v>
      </c>
      <c r="H1613" s="7">
        <v>0</v>
      </c>
    </row>
    <row r="1614" spans="1:8" x14ac:dyDescent="0.25">
      <c r="A1614" s="1">
        <v>2019</v>
      </c>
      <c r="B1614" s="1">
        <v>34681</v>
      </c>
      <c r="C1614" s="1" t="str">
        <f t="shared" si="50"/>
        <v>346</v>
      </c>
      <c r="D1614" s="1" t="str">
        <f t="shared" si="51"/>
        <v>81</v>
      </c>
      <c r="E1614" s="2" t="s">
        <v>11</v>
      </c>
      <c r="F1614" s="7">
        <v>12212.13</v>
      </c>
      <c r="G1614" s="7">
        <v>0</v>
      </c>
      <c r="H1614" s="7">
        <v>0</v>
      </c>
    </row>
    <row r="1615" spans="1:8" x14ac:dyDescent="0.25">
      <c r="A1615" s="1">
        <v>2019</v>
      </c>
      <c r="B1615" s="1">
        <v>34682</v>
      </c>
      <c r="C1615" s="1" t="str">
        <f t="shared" si="50"/>
        <v>346</v>
      </c>
      <c r="D1615" s="1" t="str">
        <f t="shared" si="51"/>
        <v>82</v>
      </c>
      <c r="E1615" s="2" t="s">
        <v>11</v>
      </c>
      <c r="F1615" s="7">
        <v>0</v>
      </c>
      <c r="G1615" s="7">
        <v>0</v>
      </c>
      <c r="H1615" s="7">
        <v>0</v>
      </c>
    </row>
    <row r="1616" spans="1:8" x14ac:dyDescent="0.25">
      <c r="A1616" s="1">
        <v>2019</v>
      </c>
      <c r="B1616" s="1">
        <v>34683</v>
      </c>
      <c r="C1616" s="1" t="str">
        <f t="shared" si="50"/>
        <v>346</v>
      </c>
      <c r="D1616" s="1" t="str">
        <f t="shared" si="51"/>
        <v>83</v>
      </c>
      <c r="E1616" s="2" t="s">
        <v>11</v>
      </c>
      <c r="F1616" s="7">
        <v>0</v>
      </c>
      <c r="G1616" s="7">
        <v>0</v>
      </c>
      <c r="H1616" s="7">
        <v>0</v>
      </c>
    </row>
    <row r="1617" spans="1:8" x14ac:dyDescent="0.25">
      <c r="A1617" s="1">
        <v>2019</v>
      </c>
      <c r="B1617" s="1">
        <v>34684</v>
      </c>
      <c r="C1617" s="1" t="str">
        <f t="shared" si="50"/>
        <v>346</v>
      </c>
      <c r="D1617" s="1" t="str">
        <f t="shared" si="51"/>
        <v>84</v>
      </c>
      <c r="E1617" s="2" t="s">
        <v>11</v>
      </c>
      <c r="F1617" s="7">
        <v>0</v>
      </c>
      <c r="G1617" s="7">
        <v>0</v>
      </c>
      <c r="H1617" s="7">
        <v>0</v>
      </c>
    </row>
    <row r="1618" spans="1:8" x14ac:dyDescent="0.25">
      <c r="A1618" s="1">
        <v>2019</v>
      </c>
      <c r="B1618" s="1">
        <v>34685</v>
      </c>
      <c r="C1618" s="1" t="str">
        <f t="shared" si="50"/>
        <v>346</v>
      </c>
      <c r="D1618" s="1" t="str">
        <f t="shared" si="51"/>
        <v>85</v>
      </c>
      <c r="E1618" s="2" t="s">
        <v>11</v>
      </c>
      <c r="F1618" s="7">
        <v>0</v>
      </c>
      <c r="G1618" s="7">
        <v>0</v>
      </c>
      <c r="H1618" s="7">
        <v>0</v>
      </c>
    </row>
    <row r="1619" spans="1:8" x14ac:dyDescent="0.25">
      <c r="A1619" s="1">
        <v>2019</v>
      </c>
      <c r="B1619" s="1">
        <v>34686</v>
      </c>
      <c r="C1619" s="1" t="str">
        <f t="shared" si="50"/>
        <v>346</v>
      </c>
      <c r="D1619" s="1" t="str">
        <f t="shared" si="51"/>
        <v>86</v>
      </c>
      <c r="E1619" s="2" t="s">
        <v>11</v>
      </c>
      <c r="F1619" s="7">
        <v>0</v>
      </c>
      <c r="G1619" s="7">
        <v>0</v>
      </c>
      <c r="H1619" s="7">
        <v>0</v>
      </c>
    </row>
    <row r="1620" spans="1:8" x14ac:dyDescent="0.25">
      <c r="A1620" s="1">
        <v>2019</v>
      </c>
      <c r="B1620" s="1">
        <v>34687</v>
      </c>
      <c r="C1620" s="1" t="str">
        <f t="shared" si="50"/>
        <v>346</v>
      </c>
      <c r="D1620" s="1" t="str">
        <f t="shared" si="51"/>
        <v>87</v>
      </c>
      <c r="E1620" s="2" t="s">
        <v>11</v>
      </c>
      <c r="F1620" s="7">
        <v>105182.15</v>
      </c>
      <c r="G1620" s="7">
        <v>0</v>
      </c>
      <c r="H1620" s="7">
        <v>0</v>
      </c>
    </row>
    <row r="1621" spans="1:8" x14ac:dyDescent="0.25">
      <c r="A1621" s="1">
        <v>2019</v>
      </c>
      <c r="B1621" s="1">
        <v>34700</v>
      </c>
      <c r="C1621" s="1" t="str">
        <f t="shared" si="50"/>
        <v>347</v>
      </c>
      <c r="D1621" s="1" t="str">
        <f t="shared" si="51"/>
        <v>00</v>
      </c>
      <c r="E1621" s="1" t="s">
        <v>10</v>
      </c>
      <c r="F1621" s="7">
        <v>0</v>
      </c>
      <c r="G1621" s="7">
        <v>0</v>
      </c>
      <c r="H1621" s="7">
        <v>0</v>
      </c>
    </row>
    <row r="1622" spans="1:8" x14ac:dyDescent="0.25">
      <c r="A1622" s="1">
        <v>2019</v>
      </c>
      <c r="B1622" s="1">
        <v>35000</v>
      </c>
      <c r="C1622" s="1" t="str">
        <f t="shared" si="50"/>
        <v>350</v>
      </c>
      <c r="D1622" s="1" t="str">
        <f t="shared" si="51"/>
        <v>00</v>
      </c>
      <c r="E1622" s="1" t="s">
        <v>15</v>
      </c>
      <c r="F1622" s="7">
        <v>0</v>
      </c>
      <c r="G1622" s="7">
        <v>0</v>
      </c>
      <c r="H1622" s="7">
        <v>0</v>
      </c>
    </row>
    <row r="1623" spans="1:8" x14ac:dyDescent="0.25">
      <c r="A1623" s="1">
        <v>2019</v>
      </c>
      <c r="B1623" s="1">
        <v>35001</v>
      </c>
      <c r="C1623" s="1" t="str">
        <f t="shared" si="50"/>
        <v>350</v>
      </c>
      <c r="D1623" s="1" t="str">
        <f t="shared" si="51"/>
        <v>01</v>
      </c>
      <c r="E1623" s="1" t="s">
        <v>12</v>
      </c>
      <c r="F1623" s="7">
        <v>0</v>
      </c>
      <c r="G1623" s="7">
        <v>0</v>
      </c>
      <c r="H1623" s="7">
        <v>0</v>
      </c>
    </row>
    <row r="1624" spans="1:8" x14ac:dyDescent="0.25">
      <c r="A1624" s="1">
        <v>2019</v>
      </c>
      <c r="B1624" s="1">
        <v>35200</v>
      </c>
      <c r="C1624" s="1" t="str">
        <f t="shared" si="50"/>
        <v>352</v>
      </c>
      <c r="D1624" s="1" t="str">
        <f t="shared" si="51"/>
        <v>00</v>
      </c>
      <c r="E1624" s="1" t="s">
        <v>12</v>
      </c>
      <c r="F1624" s="7">
        <v>92095.679999999993</v>
      </c>
      <c r="G1624" s="7">
        <v>-136315.66</v>
      </c>
      <c r="H1624" s="7">
        <v>0</v>
      </c>
    </row>
    <row r="1625" spans="1:8" x14ac:dyDescent="0.25">
      <c r="A1625" s="1">
        <v>2019</v>
      </c>
      <c r="B1625" s="1">
        <v>35300</v>
      </c>
      <c r="C1625" s="1" t="str">
        <f t="shared" si="50"/>
        <v>353</v>
      </c>
      <c r="D1625" s="1" t="str">
        <f t="shared" si="51"/>
        <v>00</v>
      </c>
      <c r="E1625" s="1" t="s">
        <v>12</v>
      </c>
      <c r="F1625" s="7">
        <v>1515934.7700000003</v>
      </c>
      <c r="G1625" s="7">
        <v>-613121.69000000006</v>
      </c>
      <c r="H1625" s="7">
        <v>-115051.91999999998</v>
      </c>
    </row>
    <row r="1626" spans="1:8" x14ac:dyDescent="0.25">
      <c r="A1626" s="1">
        <v>2019</v>
      </c>
      <c r="B1626" s="1">
        <v>35400</v>
      </c>
      <c r="C1626" s="1" t="str">
        <f t="shared" si="50"/>
        <v>354</v>
      </c>
      <c r="D1626" s="1" t="str">
        <f t="shared" si="51"/>
        <v>00</v>
      </c>
      <c r="E1626" s="1" t="s">
        <v>12</v>
      </c>
      <c r="F1626" s="7">
        <v>0</v>
      </c>
      <c r="G1626" s="7">
        <v>0</v>
      </c>
      <c r="H1626" s="7">
        <v>0</v>
      </c>
    </row>
    <row r="1627" spans="1:8" x14ac:dyDescent="0.25">
      <c r="A1627" s="1">
        <v>2019</v>
      </c>
      <c r="B1627" s="1">
        <v>35500</v>
      </c>
      <c r="C1627" s="1" t="str">
        <f t="shared" si="50"/>
        <v>355</v>
      </c>
      <c r="D1627" s="1" t="str">
        <f t="shared" si="51"/>
        <v>00</v>
      </c>
      <c r="E1627" s="1" t="s">
        <v>12</v>
      </c>
      <c r="F1627" s="7">
        <v>1799101.95</v>
      </c>
      <c r="G1627" s="7">
        <v>-2545701.9</v>
      </c>
      <c r="H1627" s="7">
        <v>-126391.25</v>
      </c>
    </row>
    <row r="1628" spans="1:8" x14ac:dyDescent="0.25">
      <c r="A1628" s="1">
        <v>2019</v>
      </c>
      <c r="B1628" s="1">
        <v>35600</v>
      </c>
      <c r="C1628" s="1" t="str">
        <f t="shared" si="50"/>
        <v>356</v>
      </c>
      <c r="D1628" s="1" t="str">
        <f t="shared" si="51"/>
        <v>00</v>
      </c>
      <c r="E1628" s="1" t="s">
        <v>12</v>
      </c>
      <c r="F1628" s="7">
        <v>2337521.8699999996</v>
      </c>
      <c r="G1628" s="7">
        <v>-1337708.6000000001</v>
      </c>
      <c r="H1628" s="7">
        <v>-57936.409999999996</v>
      </c>
    </row>
    <row r="1629" spans="1:8" x14ac:dyDescent="0.25">
      <c r="A1629" s="1">
        <v>2019</v>
      </c>
      <c r="B1629" s="1">
        <v>35601</v>
      </c>
      <c r="C1629" s="1" t="str">
        <f t="shared" si="50"/>
        <v>356</v>
      </c>
      <c r="D1629" s="1" t="str">
        <f t="shared" si="51"/>
        <v>01</v>
      </c>
      <c r="E1629" s="1" t="s">
        <v>12</v>
      </c>
      <c r="F1629" s="7">
        <v>0</v>
      </c>
      <c r="G1629" s="7">
        <v>0</v>
      </c>
      <c r="H1629" s="7">
        <v>0</v>
      </c>
    </row>
    <row r="1630" spans="1:8" x14ac:dyDescent="0.25">
      <c r="A1630" s="1">
        <v>2019</v>
      </c>
      <c r="B1630" s="1">
        <v>35700</v>
      </c>
      <c r="C1630" s="1" t="str">
        <f t="shared" si="50"/>
        <v>357</v>
      </c>
      <c r="D1630" s="1" t="str">
        <f t="shared" si="51"/>
        <v>00</v>
      </c>
      <c r="E1630" s="1" t="s">
        <v>12</v>
      </c>
      <c r="F1630" s="7">
        <v>0</v>
      </c>
      <c r="G1630" s="7">
        <v>-2697.0699999999988</v>
      </c>
      <c r="H1630" s="7">
        <v>-2107.44</v>
      </c>
    </row>
    <row r="1631" spans="1:8" x14ac:dyDescent="0.25">
      <c r="A1631" s="1">
        <v>2019</v>
      </c>
      <c r="B1631" s="1">
        <v>35800</v>
      </c>
      <c r="C1631" s="1" t="str">
        <f t="shared" si="50"/>
        <v>358</v>
      </c>
      <c r="D1631" s="1" t="str">
        <f t="shared" si="51"/>
        <v>00</v>
      </c>
      <c r="E1631" s="1" t="s">
        <v>12</v>
      </c>
      <c r="F1631" s="7">
        <v>0</v>
      </c>
      <c r="G1631" s="7">
        <v>-5551.2199999999993</v>
      </c>
      <c r="H1631" s="7">
        <v>-2955.2300000000005</v>
      </c>
    </row>
    <row r="1632" spans="1:8" x14ac:dyDescent="0.25">
      <c r="A1632" s="1">
        <v>2019</v>
      </c>
      <c r="B1632" s="1">
        <v>35900</v>
      </c>
      <c r="C1632" s="1" t="str">
        <f t="shared" si="50"/>
        <v>359</v>
      </c>
      <c r="D1632" s="1" t="str">
        <f t="shared" si="51"/>
        <v>00</v>
      </c>
      <c r="E1632" s="1" t="s">
        <v>12</v>
      </c>
      <c r="F1632" s="7">
        <v>10256.51</v>
      </c>
      <c r="G1632" s="7">
        <v>-27922.18</v>
      </c>
      <c r="H1632" s="7">
        <v>0</v>
      </c>
    </row>
    <row r="1633" spans="1:8" x14ac:dyDescent="0.25">
      <c r="A1633" s="1">
        <v>2019</v>
      </c>
      <c r="B1633" s="1">
        <v>36000</v>
      </c>
      <c r="C1633" s="1" t="str">
        <f t="shared" si="50"/>
        <v>360</v>
      </c>
      <c r="D1633" s="1" t="str">
        <f t="shared" si="51"/>
        <v>00</v>
      </c>
      <c r="E1633" s="1" t="s">
        <v>15</v>
      </c>
      <c r="F1633" s="7">
        <v>0</v>
      </c>
      <c r="G1633" s="7">
        <v>0</v>
      </c>
      <c r="H1633" s="7">
        <v>0</v>
      </c>
    </row>
    <row r="1634" spans="1:8" x14ac:dyDescent="0.25">
      <c r="A1634" s="1">
        <v>2019</v>
      </c>
      <c r="B1634" s="1">
        <v>36001</v>
      </c>
      <c r="C1634" s="1" t="str">
        <f t="shared" si="50"/>
        <v>360</v>
      </c>
      <c r="D1634" s="1" t="str">
        <f t="shared" si="51"/>
        <v>01</v>
      </c>
      <c r="E1634" s="2" t="s">
        <v>13</v>
      </c>
      <c r="F1634" s="7">
        <v>0</v>
      </c>
      <c r="G1634" s="7">
        <v>0</v>
      </c>
      <c r="H1634" s="7">
        <v>0</v>
      </c>
    </row>
    <row r="1635" spans="1:8" x14ac:dyDescent="0.25">
      <c r="A1635" s="1">
        <v>2019</v>
      </c>
      <c r="B1635" s="1">
        <v>36100</v>
      </c>
      <c r="C1635" s="1" t="str">
        <f t="shared" si="50"/>
        <v>361</v>
      </c>
      <c r="D1635" s="1" t="str">
        <f t="shared" si="51"/>
        <v>00</v>
      </c>
      <c r="E1635" s="2" t="s">
        <v>13</v>
      </c>
      <c r="F1635" s="7">
        <v>21882.62</v>
      </c>
      <c r="G1635" s="7">
        <v>-42229.87</v>
      </c>
      <c r="H1635" s="7">
        <v>0</v>
      </c>
    </row>
    <row r="1636" spans="1:8" x14ac:dyDescent="0.25">
      <c r="A1636" s="1">
        <v>2019</v>
      </c>
      <c r="B1636" s="1">
        <v>36200</v>
      </c>
      <c r="C1636" s="1" t="str">
        <f t="shared" si="50"/>
        <v>362</v>
      </c>
      <c r="D1636" s="1" t="str">
        <f t="shared" si="51"/>
        <v>00</v>
      </c>
      <c r="E1636" s="2" t="s">
        <v>13</v>
      </c>
      <c r="F1636" s="7">
        <v>2612940.4900000002</v>
      </c>
      <c r="G1636" s="7">
        <v>-760756.77</v>
      </c>
      <c r="H1636" s="7">
        <v>-88589.200000000012</v>
      </c>
    </row>
    <row r="1637" spans="1:8" x14ac:dyDescent="0.25">
      <c r="A1637" s="1">
        <v>2019</v>
      </c>
      <c r="B1637" s="1">
        <v>36400</v>
      </c>
      <c r="C1637" s="1" t="str">
        <f t="shared" si="50"/>
        <v>364</v>
      </c>
      <c r="D1637" s="1" t="str">
        <f t="shared" si="51"/>
        <v>00</v>
      </c>
      <c r="E1637" s="2" t="s">
        <v>13</v>
      </c>
      <c r="F1637" s="7">
        <v>4142823.6100000003</v>
      </c>
      <c r="G1637" s="7">
        <v>-4973073.1099999994</v>
      </c>
      <c r="H1637" s="7">
        <v>-113929.20999999999</v>
      </c>
    </row>
    <row r="1638" spans="1:8" x14ac:dyDescent="0.25">
      <c r="A1638" s="1">
        <v>2019</v>
      </c>
      <c r="B1638" s="1">
        <v>36500</v>
      </c>
      <c r="C1638" s="1" t="str">
        <f t="shared" si="50"/>
        <v>365</v>
      </c>
      <c r="D1638" s="1" t="str">
        <f t="shared" si="51"/>
        <v>00</v>
      </c>
      <c r="E1638" s="2" t="s">
        <v>13</v>
      </c>
      <c r="F1638" s="7">
        <v>2219825.62</v>
      </c>
      <c r="G1638" s="7">
        <v>-1293907.7299999997</v>
      </c>
      <c r="H1638" s="7">
        <v>513230.96</v>
      </c>
    </row>
    <row r="1639" spans="1:8" x14ac:dyDescent="0.25">
      <c r="A1639" s="1">
        <v>2019</v>
      </c>
      <c r="B1639" s="1">
        <v>36600</v>
      </c>
      <c r="C1639" s="1" t="str">
        <f t="shared" si="50"/>
        <v>366</v>
      </c>
      <c r="D1639" s="1" t="str">
        <f t="shared" si="51"/>
        <v>00</v>
      </c>
      <c r="E1639" s="2" t="s">
        <v>13</v>
      </c>
      <c r="F1639" s="7">
        <v>135000.66</v>
      </c>
      <c r="G1639" s="7">
        <v>-281064.03999999992</v>
      </c>
      <c r="H1639" s="7">
        <v>-103164.88</v>
      </c>
    </row>
    <row r="1640" spans="1:8" x14ac:dyDescent="0.25">
      <c r="A1640" s="1">
        <v>2019</v>
      </c>
      <c r="B1640" s="1">
        <v>36700</v>
      </c>
      <c r="C1640" s="1" t="str">
        <f t="shared" si="50"/>
        <v>367</v>
      </c>
      <c r="D1640" s="1" t="str">
        <f t="shared" si="51"/>
        <v>00</v>
      </c>
      <c r="E1640" s="2" t="s">
        <v>13</v>
      </c>
      <c r="F1640" s="7">
        <v>3709379.8400000008</v>
      </c>
      <c r="G1640" s="7">
        <v>-1515817.0299999998</v>
      </c>
      <c r="H1640" s="7">
        <v>1207638.54</v>
      </c>
    </row>
    <row r="1641" spans="1:8" x14ac:dyDescent="0.25">
      <c r="A1641" s="1">
        <v>2019</v>
      </c>
      <c r="B1641" s="1">
        <v>36800</v>
      </c>
      <c r="C1641" s="1" t="str">
        <f t="shared" si="50"/>
        <v>368</v>
      </c>
      <c r="D1641" s="1" t="str">
        <f t="shared" si="51"/>
        <v>00</v>
      </c>
      <c r="E1641" s="2" t="s">
        <v>13</v>
      </c>
      <c r="F1641" s="7">
        <v>9579340.2099999972</v>
      </c>
      <c r="G1641" s="7">
        <v>-9659139.4299999997</v>
      </c>
      <c r="H1641" s="7">
        <v>1892335.4799999997</v>
      </c>
    </row>
    <row r="1642" spans="1:8" x14ac:dyDescent="0.25">
      <c r="A1642" s="1">
        <v>2019</v>
      </c>
      <c r="B1642" s="1">
        <v>36900</v>
      </c>
      <c r="C1642" s="1" t="str">
        <f t="shared" si="50"/>
        <v>369</v>
      </c>
      <c r="D1642" s="1" t="str">
        <f t="shared" si="51"/>
        <v>00</v>
      </c>
      <c r="E1642" s="2" t="s">
        <v>13</v>
      </c>
      <c r="F1642" s="7">
        <v>78876.390000000014</v>
      </c>
      <c r="G1642" s="7">
        <v>-329990.67</v>
      </c>
      <c r="H1642" s="7">
        <v>36989.369999999995</v>
      </c>
    </row>
    <row r="1643" spans="1:8" x14ac:dyDescent="0.25">
      <c r="A1643" s="1">
        <v>2019</v>
      </c>
      <c r="B1643" s="1">
        <v>36902</v>
      </c>
      <c r="C1643" s="1" t="str">
        <f t="shared" si="50"/>
        <v>369</v>
      </c>
      <c r="D1643" s="1" t="str">
        <f t="shared" si="51"/>
        <v>02</v>
      </c>
      <c r="E1643" s="2" t="s">
        <v>13</v>
      </c>
      <c r="F1643" s="7">
        <v>261138.19</v>
      </c>
      <c r="G1643" s="7">
        <v>-289050.65000000002</v>
      </c>
      <c r="H1643" s="7">
        <v>97460.800000000003</v>
      </c>
    </row>
    <row r="1644" spans="1:8" x14ac:dyDescent="0.25">
      <c r="A1644" s="1">
        <v>2019</v>
      </c>
      <c r="B1644" s="1">
        <v>37000</v>
      </c>
      <c r="C1644" s="1" t="str">
        <f t="shared" si="50"/>
        <v>370</v>
      </c>
      <c r="D1644" s="1" t="str">
        <f t="shared" si="51"/>
        <v>00</v>
      </c>
      <c r="E1644" s="2" t="s">
        <v>13</v>
      </c>
      <c r="F1644" s="7">
        <v>1287421.1400000001</v>
      </c>
      <c r="G1644" s="7">
        <v>-6844823.5600000005</v>
      </c>
      <c r="H1644" s="7">
        <v>62411.749999999993</v>
      </c>
    </row>
    <row r="1645" spans="1:8" x14ac:dyDescent="0.25">
      <c r="A1645" s="1">
        <v>2019</v>
      </c>
      <c r="B1645" s="1">
        <v>37300</v>
      </c>
      <c r="C1645" s="1" t="str">
        <f t="shared" si="50"/>
        <v>373</v>
      </c>
      <c r="D1645" s="1" t="str">
        <f t="shared" si="51"/>
        <v>00</v>
      </c>
      <c r="E1645" s="2" t="s">
        <v>13</v>
      </c>
      <c r="F1645" s="7">
        <v>8883768.0399999991</v>
      </c>
      <c r="G1645" s="7">
        <v>-1162680.1599999999</v>
      </c>
      <c r="H1645" s="7">
        <v>-197671.62</v>
      </c>
    </row>
    <row r="1646" spans="1:8" x14ac:dyDescent="0.25">
      <c r="A1646" s="1">
        <v>2019</v>
      </c>
      <c r="B1646" s="1">
        <v>37400</v>
      </c>
      <c r="C1646" s="1" t="str">
        <f t="shared" si="50"/>
        <v>374</v>
      </c>
      <c r="D1646" s="1" t="str">
        <f t="shared" si="51"/>
        <v>00</v>
      </c>
      <c r="E1646" s="1" t="s">
        <v>10</v>
      </c>
      <c r="F1646" s="7">
        <v>0</v>
      </c>
      <c r="G1646" s="7">
        <v>0</v>
      </c>
      <c r="H1646" s="7">
        <v>0</v>
      </c>
    </row>
    <row r="1647" spans="1:8" x14ac:dyDescent="0.25">
      <c r="A1647" s="1">
        <v>2019</v>
      </c>
      <c r="B1647" s="1">
        <v>38900</v>
      </c>
      <c r="C1647" s="1" t="str">
        <f t="shared" si="50"/>
        <v>389</v>
      </c>
      <c r="D1647" s="1" t="str">
        <f t="shared" si="51"/>
        <v>00</v>
      </c>
      <c r="E1647" s="1" t="s">
        <v>15</v>
      </c>
      <c r="F1647" s="7">
        <v>0</v>
      </c>
      <c r="G1647" s="7">
        <v>0</v>
      </c>
      <c r="H1647" s="7">
        <v>0</v>
      </c>
    </row>
    <row r="1648" spans="1:8" x14ac:dyDescent="0.25">
      <c r="A1648" s="1">
        <v>2019</v>
      </c>
      <c r="B1648" s="1">
        <v>39000</v>
      </c>
      <c r="C1648" s="1" t="str">
        <f t="shared" si="50"/>
        <v>390</v>
      </c>
      <c r="D1648" s="1" t="str">
        <f t="shared" si="51"/>
        <v>00</v>
      </c>
      <c r="E1648" s="1" t="s">
        <v>14</v>
      </c>
      <c r="F1648" s="7">
        <v>846129.97</v>
      </c>
      <c r="G1648" s="7">
        <v>-445513.5</v>
      </c>
      <c r="H1648" s="7">
        <v>0</v>
      </c>
    </row>
    <row r="1649" spans="1:8" x14ac:dyDescent="0.25">
      <c r="A1649" s="1">
        <v>2019</v>
      </c>
      <c r="B1649" s="1">
        <v>39101</v>
      </c>
      <c r="C1649" s="1" t="str">
        <f t="shared" si="50"/>
        <v>391</v>
      </c>
      <c r="D1649" s="1" t="str">
        <f t="shared" si="51"/>
        <v>01</v>
      </c>
      <c r="E1649" s="1" t="s">
        <v>16</v>
      </c>
      <c r="F1649" s="7">
        <v>8739.5300000000007</v>
      </c>
      <c r="G1649" s="7">
        <v>0</v>
      </c>
      <c r="H1649" s="7">
        <v>0</v>
      </c>
    </row>
    <row r="1650" spans="1:8" x14ac:dyDescent="0.25">
      <c r="A1650" s="1">
        <v>2019</v>
      </c>
      <c r="B1650" s="1">
        <v>39102</v>
      </c>
      <c r="C1650" s="1" t="str">
        <f t="shared" si="50"/>
        <v>391</v>
      </c>
      <c r="D1650" s="1" t="str">
        <f t="shared" si="51"/>
        <v>02</v>
      </c>
      <c r="E1650" s="1" t="s">
        <v>16</v>
      </c>
      <c r="F1650" s="7">
        <v>4071437.8899999997</v>
      </c>
      <c r="G1650" s="7">
        <v>0</v>
      </c>
      <c r="H1650" s="7">
        <v>0</v>
      </c>
    </row>
    <row r="1651" spans="1:8" x14ac:dyDescent="0.25">
      <c r="A1651" s="1">
        <v>2019</v>
      </c>
      <c r="B1651" s="1">
        <v>39103</v>
      </c>
      <c r="C1651" s="1" t="str">
        <f t="shared" si="50"/>
        <v>391</v>
      </c>
      <c r="D1651" s="1" t="str">
        <f t="shared" si="51"/>
        <v>03</v>
      </c>
      <c r="E1651" s="1" t="s">
        <v>16</v>
      </c>
      <c r="F1651" s="7">
        <v>0</v>
      </c>
      <c r="G1651" s="7">
        <v>0</v>
      </c>
      <c r="H1651" s="7">
        <v>0</v>
      </c>
    </row>
    <row r="1652" spans="1:8" x14ac:dyDescent="0.25">
      <c r="A1652" s="1">
        <v>2019</v>
      </c>
      <c r="B1652" s="1">
        <v>39104</v>
      </c>
      <c r="C1652" s="1" t="str">
        <f t="shared" si="50"/>
        <v>391</v>
      </c>
      <c r="D1652" s="1" t="str">
        <f t="shared" si="51"/>
        <v>04</v>
      </c>
      <c r="E1652" s="1" t="s">
        <v>16</v>
      </c>
      <c r="F1652" s="7">
        <v>3964297.42</v>
      </c>
      <c r="G1652" s="7">
        <v>0</v>
      </c>
      <c r="H1652" s="7">
        <v>0</v>
      </c>
    </row>
    <row r="1653" spans="1:8" x14ac:dyDescent="0.25">
      <c r="A1653" s="1">
        <v>2019</v>
      </c>
      <c r="B1653" s="1">
        <v>39202</v>
      </c>
      <c r="C1653" s="1" t="str">
        <f t="shared" si="50"/>
        <v>392</v>
      </c>
      <c r="D1653" s="1" t="str">
        <f t="shared" si="51"/>
        <v>02</v>
      </c>
      <c r="E1653" s="1" t="s">
        <v>17</v>
      </c>
      <c r="F1653" s="7">
        <v>187081.07</v>
      </c>
      <c r="G1653" s="7">
        <v>4423.1700000000019</v>
      </c>
      <c r="H1653" s="7">
        <v>663685.54</v>
      </c>
    </row>
    <row r="1654" spans="1:8" x14ac:dyDescent="0.25">
      <c r="A1654" s="1">
        <v>2019</v>
      </c>
      <c r="B1654" s="1">
        <v>39203</v>
      </c>
      <c r="C1654" s="1" t="str">
        <f t="shared" si="50"/>
        <v>392</v>
      </c>
      <c r="D1654" s="1" t="str">
        <f t="shared" si="51"/>
        <v>03</v>
      </c>
      <c r="E1654" s="1" t="s">
        <v>17</v>
      </c>
      <c r="F1654" s="7">
        <v>1322445.93</v>
      </c>
      <c r="G1654" s="7">
        <v>-46889.180000000008</v>
      </c>
      <c r="H1654" s="7">
        <v>-19153.330000000002</v>
      </c>
    </row>
    <row r="1655" spans="1:8" x14ac:dyDescent="0.25">
      <c r="A1655" s="1">
        <v>2019</v>
      </c>
      <c r="B1655" s="1">
        <v>39204</v>
      </c>
      <c r="C1655" s="1" t="str">
        <f t="shared" si="50"/>
        <v>392</v>
      </c>
      <c r="D1655" s="1" t="str">
        <f t="shared" si="51"/>
        <v>04</v>
      </c>
      <c r="E1655" s="1" t="s">
        <v>17</v>
      </c>
      <c r="F1655" s="7">
        <v>0</v>
      </c>
      <c r="G1655" s="7">
        <v>0</v>
      </c>
      <c r="H1655" s="7">
        <v>0</v>
      </c>
    </row>
    <row r="1656" spans="1:8" x14ac:dyDescent="0.25">
      <c r="A1656" s="1">
        <v>2019</v>
      </c>
      <c r="B1656" s="1">
        <v>39212</v>
      </c>
      <c r="C1656" s="1" t="str">
        <f t="shared" si="50"/>
        <v>392</v>
      </c>
      <c r="D1656" s="1" t="str">
        <f t="shared" si="51"/>
        <v>12</v>
      </c>
      <c r="E1656" s="1" t="s">
        <v>17</v>
      </c>
      <c r="F1656" s="7">
        <v>166809.71999999997</v>
      </c>
      <c r="G1656" s="7">
        <v>-2725.579999999999</v>
      </c>
      <c r="H1656" s="7">
        <v>95517.41</v>
      </c>
    </row>
    <row r="1657" spans="1:8" x14ac:dyDescent="0.25">
      <c r="A1657" s="1">
        <v>2019</v>
      </c>
      <c r="B1657" s="1">
        <v>39213</v>
      </c>
      <c r="C1657" s="1" t="str">
        <f t="shared" si="50"/>
        <v>392</v>
      </c>
      <c r="D1657" s="1" t="str">
        <f t="shared" si="51"/>
        <v>13</v>
      </c>
      <c r="E1657" s="1" t="s">
        <v>17</v>
      </c>
      <c r="F1657" s="7">
        <v>28928.880000000001</v>
      </c>
      <c r="G1657" s="7">
        <v>-534.57000000000016</v>
      </c>
      <c r="H1657" s="7">
        <v>-322.89</v>
      </c>
    </row>
    <row r="1658" spans="1:8" x14ac:dyDescent="0.25">
      <c r="A1658" s="1">
        <v>2019</v>
      </c>
      <c r="B1658" s="1">
        <v>39214</v>
      </c>
      <c r="C1658" s="1" t="str">
        <f t="shared" si="50"/>
        <v>392</v>
      </c>
      <c r="D1658" s="1" t="str">
        <f t="shared" si="51"/>
        <v>14</v>
      </c>
      <c r="E1658" s="1" t="s">
        <v>17</v>
      </c>
      <c r="F1658" s="7">
        <v>0</v>
      </c>
      <c r="G1658" s="7">
        <v>0</v>
      </c>
      <c r="H1658" s="7">
        <v>0</v>
      </c>
    </row>
    <row r="1659" spans="1:8" x14ac:dyDescent="0.25">
      <c r="A1659" s="1">
        <v>2019</v>
      </c>
      <c r="B1659" s="1">
        <v>39300</v>
      </c>
      <c r="C1659" s="1" t="str">
        <f t="shared" si="50"/>
        <v>393</v>
      </c>
      <c r="D1659" s="1" t="str">
        <f t="shared" si="51"/>
        <v>00</v>
      </c>
      <c r="E1659" s="1" t="s">
        <v>16</v>
      </c>
      <c r="F1659" s="7">
        <v>0</v>
      </c>
      <c r="G1659" s="7">
        <v>0</v>
      </c>
      <c r="H1659" s="7">
        <v>0</v>
      </c>
    </row>
    <row r="1660" spans="1:8" x14ac:dyDescent="0.25">
      <c r="A1660" s="1">
        <v>2019</v>
      </c>
      <c r="B1660" s="1">
        <v>39400</v>
      </c>
      <c r="C1660" s="1" t="str">
        <f t="shared" si="50"/>
        <v>394</v>
      </c>
      <c r="D1660" s="1" t="str">
        <f t="shared" si="51"/>
        <v>00</v>
      </c>
      <c r="E1660" s="1" t="s">
        <v>16</v>
      </c>
      <c r="F1660" s="7">
        <v>3302652.7800000003</v>
      </c>
      <c r="G1660" s="7">
        <v>0</v>
      </c>
      <c r="H1660" s="7">
        <v>0</v>
      </c>
    </row>
    <row r="1661" spans="1:8" x14ac:dyDescent="0.25">
      <c r="A1661" s="1">
        <v>2019</v>
      </c>
      <c r="B1661" s="1">
        <v>39500</v>
      </c>
      <c r="C1661" s="1" t="str">
        <f t="shared" si="50"/>
        <v>395</v>
      </c>
      <c r="D1661" s="1" t="str">
        <f t="shared" si="51"/>
        <v>00</v>
      </c>
      <c r="E1661" s="1" t="s">
        <v>16</v>
      </c>
      <c r="F1661" s="7">
        <v>0</v>
      </c>
      <c r="G1661" s="7">
        <v>0</v>
      </c>
      <c r="H1661" s="7">
        <v>0</v>
      </c>
    </row>
    <row r="1662" spans="1:8" x14ac:dyDescent="0.25">
      <c r="A1662" s="1">
        <v>2019</v>
      </c>
      <c r="B1662" s="1">
        <v>39600</v>
      </c>
      <c r="C1662" s="1" t="str">
        <f t="shared" si="50"/>
        <v>396</v>
      </c>
      <c r="D1662" s="1" t="str">
        <f t="shared" si="51"/>
        <v>00</v>
      </c>
      <c r="E1662" s="1" t="s">
        <v>16</v>
      </c>
      <c r="F1662" s="7">
        <v>0</v>
      </c>
      <c r="G1662" s="7">
        <v>0</v>
      </c>
      <c r="H1662" s="7">
        <v>0</v>
      </c>
    </row>
    <row r="1663" spans="1:8" x14ac:dyDescent="0.25">
      <c r="A1663" s="1">
        <v>2019</v>
      </c>
      <c r="B1663" s="1">
        <v>39700</v>
      </c>
      <c r="C1663" s="1" t="str">
        <f t="shared" si="50"/>
        <v>397</v>
      </c>
      <c r="D1663" s="1" t="str">
        <f t="shared" si="51"/>
        <v>00</v>
      </c>
      <c r="E1663" s="1" t="s">
        <v>16</v>
      </c>
      <c r="F1663" s="7">
        <v>1006749.26</v>
      </c>
      <c r="G1663" s="7">
        <v>0</v>
      </c>
      <c r="H1663" s="7">
        <v>0</v>
      </c>
    </row>
    <row r="1664" spans="1:8" x14ac:dyDescent="0.25">
      <c r="A1664" s="1">
        <v>2019</v>
      </c>
      <c r="B1664" s="1">
        <v>39725</v>
      </c>
      <c r="C1664" s="1" t="str">
        <f t="shared" si="50"/>
        <v>397</v>
      </c>
      <c r="D1664" s="1" t="str">
        <f t="shared" si="51"/>
        <v>25</v>
      </c>
      <c r="E1664" s="2" t="s">
        <v>14</v>
      </c>
      <c r="F1664" s="7">
        <v>623576.65</v>
      </c>
      <c r="G1664" s="7">
        <v>-107797.78</v>
      </c>
      <c r="H1664" s="7">
        <v>17632.12</v>
      </c>
    </row>
    <row r="1665" spans="1:8" x14ac:dyDescent="0.25">
      <c r="A1665" s="1">
        <v>2019</v>
      </c>
      <c r="B1665" s="1">
        <v>39800</v>
      </c>
      <c r="C1665" s="1" t="str">
        <f t="shared" si="50"/>
        <v>398</v>
      </c>
      <c r="D1665" s="1" t="str">
        <f t="shared" si="51"/>
        <v>00</v>
      </c>
      <c r="E1665" s="1" t="s">
        <v>16</v>
      </c>
      <c r="F1665" s="7">
        <v>0</v>
      </c>
      <c r="G1665" s="7">
        <v>0</v>
      </c>
      <c r="H1665" s="7">
        <v>0</v>
      </c>
    </row>
    <row r="1666" spans="1:8" x14ac:dyDescent="0.25">
      <c r="A1666" s="1">
        <v>2019</v>
      </c>
      <c r="B1666" s="1">
        <v>39910</v>
      </c>
      <c r="C1666" s="1" t="str">
        <f t="shared" ref="C1666:C1729" si="52">LEFT(B1666,3)</f>
        <v>399</v>
      </c>
      <c r="D1666" s="1" t="str">
        <f t="shared" si="51"/>
        <v>10</v>
      </c>
      <c r="E1666" s="1" t="s">
        <v>16</v>
      </c>
      <c r="F1666" s="7">
        <v>0</v>
      </c>
      <c r="G1666" s="7">
        <v>0</v>
      </c>
      <c r="H1666" s="7">
        <v>0</v>
      </c>
    </row>
  </sheetData>
  <sortState xmlns:xlrd2="http://schemas.microsoft.com/office/spreadsheetml/2017/richdata2" ref="A2:H1666">
    <sortCondition ref="A1:A1666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dadf3595010fba69ed431ef54b65db70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ccc586c2439b35d317168828a72f7b66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02D22938-A560-4B92-82A1-0C41AA152052" xsi:nil="true"/>
    <CaseStatus xmlns="02d22938-a560-4b92-82a1-0c41aa152052" xsi:nil="true"/>
    <IsKeyDocket xmlns="02d22938-a560-4b92-82a1-0c41aa152052">false</IsKeyDocket>
    <CaseCompanyName xmlns="02d22938-a560-4b92-82a1-0c41aa152052" xsi:nil="true"/>
    <CaseType xmlns="02d22938-a560-4b92-82a1-0c41aa152052" xsi:nil="true"/>
    <SRCH_DocketId xmlns="02d22938-a560-4b92-82a1-0c41aa152052">1052</SRCH_DocketId>
    <CaseSubjects xmlns="02d22938-a560-4b92-82a1-0c41aa152052" xsi:nil="true"/>
    <CaseNumber xmlns="02d22938-a560-4b92-82a1-0c41aa152052" xsi:nil="true"/>
    <CasePracticeArea xmlns="02d22938-a560-4b92-82a1-0c41aa152052" xsi:nil="true"/>
    <CaseJurisdiction xmlns="02d22938-a560-4b92-82a1-0c41aa152052" xsi:nil="true"/>
    <SRCH_ObjectType xmlns="02d22938-a560-4b92-82a1-0c41aa152052">PWD</SRCH_ObjectType>
    <_x0066_g38 xmlns="02d22938-a560-4b92-82a1-0c41aa152052" xsi:nil="true"/>
    <tsud xmlns="02d22938-a560-4b92-82a1-0c41aa152052" xsi:nil="true"/>
    <File_x0020_Type0 xmlns="02d22938-a560-4b92-82a1-0c41aa152052" xsi:nil="true"/>
    <em7g xmlns="02d22938-a560-4b92-82a1-0c41aa152052" xsi:nil="true"/>
    <CONFIDENTIAL_x0020_REQUESTS xmlns="02d22938-a560-4b92-82a1-0c41aa152052" xsi:nil="true"/>
    <_x0064_do2 xmlns="02d22938-a560-4b92-82a1-0c41aa152052" xsi:nil="true"/>
    <_x0078_154 xmlns="02d22938-a560-4b92-82a1-0c41aa152052" xsi:nil="true"/>
    <f0z4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E111F7D8-AB8B-4B7F-9854-A70F37742CEB}"/>
</file>

<file path=customXml/itemProps2.xml><?xml version="1.0" encoding="utf-8"?>
<ds:datastoreItem xmlns:ds="http://schemas.openxmlformats.org/officeDocument/2006/customXml" ds:itemID="{D87CFC6D-84EF-4F05-8223-CBDA657DD49C}"/>
</file>

<file path=customXml/itemProps3.xml><?xml version="1.0" encoding="utf-8"?>
<ds:datastoreItem xmlns:ds="http://schemas.openxmlformats.org/officeDocument/2006/customXml" ds:itemID="{8BE5FF43-DED1-4741-9113-149323CA9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B-9 NS ES History</vt:lpstr>
      <vt:lpstr>B-9 NS ED History</vt:lpstr>
      <vt:lpstr>ES Comparison</vt:lpstr>
      <vt:lpstr>ED Comparison</vt:lpstr>
      <vt:lpstr>Data Set</vt:lpstr>
      <vt:lpstr>Depr Rate % NS</vt:lpstr>
      <vt:lpstr>B-9</vt:lpstr>
      <vt:lpstr>'ED Comparison'!Print_Area</vt:lpstr>
      <vt:lpstr>'ES Comparison'!Print_Area</vt:lpstr>
      <vt:lpstr>'ED Comparison'!Print_Titles</vt:lpstr>
      <vt:lpstr>'ES Comparison'!Print_Titles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2021-04-28T18:39:54Z</dcterms:created>
  <dcterms:modified xsi:type="dcterms:W3CDTF">2021-04-28T18:40:06Z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