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8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B3F03E7E-E742-4F44-8302-3016E935825E}" xr6:coauthVersionLast="47" xr6:coauthVersionMax="47" xr10:uidLastSave="{00000000-0000-0000-0000-000000000000}"/>
  <bookViews>
    <workbookView xWindow="16470" yWindow="255" windowWidth="34860" windowHeight="19395" xr2:uid="{69DF894F-ED8D-41C9-927F-EFB6D8C7A729}"/>
  </bookViews>
  <sheets>
    <sheet name="Table for Rates " sheetId="9" r:id="rId1"/>
    <sheet name="RS_ RSVP_GS_CS_LGT" sheetId="1" r:id="rId2"/>
    <sheet name="GSD Rate Class" sheetId="6" r:id="rId3"/>
    <sheet name="GSLDPR Rate Class" sheetId="7" r:id="rId4"/>
    <sheet name="GSLDSU Rate Class" sheetId="8" r:id="rId5"/>
    <sheet name="2022 Proposed RC BD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9" l="1"/>
  <c r="K38" i="9"/>
  <c r="I38" i="9"/>
  <c r="G38" i="9"/>
  <c r="E38" i="9"/>
  <c r="M34" i="9"/>
  <c r="K34" i="9"/>
  <c r="I34" i="9"/>
  <c r="G34" i="9"/>
  <c r="E34" i="9"/>
  <c r="M30" i="9"/>
  <c r="M29" i="9"/>
  <c r="K30" i="9"/>
  <c r="K29" i="9"/>
  <c r="I30" i="9"/>
  <c r="I29" i="9"/>
  <c r="G30" i="9"/>
  <c r="G29" i="9"/>
  <c r="E30" i="9"/>
  <c r="E29" i="9"/>
  <c r="M28" i="9"/>
  <c r="K28" i="9"/>
  <c r="G28" i="9"/>
  <c r="I28" i="9"/>
  <c r="E28" i="9"/>
  <c r="E20" i="9"/>
  <c r="G20" i="9" s="1"/>
  <c r="E19" i="9"/>
  <c r="G19" i="9" s="1"/>
  <c r="E18" i="9"/>
  <c r="G18" i="9" s="1"/>
  <c r="E11" i="9"/>
  <c r="G11" i="9" s="1"/>
  <c r="E10" i="9"/>
  <c r="G10" i="9" s="1"/>
  <c r="E9" i="9"/>
  <c r="G9" i="9" s="1"/>
  <c r="E8" i="9"/>
  <c r="G8" i="9" s="1"/>
  <c r="E7" i="9"/>
  <c r="G7" i="9" s="1"/>
  <c r="E6" i="9"/>
  <c r="G6" i="9" s="1"/>
  <c r="E15" i="9"/>
  <c r="G15" i="9" s="1"/>
  <c r="E14" i="9"/>
  <c r="G14" i="9" s="1"/>
  <c r="E16" i="9"/>
  <c r="G16" i="9" s="1"/>
  <c r="O10" i="8"/>
  <c r="O10" i="7"/>
  <c r="N6" i="6"/>
  <c r="N3" i="6"/>
  <c r="I5" i="2" l="1"/>
  <c r="G34" i="6"/>
  <c r="G33" i="6"/>
  <c r="K33" i="6" s="1"/>
  <c r="G32" i="6"/>
  <c r="G31" i="6"/>
  <c r="G16" i="6"/>
  <c r="G27" i="6"/>
  <c r="G26" i="6"/>
  <c r="G25" i="6"/>
  <c r="G24" i="6"/>
  <c r="K24" i="6" s="1"/>
  <c r="G20" i="6"/>
  <c r="I31" i="2"/>
  <c r="G8" i="6"/>
  <c r="G9" i="6"/>
  <c r="G24" i="8"/>
  <c r="G25" i="8"/>
  <c r="G23" i="8"/>
  <c r="G22" i="8"/>
  <c r="G17" i="8"/>
  <c r="G18" i="8"/>
  <c r="G16" i="8"/>
  <c r="G15" i="8"/>
  <c r="G11" i="8"/>
  <c r="G7" i="8"/>
  <c r="G25" i="7"/>
  <c r="G24" i="7"/>
  <c r="G23" i="7"/>
  <c r="G22" i="7"/>
  <c r="K22" i="7" s="1"/>
  <c r="G18" i="7"/>
  <c r="G17" i="7"/>
  <c r="K17" i="7" s="1"/>
  <c r="G16" i="7"/>
  <c r="G15" i="7"/>
  <c r="G11" i="7"/>
  <c r="G7" i="7"/>
  <c r="I25" i="8"/>
  <c r="K24" i="8"/>
  <c r="I24" i="8"/>
  <c r="I23" i="8"/>
  <c r="K23" i="8" s="1"/>
  <c r="K22" i="8"/>
  <c r="I22" i="8"/>
  <c r="I18" i="8"/>
  <c r="K18" i="8" s="1"/>
  <c r="K17" i="8"/>
  <c r="I17" i="8"/>
  <c r="I16" i="8"/>
  <c r="K16" i="8" s="1"/>
  <c r="K15" i="8"/>
  <c r="I15" i="8"/>
  <c r="I11" i="8"/>
  <c r="K11" i="8" s="1"/>
  <c r="I7" i="8"/>
  <c r="K7" i="8" s="1"/>
  <c r="I25" i="7"/>
  <c r="K25" i="7" s="1"/>
  <c r="K24" i="7"/>
  <c r="I24" i="7"/>
  <c r="I23" i="7"/>
  <c r="K23" i="7" s="1"/>
  <c r="I22" i="7"/>
  <c r="I18" i="7"/>
  <c r="K18" i="7" s="1"/>
  <c r="I17" i="7"/>
  <c r="I16" i="7"/>
  <c r="K16" i="7" s="1"/>
  <c r="K15" i="7"/>
  <c r="I15" i="7"/>
  <c r="I11" i="7"/>
  <c r="I7" i="7"/>
  <c r="I34" i="6"/>
  <c r="K34" i="6" s="1"/>
  <c r="I33" i="6"/>
  <c r="I32" i="6"/>
  <c r="K32" i="6" s="1"/>
  <c r="K31" i="6"/>
  <c r="I31" i="6"/>
  <c r="I27" i="6"/>
  <c r="K27" i="6" s="1"/>
  <c r="K26" i="6"/>
  <c r="I26" i="6"/>
  <c r="I25" i="6"/>
  <c r="K25" i="6" s="1"/>
  <c r="I24" i="6"/>
  <c r="K20" i="6"/>
  <c r="I20" i="6"/>
  <c r="K16" i="6"/>
  <c r="I16" i="6"/>
  <c r="I9" i="6"/>
  <c r="I8" i="6"/>
  <c r="K8" i="6" l="1"/>
  <c r="K9" i="6"/>
  <c r="K25" i="8"/>
  <c r="K11" i="7"/>
  <c r="K7" i="7"/>
  <c r="K27" i="7" s="1"/>
  <c r="O7" i="7" s="1"/>
  <c r="O13" i="7" s="1"/>
  <c r="K27" i="8"/>
  <c r="O7" i="8" s="1"/>
  <c r="O13" i="8" s="1"/>
  <c r="K36" i="6"/>
  <c r="N16" i="6" s="1"/>
  <c r="N19" i="6"/>
  <c r="N22" i="6"/>
  <c r="N25" i="6" l="1"/>
  <c r="J20" i="1"/>
  <c r="H20" i="1"/>
  <c r="G20" i="1"/>
  <c r="I20" i="1"/>
  <c r="L19" i="1"/>
  <c r="K19" i="1"/>
  <c r="J19" i="1"/>
  <c r="I19" i="1"/>
  <c r="G19" i="1"/>
  <c r="H19" i="1"/>
  <c r="G21" i="1"/>
  <c r="K20" i="1"/>
  <c r="L20" i="1"/>
  <c r="D20" i="1"/>
  <c r="L23" i="1"/>
  <c r="H23" i="1"/>
  <c r="G23" i="1"/>
  <c r="I7" i="2"/>
  <c r="I21" i="2"/>
  <c r="I23" i="2"/>
  <c r="I33" i="2"/>
  <c r="I219" i="2"/>
  <c r="I221" i="2" s="1"/>
  <c r="I229" i="2"/>
  <c r="I231" i="2"/>
  <c r="I329" i="2"/>
  <c r="I331" i="2" s="1"/>
  <c r="F21" i="1" l="1"/>
  <c r="F17" i="1"/>
  <c r="F16" i="1" l="1"/>
  <c r="F14" i="1"/>
  <c r="F6" i="1"/>
  <c r="F5" i="1"/>
  <c r="F4" i="1"/>
  <c r="D9" i="1" l="1"/>
  <c r="D8" i="1"/>
  <c r="D10" i="1" s="1"/>
  <c r="F10" i="1" s="1"/>
  <c r="F9" i="1" l="1"/>
  <c r="D13" i="1"/>
  <c r="F8" i="1"/>
  <c r="D12" i="1"/>
  <c r="F12" i="1" l="1"/>
  <c r="D19" i="1"/>
  <c r="F19" i="1" s="1"/>
  <c r="F13" i="1"/>
  <c r="F20" i="1"/>
  <c r="K21" i="1" l="1"/>
  <c r="J21" i="1"/>
  <c r="I21" i="1"/>
  <c r="L21" i="1" l="1"/>
  <c r="L25" i="1" s="1"/>
  <c r="G25" i="1"/>
  <c r="H21" i="1"/>
  <c r="H25" i="1" s="1"/>
</calcChain>
</file>

<file path=xl/sharedStrings.xml><?xml version="1.0" encoding="utf-8"?>
<sst xmlns="http://schemas.openxmlformats.org/spreadsheetml/2006/main" count="794" uniqueCount="403">
  <si>
    <t>AMR </t>
  </si>
  <si>
    <t>BB</t>
  </si>
  <si>
    <t>Total</t>
  </si>
  <si>
    <t>AMR</t>
  </si>
  <si>
    <t>BB </t>
  </si>
  <si>
    <t>Reg Asset</t>
  </si>
  <si>
    <t>Percentage</t>
  </si>
  <si>
    <t>Company</t>
  </si>
  <si>
    <t>Wholesale</t>
  </si>
  <si>
    <t>Retail</t>
  </si>
  <si>
    <t>RS</t>
  </si>
  <si>
    <t>GS</t>
  </si>
  <si>
    <t>GSD</t>
  </si>
  <si>
    <t>GSLDPR</t>
  </si>
  <si>
    <t>GSLDSU</t>
  </si>
  <si>
    <t>Allocation Factor</t>
  </si>
  <si>
    <t>4 CP</t>
  </si>
  <si>
    <t>Rev Requirement</t>
  </si>
  <si>
    <t>Meter Inv</t>
  </si>
  <si>
    <t>Recovery Rate/kWh</t>
  </si>
  <si>
    <t>FAC</t>
  </si>
  <si>
    <t>LTG EGY &amp;</t>
  </si>
  <si>
    <t>x</t>
  </si>
  <si>
    <t>Fcst_LS_Metered_kwh.LS2_Energy</t>
  </si>
  <si>
    <t>Fcst_LS_kwh.LS2_Energy</t>
  </si>
  <si>
    <t>Monthly_Customer_Forecast.LS2Metered</t>
  </si>
  <si>
    <t>Monthly_Customer_Forecast.LS2</t>
  </si>
  <si>
    <t>Year</t>
  </si>
  <si>
    <t>Fcst_LS_Metered_kwh.LS_Energy</t>
  </si>
  <si>
    <t>Fcst_LS_kwh.LS_Energy</t>
  </si>
  <si>
    <t>Monthly_Customer_Forecast.LSMetered</t>
  </si>
  <si>
    <t>Monthly_Customer_Forecast.LS</t>
  </si>
  <si>
    <t>&lt;-- Actual Standby Demand (Multiply kW or rate by .0476%)</t>
  </si>
  <si>
    <t>BillDeter_SBLDT.SB_PSDC_kw</t>
  </si>
  <si>
    <t>&lt;-- Standby Demand (Multiply kW or rate by 12%)</t>
  </si>
  <si>
    <t>BillDeter_SBLDT.SB_PSRC_kw</t>
  </si>
  <si>
    <t>&lt;-- Local Facilities Reservation Charge</t>
  </si>
  <si>
    <t>BillDeter_SBLDT.SB_LFRC_kw</t>
  </si>
  <si>
    <t>BillDeter_SBLDT.Energy_SB_OffPk</t>
  </si>
  <si>
    <t>BillDeter_SBLDT.Energy_SB_OnPk</t>
  </si>
  <si>
    <t>BillDeter_SBLDT.Energy_SB</t>
  </si>
  <si>
    <t>BillDeter_SBLDT.SUPP_Peak_kw</t>
  </si>
  <si>
    <t>BillDeter_SBLDT.SUPP_Billing_kw</t>
  </si>
  <si>
    <t>BillDeter_SBLDT.Energy_SUPP_OffPk</t>
  </si>
  <si>
    <t>BillDeter_SBLDT.Energy_SUPP_OnPk</t>
  </si>
  <si>
    <t>BillDeter_SBLDT.Energy_Supp</t>
  </si>
  <si>
    <t>BillDeter_SBLDT.kVarh_Crd_kw</t>
  </si>
  <si>
    <t>BillDeter_SBLDT.kVarh_Chg_kw</t>
  </si>
  <si>
    <t>BillDeter_SBLDT.MtrLvlDisc_SUB BillDeter</t>
  </si>
  <si>
    <t>BillDeter_SBLDT.EmergRelay</t>
  </si>
  <si>
    <t>Monthly_Sales_Forecast.SBLDT</t>
  </si>
  <si>
    <t>Monthly_Customer_Forecast.SBLDT</t>
  </si>
  <si>
    <t>NEW SBLDTSU</t>
  </si>
  <si>
    <t>BillDeter_SBLDT.MtrLvlDisc_PRI_BillDeter</t>
  </si>
  <si>
    <t>NEW SBLDTPR</t>
  </si>
  <si>
    <t>BillDeter_SBLDSU.SB_PSDC_kw</t>
  </si>
  <si>
    <t>BillDeter_SBLDSU.SB_PSRC_kw</t>
  </si>
  <si>
    <t>BillDeter_SBLDSU.SB_LFRC_kw</t>
  </si>
  <si>
    <t>BillDeter_SBLDSU.Energy_SB</t>
  </si>
  <si>
    <t>BillDeter_SBLDSU.SUPP_Billing_kw</t>
  </si>
  <si>
    <t>BillDeter_SBLDSU.Energy_Supp</t>
  </si>
  <si>
    <t>BillDeter_SBLDSU.kVarh_Crd_kw</t>
  </si>
  <si>
    <t>BillDeter_SBLDSU.kVarh_Chg_kw</t>
  </si>
  <si>
    <t>BillDeter_SBLDSU.MtrLvlDisc_SUB BillDeter</t>
  </si>
  <si>
    <t>BillDeter_SBLDSU.EmergRelay</t>
  </si>
  <si>
    <t>Monthly_Sales_Forecast.SBLDSU</t>
  </si>
  <si>
    <t>Monthly_Customer_Forecast.SBLDSU</t>
  </si>
  <si>
    <t>NEW SBLDSU</t>
  </si>
  <si>
    <t>BillDeter_SBLDPR.SB_PSDC_kw</t>
  </si>
  <si>
    <t>BillDeter_SBLDPR.SB_PSRC_kw</t>
  </si>
  <si>
    <t>BillDeter_SBLDPR.SB_LFRC_kw</t>
  </si>
  <si>
    <t>BillDeter_SBLDPR.Energy_SB</t>
  </si>
  <si>
    <t>BillDeter_SBLDPR.SUPP_Billing_kw</t>
  </si>
  <si>
    <t>BillDeter_SBLDPR.Energy_Supp</t>
  </si>
  <si>
    <t>BillDeter_SBLDPR.kVarh_Crd_kw</t>
  </si>
  <si>
    <t>BillDeter_SBLDPR.kVarh_Chg_kw</t>
  </si>
  <si>
    <t>BillDeter_SBLDPR.MtrLvlDisc_PRI_BillDeter</t>
  </si>
  <si>
    <t>BillDeter_SBLDPR.EmergRelay</t>
  </si>
  <si>
    <t>Monthly_Sales_Forecast.SBLDPR</t>
  </si>
  <si>
    <t>Monthly_Customer_Forecast.SBLDPR</t>
  </si>
  <si>
    <t>NEW SBLDPR</t>
  </si>
  <si>
    <t>BillDeter_GSLDT.kVarh_Crd_kw</t>
  </si>
  <si>
    <t>BillDeter_GSLDT.kVarh_Chg_kw</t>
  </si>
  <si>
    <t>BillDeter_GSLDT.MtrLvlDisc_SUB_BillDeter</t>
  </si>
  <si>
    <t>BillDeter_GSLDT.EmergRelay</t>
  </si>
  <si>
    <t>BillDeter_GSLDT.Peak_kw</t>
  </si>
  <si>
    <t>BillDeter_GSLDT.Billing_kw</t>
  </si>
  <si>
    <t>BillDeter_GSLDT.Energy_OffPk</t>
  </si>
  <si>
    <t>BillDeter_GSLDT.Energy_OnPk</t>
  </si>
  <si>
    <t>BillDeter_GSLDT.Energy</t>
  </si>
  <si>
    <t>Monthly_Customer_Forecast.GSLDT</t>
  </si>
  <si>
    <t>NEW GSLDTSU</t>
  </si>
  <si>
    <t>BillDeter_GSLDT.MtrLvlDisc_PRI_BillDeter</t>
  </si>
  <si>
    <t>GSLDT.CustOwned</t>
  </si>
  <si>
    <t>NEW GSLDTPR</t>
  </si>
  <si>
    <t>BillDeter_GSLDSU.kVarh_Crd_kw</t>
  </si>
  <si>
    <t>BillDeter_GSLDSU.kVarh_Chg_kw</t>
  </si>
  <si>
    <t>BillDeter_GSLDSU.MtrLvlDisc_PRI_BillDeter</t>
  </si>
  <si>
    <t>BillDeter_GSLDSU.EmergRelay</t>
  </si>
  <si>
    <t>BillDeter_GSLDSU.Billing_kw</t>
  </si>
  <si>
    <t>GSLDSU,GSLDTSU,SBLDSU,SBLDTSU</t>
  </si>
  <si>
    <t>Monthly_Sales_Forecast.GSLDSU</t>
  </si>
  <si>
    <t>Monthly_Customer_Forecast.GSLDSU</t>
  </si>
  <si>
    <t>New GSLDSU</t>
  </si>
  <si>
    <t>BillDeter_GSLDPR.kVarh_Crd_kw</t>
  </si>
  <si>
    <t>BillDeter_GSLDPR.kVarh_Chg_kw</t>
  </si>
  <si>
    <t>BillDeter_GSLDPR.MtrLvlDisc_PRI_BillDeter</t>
  </si>
  <si>
    <t>BillDeter_GSLDPR.EmergRelay</t>
  </si>
  <si>
    <t>BillDeter_GSLDPR.Billing_kw</t>
  </si>
  <si>
    <t>Monthly_Sales_Forecast.GSLDPR</t>
  </si>
  <si>
    <t>GSLDPR,GSLDTPR,SBLDPR,SBLDTPR</t>
  </si>
  <si>
    <t>Monthly_Customer_Forecast.GSLDPR</t>
  </si>
  <si>
    <t>New GSLDPR</t>
  </si>
  <si>
    <t>BillDeter_SBDT.TxOwn_SB_kw_SUB</t>
  </si>
  <si>
    <t>BillDeter_SBDT.TxOwn_SB_kw_PRI</t>
  </si>
  <si>
    <t>BillDeter_SBDT.TxOwn_SB_kw</t>
  </si>
  <si>
    <t>BillDeter_SBDT.SB_PSDC_kw_SUB</t>
  </si>
  <si>
    <t>BillDeter_SBDT.SB_PSDC_kw_PRI</t>
  </si>
  <si>
    <t>BillDeter_SBDT.SB_PSDC_kw_SEC</t>
  </si>
  <si>
    <t>BillDeter_SBDT.SB_PSDC_kw</t>
  </si>
  <si>
    <t>BillDeter_SBDT.SB_PSRC_kw_SUB</t>
  </si>
  <si>
    <t>BillDeter_SBDT.SB_PSRC_kw_PRI</t>
  </si>
  <si>
    <t>BillDeter_SBDT.SB_PSRC_kw_SEC</t>
  </si>
  <si>
    <t>BillDeter_SBDT.SB_PSRC_kw</t>
  </si>
  <si>
    <t>BillDeter_SBDT.SB_LFRC_kw_SUB</t>
  </si>
  <si>
    <t>BillDeter_SBDT.SB_LFRC_kw_PRI</t>
  </si>
  <si>
    <t>BillDeter_SBDT.SB_LFRC_kw_SEC</t>
  </si>
  <si>
    <t>BillDeter_SBDT.SB_LFRC_kw</t>
  </si>
  <si>
    <t>BillDeter_SBDT.Energy_SB_Off_SUB</t>
  </si>
  <si>
    <t>BillDeter_SBDT.Energy_SB_Off_PRI</t>
  </si>
  <si>
    <t>BillDeter_SBDT.Energy_SB_Off_SEC</t>
  </si>
  <si>
    <t>BillDeter_SBDT.Energy_SB_OffPk</t>
  </si>
  <si>
    <t>BillDeter_SBDT.Energy_SB_On_SUB</t>
  </si>
  <si>
    <t>BillDeter_SBDT.Energy_SB_On_PRI</t>
  </si>
  <si>
    <t>BillDeter_SBDT.Energy_SB_On_SEC</t>
  </si>
  <si>
    <t>BillDeter_SBDT.Energy_SB_OnPk</t>
  </si>
  <si>
    <t>BillDeter_SBDT.Energy_SB_SUB</t>
  </si>
  <si>
    <t>BillDeter_SBDT.Energy_SB_PRI</t>
  </si>
  <si>
    <t>BillDeter_SBDT.Energy_SB_SEC</t>
  </si>
  <si>
    <t>BillDeter_SBDT.Energy_SB</t>
  </si>
  <si>
    <t>BillDeter_SBDT.TxOwn_SUPP_kw_SUB</t>
  </si>
  <si>
    <t>BillDeter_SBDT.TxOwn_SUPP_kw_PRI</t>
  </si>
  <si>
    <t>BillDeter_SBDT.TxOwn_SUPP_kw</t>
  </si>
  <si>
    <t>BillDeter_SBDT.SUPP_Peak_kw_SUB</t>
  </si>
  <si>
    <t>BillDeter_SBDT.SUPP_Peak_kw_PRI</t>
  </si>
  <si>
    <t>BillDeter_SBDT.SUPP_Peak_kw_SEC</t>
  </si>
  <si>
    <t>BillDeter_SBDT.SUPP_Peak_kw</t>
  </si>
  <si>
    <t>BillDeter_SBDT.SUPP_Billing_kw_SUB</t>
  </si>
  <si>
    <t>BillDeter_SBDT.SUPP_Billing_kw_PRI</t>
  </si>
  <si>
    <t>BillDeter_SBDT.SUPP_Billing_kw_SEC</t>
  </si>
  <si>
    <t>BillDeter_SBDT.SUPP_Billing_kw</t>
  </si>
  <si>
    <t>BillDeter_SBDT.Energy_SUPP_Off_SUB</t>
  </si>
  <si>
    <t>BillDeter_SBDT.Energy_SUPP_Off_PRI</t>
  </si>
  <si>
    <t>BillDeter_SBDT.Energy_SUPP_Off_SEC</t>
  </si>
  <si>
    <t>BillDeter_SBDT.Energy_SUPP_OffPk</t>
  </si>
  <si>
    <t>BillDeter_SBDT.Energy_SUPP_On_SUB</t>
  </si>
  <si>
    <t>BillDeter_SBDT.Energy_SUPP_On_PRI</t>
  </si>
  <si>
    <t>BillDeter_SBDT.Energy_SUPP_On_SEC</t>
  </si>
  <si>
    <t>BillDeter_SBDT.Energy_SUPP_OnPk</t>
  </si>
  <si>
    <t>BillDeter_SBDT.Energy_Supp_SUB</t>
  </si>
  <si>
    <t>BillDeter_SBDT.Energy_Supp_PRI</t>
  </si>
  <si>
    <t>BillDeter_SBDT.Energy_Supp_SEC</t>
  </si>
  <si>
    <t>BillDeter_SBDT.Energy_Supp</t>
  </si>
  <si>
    <t>BillDeter_SBDT.MtrLvlDisc_SUB_BillDeter</t>
  </si>
  <si>
    <t>BillDeter_SBDT.MtrLvlDisc_PRI_BillDeter</t>
  </si>
  <si>
    <t>BillDeter_SBDT.EmergRelay_SUB</t>
  </si>
  <si>
    <t>BillDeter_SBDT.EmergRelay_PRI</t>
  </si>
  <si>
    <t>BillDeter_SBDT.EmergRelay_SEC</t>
  </si>
  <si>
    <t>BillDeter_SBDT.EmergRelay</t>
  </si>
  <si>
    <t>Monthly_Sales_Forecast.SBDT</t>
  </si>
  <si>
    <t>BillDeter_SBDT.Customer_SUB</t>
  </si>
  <si>
    <t>BillDeter_SBDT.Customer_PRI</t>
  </si>
  <si>
    <t>BillDeter_SBDT.Customer_SEC</t>
  </si>
  <si>
    <t>Monthly_Customer_Forecast.SBDT</t>
  </si>
  <si>
    <t>BillDeter_SBD.TxOwn_SB_kw_SUB</t>
  </si>
  <si>
    <t>BillDeter_SBD.TxOwn_SB_kw_PRI</t>
  </si>
  <si>
    <t>BillDeter_SBD.TxOwn_SB_kw</t>
  </si>
  <si>
    <t>BillDeter_SBD.SB_PSDC_kw_SUB</t>
  </si>
  <si>
    <t>BillDeter_SBD.SB_PSDC_kw_PRI</t>
  </si>
  <si>
    <t>BillDeter_SBD.SB_PSDC_kw_SEC</t>
  </si>
  <si>
    <t>BillDeter_SBD.SB_PSDC_kw</t>
  </si>
  <si>
    <t>BillDeter_SBD.SB_PSRC_kw_SUB</t>
  </si>
  <si>
    <t>BillDeter_SBD.SB_PSRC_kw_PRI</t>
  </si>
  <si>
    <t>BillDeter_SBD.SB_PSRC_kw_SEC</t>
  </si>
  <si>
    <t>BillDeter_SBD.SB_PSRC_kw</t>
  </si>
  <si>
    <t>BillDeter_SBD.SB_LFRC_kw_SUB</t>
  </si>
  <si>
    <t>BillDeter_SBD.SB_LFRC_kw_PRI</t>
  </si>
  <si>
    <t>BillDeter_SBD.SB_LFRC_kw_SEC</t>
  </si>
  <si>
    <t>BillDeter_SBD.SB_LFRC_kw</t>
  </si>
  <si>
    <t>BillDeter_SBD.Energy_SB_SUB</t>
  </si>
  <si>
    <t>BillDeter_SBD.Energy_SB_PRI</t>
  </si>
  <si>
    <t>BillDeter_SBD.Energy_SB_SEC</t>
  </si>
  <si>
    <t>BillDeter_SBD.Energy_SB</t>
  </si>
  <si>
    <t>BillDeter_SBD.TxOwn_SUPP_kw_SUB</t>
  </si>
  <si>
    <t>BillDeter_SBD.TxOwn_SUPP_kw_PRI</t>
  </si>
  <si>
    <t>BillDeter_SBD.TxOwn_SUPP_kw</t>
  </si>
  <si>
    <t>BillDeter_SBD.SUPP_Billing_kw_SUB</t>
  </si>
  <si>
    <t>BillDeter_SBD.SUPP_Billing_kw_PRI</t>
  </si>
  <si>
    <t>BillDeter_SBD.SUPP_Billing_kw_SEC</t>
  </si>
  <si>
    <t>BillDeter_SBD.SUPP_Billing_kw</t>
  </si>
  <si>
    <t>BillDeter_SBD.Energy_Supp_SUB</t>
  </si>
  <si>
    <t>BillDeter_SBD.Energy_Supp_PRI</t>
  </si>
  <si>
    <t>BillDeter_SBD.Energy_Supp_SEC</t>
  </si>
  <si>
    <t>BillDeter_SBD.Energy_Supp</t>
  </si>
  <si>
    <t>BillDeter_SBD.MtrLvlDisc_SUB_BillDeter</t>
  </si>
  <si>
    <t>BillDeter_SBD.MtrLvlDisc_PRI_BillDeter</t>
  </si>
  <si>
    <t>BillDeter_SBD.EmergRelay_SUB</t>
  </si>
  <si>
    <t>BillDeter_SBD.EmergRelay_PRI</t>
  </si>
  <si>
    <t>BillDeter_SBD.EmergRelay_SEC</t>
  </si>
  <si>
    <t>BillDeter_SBD.EmergRelay</t>
  </si>
  <si>
    <t>Monthly_Sales_Forecast.SBD</t>
  </si>
  <si>
    <t>BillDeter_SBD.Customer_SUB</t>
  </si>
  <si>
    <t>BillDeter_SBD.Customer_PRI</t>
  </si>
  <si>
    <t>BillDeter_SBD.Customer_SEC</t>
  </si>
  <si>
    <t>Monthly_Customer_Forecast.SBD</t>
  </si>
  <si>
    <t>BillDeter_GSD_Option.MtrLvlDisc_SUB_BillDeter</t>
  </si>
  <si>
    <t>BillDeter_GSD_Option.MtrLvlDisc_PRI_BillDeter</t>
  </si>
  <si>
    <t>BillDeter_GSD_Option.Billing_kw_SUB</t>
  </si>
  <si>
    <t>BillDeter_GSD_Option.Billing_kw_PRI</t>
  </si>
  <si>
    <t>BillDeter_GSD_Option.Billing_kw_SEC</t>
  </si>
  <si>
    <t>BillDeter_GSD_Option.Billing_kw</t>
  </si>
  <si>
    <t>BillDeter_GSD_Option.EmergRelay_SUB</t>
  </si>
  <si>
    <t>BillDeter_GSD_Option.EmergRelay_PRI</t>
  </si>
  <si>
    <t>BillDeter_GSD_Option.EmergRelay_SEC</t>
  </si>
  <si>
    <t>BillDeter_GSD_Option.EmergRelay</t>
  </si>
  <si>
    <t>BillDeter_GSD_Option.TxOwn_kwh_SUB</t>
  </si>
  <si>
    <t xml:space="preserve">BillDeter_GSD_Option.TxOwn_kwh_PRI  </t>
  </si>
  <si>
    <t>BillDeter_GSD_Option.TxOwn_kwh</t>
  </si>
  <si>
    <t>BillDeter_GSD_Option.Energy_SUB</t>
  </si>
  <si>
    <t>BillDeter_GSD_Option.Energy_PRI</t>
  </si>
  <si>
    <t>BillDeter_GSD_Option.Energy_SEC</t>
  </si>
  <si>
    <t>Monthly_Sales_Forecast.GSD_Option</t>
  </si>
  <si>
    <t>BillDeter_GSD_Option.Customer_SUB</t>
  </si>
  <si>
    <t>BillDeter_GSD_Option.Customer_PRI</t>
  </si>
  <si>
    <t>BillDeter_GSD_Option.Customer_SEC</t>
  </si>
  <si>
    <t>Monthly_Customer_Forecast.GSD_Option</t>
  </si>
  <si>
    <t>BillDeter_GSDT.MtrLvlDisc_SUB_BillDeter</t>
  </si>
  <si>
    <t>BillDeter_GSDT.MtrLvlDisc_PRI_BillDeter</t>
  </si>
  <si>
    <t>BillDeter_GSDT.EmergRelay_SUB</t>
  </si>
  <si>
    <t>BillDeter_GSDT.EmergRelay_PRI</t>
  </si>
  <si>
    <t>BillDeter_GSDT.EmergRelay_SEC</t>
  </si>
  <si>
    <t>BillDeter_GSDT.EmergRelay</t>
  </si>
  <si>
    <t>BillDeter_GSDT.TxOwn_kw_SUB</t>
  </si>
  <si>
    <t>BillDeter_GSDT.TxOwn_kw_PRI</t>
  </si>
  <si>
    <t>BillDeter_GSDT.TxOwn_kw</t>
  </si>
  <si>
    <t>BillDeter_GSDT.Peak_kw_SUB</t>
  </si>
  <si>
    <t>BillDeter_GSDT.Peak_kw_PRI</t>
  </si>
  <si>
    <t>BillDeter_GSDT.Peak_kw_SEC</t>
  </si>
  <si>
    <t>BillDeter_GSDT.Peak_kw</t>
  </si>
  <si>
    <t>BillDeter_GSDT.Billing_kw_SUB</t>
  </si>
  <si>
    <t>BillDeter_GSDT.Billing_kw_PRI</t>
  </si>
  <si>
    <t>BillDeter_GSDT.Billing_kw_SEC</t>
  </si>
  <si>
    <t>BillDeter_GSDT.Billing_kw</t>
  </si>
  <si>
    <t>BillDeter_GSDT.Energy_Off_SUB</t>
  </si>
  <si>
    <t>BillDeter_GSDT.Energy_Off_PRI</t>
  </si>
  <si>
    <t>BillDeter_GSDT.Energy_Off_SEC</t>
  </si>
  <si>
    <t>BillDeter_GSDT.Energy_OffPk</t>
  </si>
  <si>
    <t>BillDeter_GSDT.Energy_On_SUB</t>
  </si>
  <si>
    <t>BillDeter_GSDT.Energy_On_PRI</t>
  </si>
  <si>
    <t>BillDeter_GSDT.Energy_On_SEC</t>
  </si>
  <si>
    <t>BillDeter_GSDT.Energy_OnPk</t>
  </si>
  <si>
    <t>BillDeter_GSDT.Energy_SUB</t>
  </si>
  <si>
    <t>BillDeter_GSDT.Energy_PRI</t>
  </si>
  <si>
    <t>BillDeter_GSDT.Energy_SEC</t>
  </si>
  <si>
    <t>BillDeter_GSDT.Energy</t>
  </si>
  <si>
    <t>GSDT.CustOwned_PRI</t>
  </si>
  <si>
    <t>GSDT.CustOwned_SEC</t>
  </si>
  <si>
    <t>GSDT.CustOwned</t>
  </si>
  <si>
    <t>BillDeter_GSDT.Customer_SUB</t>
  </si>
  <si>
    <t>BillDeter_GSDT.Customer_PRI</t>
  </si>
  <si>
    <t>BillDeter_GSDT.Customer_SEC</t>
  </si>
  <si>
    <t>Monthly_Customer_Forecast.GSDT</t>
  </si>
  <si>
    <t>BillDeter_GSD.MtrLvlDisc_SUB_BillDeter</t>
  </si>
  <si>
    <t>BillDeter_GSD.MtrLvlDisc_PRI_BillDeter</t>
  </si>
  <si>
    <t>BillDeter_GSD.EmergRelay_SUB</t>
  </si>
  <si>
    <t>BillDeter_GSD.EmergRelay_PRI</t>
  </si>
  <si>
    <t>BillDeter_GSD.EmergRelay_SEC</t>
  </si>
  <si>
    <t>BillDeter_GSD.EmergRelay</t>
  </si>
  <si>
    <t>BillDeter_GSD.TxOwn_kw_SUB</t>
  </si>
  <si>
    <t>BillDeter_GSD.TxOwn_kw_PRI</t>
  </si>
  <si>
    <t>BillDeter_GSD.TxOwn_kw</t>
  </si>
  <si>
    <t>BillDeter_GSD.Billing_kw_SUB</t>
  </si>
  <si>
    <t>BillDeter_GSD.Billing_kw_PRI</t>
  </si>
  <si>
    <t>BillDeter_GSD.Billing_kw_SEC</t>
  </si>
  <si>
    <t>BillDeter_GSD.Billing_kw</t>
  </si>
  <si>
    <t>BillDeter_GSD.Energy_SUB</t>
  </si>
  <si>
    <t>BillDeter_GSD.Energy_PRI</t>
  </si>
  <si>
    <t>BillDeter_GSD.Energy_SEC</t>
  </si>
  <si>
    <t>Monthly_Sales_Forecast.GSD</t>
  </si>
  <si>
    <t>BillDeter_GSD.Customer_SUB</t>
  </si>
  <si>
    <t>BillDeter_GSD.Customer_PRI</t>
  </si>
  <si>
    <t>BillDeter_GSD.Customer_SEC</t>
  </si>
  <si>
    <t>Monthly_Customer_Forecast.GSD</t>
  </si>
  <si>
    <t>BillDeter_GS.EmergRelay_GST</t>
  </si>
  <si>
    <t>BillDeter_GS.EmergRelay_GS</t>
  </si>
  <si>
    <t>BillDeter_GST.Energy_Off</t>
  </si>
  <si>
    <t>BillDeter_GST.Energy_On</t>
  </si>
  <si>
    <t>Monthly_Sales_Forecast.GST</t>
  </si>
  <si>
    <t>Monthly_Sales_Forecast.GSUnMetered</t>
  </si>
  <si>
    <t>Monthly_Sales_Forecast.GS</t>
  </si>
  <si>
    <t>GS,GST,UN,TS</t>
  </si>
  <si>
    <t>GST.Mtrs_CIAC_Pd</t>
  </si>
  <si>
    <t>Monthly_Customer_Forecast.GST</t>
  </si>
  <si>
    <t>GS_Unmetered.Meters</t>
  </si>
  <si>
    <t>Monthly_Customer_Forecast.GS</t>
  </si>
  <si>
    <t>Monthly_Sales_Forecast.TS</t>
  </si>
  <si>
    <t>Monthly_Customer_Forecast.TS</t>
  </si>
  <si>
    <t>BillDeter_RSD.Billing_kW</t>
  </si>
  <si>
    <t>Monthly_Sales_Forecast.RSD</t>
  </si>
  <si>
    <t>Monthly_Customer_Forecast.RSD</t>
  </si>
  <si>
    <t>Monthly_Sales_Forecast.RSVP</t>
  </si>
  <si>
    <t>BillDeter_RS.Tier_2</t>
  </si>
  <si>
    <t>BillDeter_RS.Tier_1</t>
  </si>
  <si>
    <t>Monthly_Sales_Forecast.RS</t>
  </si>
  <si>
    <t>RS,RSVP</t>
  </si>
  <si>
    <t>Monthly_Customer_Forecast.RSVP</t>
  </si>
  <si>
    <t>Monthly_Customer_Forecast.RS</t>
  </si>
  <si>
    <t>SPP</t>
  </si>
  <si>
    <t>CONS</t>
  </si>
  <si>
    <t>CAP</t>
  </si>
  <si>
    <t>ENV</t>
  </si>
  <si>
    <t>FUEL</t>
  </si>
  <si>
    <t>Billing Determinants using PROPOSED RATES [annual #'s]</t>
  </si>
  <si>
    <t xml:space="preserve">LS energy metered and unmetered </t>
  </si>
  <si>
    <t>kWh</t>
  </si>
  <si>
    <t>Energy Billing Determ (kWh)</t>
  </si>
  <si>
    <t>($000)</t>
  </si>
  <si>
    <t>LTG</t>
  </si>
  <si>
    <t>GSD Rate Class</t>
  </si>
  <si>
    <t>CETM Revenue Total (1)</t>
  </si>
  <si>
    <t>$/kWh</t>
  </si>
  <si>
    <t>Billing Determinant Names</t>
  </si>
  <si>
    <t>2022 Billing Determinants</t>
  </si>
  <si>
    <t>CETM Charge</t>
  </si>
  <si>
    <t>CETM Revenue</t>
  </si>
  <si>
    <t>CETM Revenue Target (1)</t>
  </si>
  <si>
    <t>Optional Rate Schedule (GSDO)</t>
  </si>
  <si>
    <t>Billing Energy (Total)</t>
  </si>
  <si>
    <t>CETM Energy Charge Basis</t>
  </si>
  <si>
    <t>Billing Energy (GSDO only)</t>
  </si>
  <si>
    <t>$/kW</t>
  </si>
  <si>
    <t>CETM Demand Charge Basis</t>
  </si>
  <si>
    <t>Standard Rate Schedule (GSD)</t>
  </si>
  <si>
    <t>Billing Demand (Monthly)</t>
  </si>
  <si>
    <t>Time of Use Rate Schedule (GSDT)</t>
  </si>
  <si>
    <t>Standard Standby Rate Schedule (SBD)</t>
  </si>
  <si>
    <t>Supplemental Billing Demand (Monthly)</t>
  </si>
  <si>
    <t>Standby Billing Demand (Monthly)</t>
  </si>
  <si>
    <t>Actual  Standby Billing Demand (Daily)</t>
  </si>
  <si>
    <t>Time of Day Standby Rate Schedule (SBDT)</t>
  </si>
  <si>
    <t>Total Revenue</t>
  </si>
  <si>
    <t>Note 1 - Reflects total for calculation of GSDO CETM rates</t>
  </si>
  <si>
    <t>GSLDPR Rate Class</t>
  </si>
  <si>
    <t>CETM Charge Basis</t>
  </si>
  <si>
    <t>Standard Rate Schedule (GSLDPR)</t>
  </si>
  <si>
    <t>CETM Revenue Total</t>
  </si>
  <si>
    <t>Time of Use Rate Schedule (GSLDTPR)</t>
  </si>
  <si>
    <t>CETM Revenue Target</t>
  </si>
  <si>
    <t>Difference</t>
  </si>
  <si>
    <t>Standard Standby Rate Schedule (SBLDPR)</t>
  </si>
  <si>
    <t>Time of Day Standby Rate Schedule (SBLDTPR)</t>
  </si>
  <si>
    <t>GSLDSU Rate Class</t>
  </si>
  <si>
    <t>Standard Rate Schedule (GSLDSU)</t>
  </si>
  <si>
    <t>Time of Use Rate Schedule (GSLDTSU)</t>
  </si>
  <si>
    <t>Standard Standby Rate Schedule (SBLDSU)</t>
  </si>
  <si>
    <t>Time of Day Standby Rate Schedule (SBLDTSU)</t>
  </si>
  <si>
    <t>LFRC</t>
  </si>
  <si>
    <t>GSD,GSDT,GSDO,SBD,AND SBDT+RSD</t>
  </si>
  <si>
    <t>CS</t>
  </si>
  <si>
    <t>CRB</t>
  </si>
  <si>
    <t xml:space="preserve">TARIFF </t>
  </si>
  <si>
    <t>ENERGY RATE ¢/kWh</t>
  </si>
  <si>
    <t>RS ( up to 1,000 kWH)</t>
  </si>
  <si>
    <t>RS ( over to 1,000 kWH)</t>
  </si>
  <si>
    <t xml:space="preserve">                            (P2)</t>
  </si>
  <si>
    <t xml:space="preserve">                        (P3)</t>
  </si>
  <si>
    <t xml:space="preserve">                       (P4)</t>
  </si>
  <si>
    <t>GS,GST</t>
  </si>
  <si>
    <t>LS-1,LS-2</t>
  </si>
  <si>
    <t>GSD Optional</t>
  </si>
  <si>
    <t>Secondary</t>
  </si>
  <si>
    <t>Primary</t>
  </si>
  <si>
    <t>Subtransmission</t>
  </si>
  <si>
    <t>Rate Schedules</t>
  </si>
  <si>
    <t>GSD,GSDT,SBD,SBDT</t>
  </si>
  <si>
    <t xml:space="preserve">Supplemental </t>
  </si>
  <si>
    <t>Demand</t>
  </si>
  <si>
    <t>Billing</t>
  </si>
  <si>
    <t>Standby Dem.</t>
  </si>
  <si>
    <t>Standby Dem</t>
  </si>
  <si>
    <t>PSRC Monthly</t>
  </si>
  <si>
    <t>Standy Dem</t>
  </si>
  <si>
    <t xml:space="preserve">PSDC Daily </t>
  </si>
  <si>
    <t xml:space="preserve">Primary </t>
  </si>
  <si>
    <t xml:space="preserve">Subtransmission </t>
  </si>
  <si>
    <t xml:space="preserve">RSVP-1                         </t>
  </si>
  <si>
    <t xml:space="preserve">                            (P1)</t>
  </si>
  <si>
    <r>
      <t>CETM Revenue Total</t>
    </r>
    <r>
      <rPr>
        <b/>
        <vertAlign val="superscript"/>
        <sz val="12"/>
        <color theme="1"/>
        <rFont val="Arial Narrow"/>
        <family val="2"/>
      </rPr>
      <t xml:space="preserve"> (2)</t>
    </r>
  </si>
  <si>
    <r>
      <t xml:space="preserve">CETM Revenue Target </t>
    </r>
    <r>
      <rPr>
        <b/>
        <vertAlign val="superscript"/>
        <sz val="12"/>
        <color theme="1"/>
        <rFont val="Arial Narrow"/>
        <family val="2"/>
      </rPr>
      <t>(2)</t>
    </r>
  </si>
  <si>
    <r>
      <t xml:space="preserve">Difference </t>
    </r>
    <r>
      <rPr>
        <b/>
        <vertAlign val="superscript"/>
        <sz val="12"/>
        <color theme="1"/>
        <rFont val="Arial Narrow"/>
        <family val="2"/>
      </rPr>
      <t>(1)</t>
    </r>
  </si>
  <si>
    <r>
      <t xml:space="preserve">Difference </t>
    </r>
    <r>
      <rPr>
        <b/>
        <vertAlign val="superscript"/>
        <sz val="12"/>
        <color theme="1"/>
        <rFont val="Arial Narrow"/>
        <family val="2"/>
      </rPr>
      <t>(2)</t>
    </r>
  </si>
  <si>
    <t>Billing Determinants</t>
  </si>
  <si>
    <t>Note 2 -  Reflects remainder for calculation of demand based GSD CETM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</si>
</sst>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&quot;$&quot;#,##0"/>
    <numFmt numFmtId="167" formatCode="&quot;$&quot;#,##0.00000"/>
    <numFmt numFmtId="168" formatCode="&quot;$&quot;#,##0.000000"/>
    <numFmt numFmtId="169" formatCode="&quot;$&quot;#,##0.00"/>
    <numFmt numFmtId="170" formatCode="0.00000"/>
    <numFmt numFmtId="171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164" fontId="0" fillId="3" borderId="3" xfId="0" applyNumberFormat="1" applyFill="1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64" fontId="0" fillId="0" borderId="0" xfId="0" applyNumberFormat="1"/>
    <xf numFmtId="164" fontId="0" fillId="4" borderId="8" xfId="1" applyNumberFormat="1" applyFont="1" applyFill="1" applyBorder="1"/>
    <xf numFmtId="0" fontId="0" fillId="4" borderId="9" xfId="0" applyFill="1" applyBorder="1"/>
    <xf numFmtId="164" fontId="4" fillId="4" borderId="8" xfId="1" applyNumberFormat="1" applyFont="1" applyFill="1" applyBorder="1"/>
    <xf numFmtId="0" fontId="4" fillId="4" borderId="9" xfId="0" applyFont="1" applyFill="1" applyBorder="1"/>
    <xf numFmtId="164" fontId="0" fillId="2" borderId="8" xfId="1" applyNumberFormat="1" applyFont="1" applyFill="1" applyBorder="1"/>
    <xf numFmtId="164" fontId="0" fillId="4" borderId="10" xfId="1" applyNumberFormat="1" applyFont="1" applyFill="1" applyBorder="1"/>
    <xf numFmtId="0" fontId="0" fillId="4" borderId="11" xfId="0" applyFill="1" applyBorder="1"/>
    <xf numFmtId="0" fontId="3" fillId="4" borderId="5" xfId="0" applyFont="1" applyFill="1" applyBorder="1"/>
    <xf numFmtId="0" fontId="3" fillId="4" borderId="3" xfId="0" applyFont="1" applyFill="1" applyBorder="1"/>
    <xf numFmtId="164" fontId="0" fillId="4" borderId="14" xfId="1" applyNumberFormat="1" applyFont="1" applyFill="1" applyBorder="1"/>
    <xf numFmtId="0" fontId="0" fillId="4" borderId="15" xfId="0" applyFill="1" applyBorder="1"/>
    <xf numFmtId="164" fontId="0" fillId="4" borderId="16" xfId="1" applyNumberFormat="1" applyFont="1" applyFill="1" applyBorder="1"/>
    <xf numFmtId="164" fontId="5" fillId="2" borderId="16" xfId="1" applyNumberFormat="1" applyFont="1" applyFill="1" applyBorder="1"/>
    <xf numFmtId="0" fontId="5" fillId="4" borderId="9" xfId="0" applyFont="1" applyFill="1" applyBorder="1"/>
    <xf numFmtId="164" fontId="4" fillId="4" borderId="16" xfId="1" applyNumberFormat="1" applyFont="1" applyFill="1" applyBorder="1"/>
    <xf numFmtId="164" fontId="0" fillId="0" borderId="0" xfId="1" applyNumberFormat="1" applyFont="1"/>
    <xf numFmtId="164" fontId="0" fillId="2" borderId="16" xfId="1" applyNumberFormat="1" applyFont="1" applyFill="1" applyBorder="1"/>
    <xf numFmtId="164" fontId="0" fillId="4" borderId="19" xfId="1" applyNumberFormat="1" applyFont="1" applyFill="1" applyBorder="1"/>
    <xf numFmtId="0" fontId="6" fillId="0" borderId="3" xfId="0" applyFont="1" applyBorder="1"/>
    <xf numFmtId="0" fontId="7" fillId="0" borderId="6" xfId="0" applyFont="1" applyBorder="1"/>
    <xf numFmtId="0" fontId="8" fillId="0" borderId="3" xfId="0" applyFont="1" applyBorder="1"/>
    <xf numFmtId="0" fontId="3" fillId="0" borderId="6" xfId="0" applyFont="1" applyBorder="1" applyAlignment="1">
      <alignment horizontal="center"/>
    </xf>
    <xf numFmtId="0" fontId="9" fillId="0" borderId="6" xfId="0" applyFont="1" applyBorder="1"/>
    <xf numFmtId="0" fontId="0" fillId="0" borderId="3" xfId="0" applyBorder="1"/>
    <xf numFmtId="164" fontId="0" fillId="2" borderId="3" xfId="0" applyNumberFormat="1" applyFill="1" applyBorder="1"/>
    <xf numFmtId="1" fontId="2" fillId="0" borderId="3" xfId="0" applyNumberFormat="1" applyFont="1" applyBorder="1"/>
    <xf numFmtId="164" fontId="2" fillId="0" borderId="3" xfId="0" applyNumberFormat="1" applyFon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3" fontId="0" fillId="0" borderId="5" xfId="0" applyNumberFormat="1" applyBorder="1" applyAlignment="1">
      <alignment horizontal="center"/>
    </xf>
    <xf numFmtId="3" fontId="0" fillId="0" borderId="5" xfId="0" applyNumberFormat="1" applyBorder="1"/>
    <xf numFmtId="1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37" fontId="0" fillId="2" borderId="0" xfId="0" applyNumberFormat="1" applyFill="1"/>
    <xf numFmtId="164" fontId="0" fillId="2" borderId="0" xfId="1" applyNumberFormat="1" applyFont="1" applyFill="1"/>
    <xf numFmtId="0" fontId="8" fillId="2" borderId="3" xfId="0" applyFont="1" applyFill="1" applyBorder="1"/>
    <xf numFmtId="0" fontId="6" fillId="2" borderId="3" xfId="0" applyFont="1" applyFill="1" applyBorder="1"/>
    <xf numFmtId="0" fontId="11" fillId="0" borderId="0" xfId="0" applyFont="1"/>
    <xf numFmtId="170" fontId="11" fillId="0" borderId="0" xfId="0" applyNumberFormat="1" applyFont="1"/>
    <xf numFmtId="171" fontId="11" fillId="0" borderId="0" xfId="0" applyNumberFormat="1" applyFont="1"/>
    <xf numFmtId="0" fontId="12" fillId="0" borderId="0" xfId="0" applyFont="1"/>
    <xf numFmtId="0" fontId="13" fillId="0" borderId="0" xfId="0" applyFont="1"/>
    <xf numFmtId="44" fontId="11" fillId="0" borderId="0" xfId="2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0" fontId="11" fillId="0" borderId="0" xfId="0" applyNumberFormat="1" applyFont="1" applyAlignment="1">
      <alignment vertical="center"/>
    </xf>
    <xf numFmtId="10" fontId="11" fillId="0" borderId="0" xfId="0" applyNumberFormat="1" applyFont="1"/>
    <xf numFmtId="3" fontId="11" fillId="0" borderId="0" xfId="0" applyNumberFormat="1" applyFont="1"/>
    <xf numFmtId="0" fontId="11" fillId="0" borderId="0" xfId="0" applyFont="1" applyFill="1"/>
    <xf numFmtId="165" fontId="11" fillId="0" borderId="0" xfId="0" applyNumberFormat="1" applyFont="1" applyFill="1"/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vertical="center"/>
    </xf>
    <xf numFmtId="6" fontId="13" fillId="0" borderId="0" xfId="0" quotePrefix="1" applyNumberFormat="1" applyFont="1"/>
    <xf numFmtId="0" fontId="13" fillId="0" borderId="0" xfId="0" applyFont="1" applyAlignment="1">
      <alignment vertical="top"/>
    </xf>
    <xf numFmtId="3" fontId="11" fillId="0" borderId="0" xfId="0" applyNumberFormat="1" applyFont="1" applyFill="1"/>
    <xf numFmtId="166" fontId="11" fillId="0" borderId="0" xfId="0" applyNumberFormat="1" applyFont="1" applyAlignment="1">
      <alignment horizontal="center"/>
    </xf>
    <xf numFmtId="167" fontId="11" fillId="0" borderId="0" xfId="0" applyNumberFormat="1" applyFont="1"/>
    <xf numFmtId="168" fontId="11" fillId="0" borderId="0" xfId="0" applyNumberFormat="1" applyFont="1"/>
    <xf numFmtId="166" fontId="11" fillId="0" borderId="0" xfId="0" applyNumberFormat="1" applyFont="1"/>
    <xf numFmtId="168" fontId="11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169" fontId="11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D507-DCED-42CE-9E7A-6315AFC866BF}">
  <dimension ref="C3:M38"/>
  <sheetViews>
    <sheetView tabSelected="1" workbookViewId="0">
      <selection activeCell="L18" sqref="L18"/>
    </sheetView>
  </sheetViews>
  <sheetFormatPr defaultRowHeight="15.75" x14ac:dyDescent="0.25"/>
  <cols>
    <col min="1" max="1" width="9.140625" style="56"/>
    <col min="2" max="2" width="10.42578125" style="56" customWidth="1"/>
    <col min="3" max="3" width="24.140625" style="56" customWidth="1"/>
    <col min="4" max="4" width="9.140625" style="56"/>
    <col min="5" max="5" width="9.42578125" style="56" bestFit="1" customWidth="1"/>
    <col min="6" max="6" width="9.140625" style="56"/>
    <col min="7" max="7" width="9.42578125" style="56" bestFit="1" customWidth="1"/>
    <col min="8" max="8" width="9.140625" style="56"/>
    <col min="9" max="9" width="13.5703125" style="56" bestFit="1" customWidth="1"/>
    <col min="10" max="10" width="9.140625" style="56"/>
    <col min="11" max="11" width="14" style="56" bestFit="1" customWidth="1"/>
    <col min="12" max="12" width="9.140625" style="56"/>
    <col min="13" max="13" width="11.7109375" style="56" bestFit="1" customWidth="1"/>
    <col min="14" max="16384" width="9.140625" style="56"/>
  </cols>
  <sheetData>
    <row r="3" spans="3:10" x14ac:dyDescent="0.25">
      <c r="E3" s="88" t="s">
        <v>371</v>
      </c>
      <c r="F3" s="88"/>
      <c r="G3" s="88"/>
    </row>
    <row r="4" spans="3:10" x14ac:dyDescent="0.25">
      <c r="E4" s="65"/>
      <c r="F4" s="65"/>
      <c r="G4" s="65"/>
    </row>
    <row r="5" spans="3:10" x14ac:dyDescent="0.25">
      <c r="E5" s="64" t="s">
        <v>369</v>
      </c>
      <c r="F5" s="65"/>
      <c r="G5" s="64" t="s">
        <v>370</v>
      </c>
    </row>
    <row r="6" spans="3:10" x14ac:dyDescent="0.25">
      <c r="C6" s="60" t="s">
        <v>372</v>
      </c>
      <c r="E6" s="57">
        <f>+'RS_ RSVP_GS_CS_LGT'!G25</f>
        <v>4.4053695353415559E-3</v>
      </c>
      <c r="G6" s="58">
        <f>+E6*100</f>
        <v>0.44053695353415562</v>
      </c>
      <c r="J6" s="58"/>
    </row>
    <row r="7" spans="3:10" x14ac:dyDescent="0.25">
      <c r="C7" s="60" t="s">
        <v>373</v>
      </c>
      <c r="E7" s="57">
        <f>+'RS_ RSVP_GS_CS_LGT'!G25</f>
        <v>4.4053695353415559E-3</v>
      </c>
      <c r="G7" s="58">
        <f t="shared" ref="G7:G11" si="0">+E7*100</f>
        <v>0.44053695353415562</v>
      </c>
    </row>
    <row r="8" spans="3:10" x14ac:dyDescent="0.25">
      <c r="C8" s="68" t="s">
        <v>395</v>
      </c>
      <c r="D8" s="66" t="s">
        <v>396</v>
      </c>
      <c r="E8" s="57">
        <f>+'RS_ RSVP_GS_CS_LGT'!G25</f>
        <v>4.4053695353415559E-3</v>
      </c>
      <c r="G8" s="58">
        <f t="shared" si="0"/>
        <v>0.44053695353415562</v>
      </c>
    </row>
    <row r="9" spans="3:10" x14ac:dyDescent="0.25">
      <c r="C9" s="69"/>
      <c r="D9" s="66" t="s">
        <v>374</v>
      </c>
      <c r="E9" s="57">
        <f>+'RS_ RSVP_GS_CS_LGT'!G25</f>
        <v>4.4053695353415559E-3</v>
      </c>
      <c r="G9" s="58">
        <f t="shared" si="0"/>
        <v>0.44053695353415562</v>
      </c>
    </row>
    <row r="10" spans="3:10" x14ac:dyDescent="0.25">
      <c r="D10" s="66" t="s">
        <v>375</v>
      </c>
      <c r="E10" s="57">
        <f>+'RS_ RSVP_GS_CS_LGT'!G25</f>
        <v>4.4053695353415559E-3</v>
      </c>
      <c r="G10" s="58">
        <f t="shared" si="0"/>
        <v>0.44053695353415562</v>
      </c>
    </row>
    <row r="11" spans="3:10" x14ac:dyDescent="0.25">
      <c r="D11" s="66" t="s">
        <v>376</v>
      </c>
      <c r="E11" s="57">
        <f>+'RS_ RSVP_GS_CS_LGT'!G25</f>
        <v>4.4053695353415559E-3</v>
      </c>
      <c r="G11" s="58">
        <f t="shared" si="0"/>
        <v>0.44053695353415562</v>
      </c>
    </row>
    <row r="12" spans="3:10" x14ac:dyDescent="0.25">
      <c r="C12" s="66"/>
    </row>
    <row r="13" spans="3:10" x14ac:dyDescent="0.25">
      <c r="C13" s="60"/>
    </row>
    <row r="14" spans="3:10" x14ac:dyDescent="0.25">
      <c r="C14" s="67" t="s">
        <v>377</v>
      </c>
      <c r="E14" s="57">
        <f>+'RS_ RSVP_GS_CS_LGT'!H25</f>
        <v>4.0243061494958567E-3</v>
      </c>
      <c r="G14" s="58">
        <f>+E14*100</f>
        <v>0.40243061494958565</v>
      </c>
    </row>
    <row r="15" spans="3:10" x14ac:dyDescent="0.25">
      <c r="C15" s="67" t="s">
        <v>368</v>
      </c>
      <c r="E15" s="57">
        <f>+'RS_ RSVP_GS_CS_LGT'!H25</f>
        <v>4.0243061494958567E-3</v>
      </c>
      <c r="G15" s="58">
        <f t="shared" ref="G15:G20" si="1">+E15*100</f>
        <v>0.40243061494958565</v>
      </c>
    </row>
    <row r="16" spans="3:10" x14ac:dyDescent="0.25">
      <c r="C16" s="60" t="s">
        <v>378</v>
      </c>
      <c r="E16" s="57">
        <f>+'RS_ RSVP_GS_CS_LGT'!L25</f>
        <v>3.3471281092017842E-4</v>
      </c>
      <c r="G16" s="58">
        <f t="shared" si="1"/>
        <v>3.3471281092017843E-2</v>
      </c>
      <c r="J16" s="58"/>
    </row>
    <row r="17" spans="3:13" x14ac:dyDescent="0.25">
      <c r="C17" s="60" t="s">
        <v>379</v>
      </c>
      <c r="E17" s="57"/>
      <c r="G17" s="58"/>
    </row>
    <row r="18" spans="3:13" x14ac:dyDescent="0.25">
      <c r="C18" s="60" t="s">
        <v>380</v>
      </c>
      <c r="E18" s="57">
        <f>+'GSD Rate Class'!I9</f>
        <v>2.6120000000000002E-3</v>
      </c>
      <c r="G18" s="58">
        <f t="shared" si="1"/>
        <v>0.26120000000000004</v>
      </c>
    </row>
    <row r="19" spans="3:13" x14ac:dyDescent="0.25">
      <c r="C19" s="60" t="s">
        <v>381</v>
      </c>
      <c r="E19" s="57">
        <f>+'GSD Rate Class'!I9</f>
        <v>2.6120000000000002E-3</v>
      </c>
      <c r="G19" s="58">
        <f t="shared" si="1"/>
        <v>0.26120000000000004</v>
      </c>
    </row>
    <row r="20" spans="3:13" x14ac:dyDescent="0.25">
      <c r="C20" s="60" t="s">
        <v>382</v>
      </c>
      <c r="E20" s="57">
        <f>+'GSD Rate Class'!I9</f>
        <v>2.6120000000000002E-3</v>
      </c>
      <c r="G20" s="58">
        <f t="shared" si="1"/>
        <v>0.26120000000000004</v>
      </c>
    </row>
    <row r="25" spans="3:13" x14ac:dyDescent="0.25">
      <c r="C25" s="59" t="s">
        <v>383</v>
      </c>
    </row>
    <row r="26" spans="3:13" x14ac:dyDescent="0.25">
      <c r="E26" s="60" t="s">
        <v>387</v>
      </c>
      <c r="G26" s="60" t="s">
        <v>385</v>
      </c>
      <c r="I26" s="60" t="s">
        <v>388</v>
      </c>
      <c r="K26" s="60" t="s">
        <v>389</v>
      </c>
      <c r="M26" s="60" t="s">
        <v>391</v>
      </c>
    </row>
    <row r="27" spans="3:13" x14ac:dyDescent="0.25">
      <c r="C27" s="60" t="s">
        <v>384</v>
      </c>
      <c r="E27" s="62" t="s">
        <v>386</v>
      </c>
      <c r="F27" s="63"/>
      <c r="G27" s="62" t="s">
        <v>386</v>
      </c>
      <c r="H27" s="63"/>
      <c r="I27" s="62" t="s">
        <v>366</v>
      </c>
      <c r="J27" s="63"/>
      <c r="K27" s="62" t="s">
        <v>390</v>
      </c>
      <c r="L27" s="63"/>
      <c r="M27" s="62" t="s">
        <v>392</v>
      </c>
    </row>
    <row r="28" spans="3:13" x14ac:dyDescent="0.25">
      <c r="C28" s="56" t="s">
        <v>380</v>
      </c>
      <c r="E28" s="61">
        <f>+'GSD Rate Class'!I16</f>
        <v>1.1000000000000001</v>
      </c>
      <c r="G28" s="61">
        <f>+'GSD Rate Class'!I24</f>
        <v>1.1000000000000001</v>
      </c>
      <c r="I28" s="61">
        <f>+'GSD Rate Class'!I25</f>
        <v>1.1000000000000001</v>
      </c>
      <c r="K28" s="61">
        <f>+'GSD Rate Class'!I26</f>
        <v>0.13200000000000001</v>
      </c>
      <c r="M28" s="61">
        <f>+'GSD Rate Class'!I27</f>
        <v>5.2360000000000011E-2</v>
      </c>
    </row>
    <row r="29" spans="3:13" x14ac:dyDescent="0.25">
      <c r="C29" s="56" t="s">
        <v>381</v>
      </c>
      <c r="E29" s="61">
        <f>+'GSD Rate Class'!I16</f>
        <v>1.1000000000000001</v>
      </c>
      <c r="G29" s="61">
        <f>+'GSD Rate Class'!I24</f>
        <v>1.1000000000000001</v>
      </c>
      <c r="I29" s="61">
        <f>+'GSD Rate Class'!I25</f>
        <v>1.1000000000000001</v>
      </c>
      <c r="K29" s="61">
        <f>+'GSD Rate Class'!I26</f>
        <v>0.13200000000000001</v>
      </c>
      <c r="M29" s="61">
        <f>+'GSD Rate Class'!I27</f>
        <v>5.2360000000000011E-2</v>
      </c>
    </row>
    <row r="30" spans="3:13" x14ac:dyDescent="0.25">
      <c r="C30" s="56" t="s">
        <v>382</v>
      </c>
      <c r="E30" s="61">
        <f>+'GSD Rate Class'!I16</f>
        <v>1.1000000000000001</v>
      </c>
      <c r="G30" s="61">
        <f>+'GSD Rate Class'!I24</f>
        <v>1.1000000000000001</v>
      </c>
      <c r="I30" s="61">
        <f>+'GSD Rate Class'!I25</f>
        <v>1.1000000000000001</v>
      </c>
      <c r="K30" s="61">
        <f>+'GSD Rate Class'!I26</f>
        <v>0.13200000000000001</v>
      </c>
      <c r="M30" s="61">
        <f>+'GSD Rate Class'!I27</f>
        <v>5.2360000000000011E-2</v>
      </c>
    </row>
    <row r="33" spans="3:13" x14ac:dyDescent="0.25">
      <c r="C33" s="60" t="s">
        <v>110</v>
      </c>
    </row>
    <row r="34" spans="3:13" x14ac:dyDescent="0.25">
      <c r="C34" s="56" t="s">
        <v>393</v>
      </c>
      <c r="E34" s="61">
        <f>+'GSLDPR Rate Class'!I7</f>
        <v>0.89</v>
      </c>
      <c r="G34" s="61">
        <f>+'GSLDPR Rate Class'!I15</f>
        <v>0.89</v>
      </c>
      <c r="I34" s="61">
        <f>+'GSLDPR Rate Class'!I16</f>
        <v>0.89</v>
      </c>
      <c r="J34" s="61"/>
      <c r="K34" s="61">
        <f>+'GSLDPR Rate Class'!I17</f>
        <v>0.10679999999999999</v>
      </c>
      <c r="M34" s="61">
        <f>+'GSLDPR Rate Class'!I18</f>
        <v>4.2364000000000006E-2</v>
      </c>
    </row>
    <row r="37" spans="3:13" x14ac:dyDescent="0.25">
      <c r="C37" s="60" t="s">
        <v>100</v>
      </c>
      <c r="D37" s="60"/>
    </row>
    <row r="38" spans="3:13" x14ac:dyDescent="0.25">
      <c r="C38" s="56" t="s">
        <v>394</v>
      </c>
      <c r="E38" s="61">
        <f>+'GSLDSU Rate Class'!I7</f>
        <v>0.33</v>
      </c>
      <c r="F38" s="61"/>
      <c r="G38" s="61">
        <f>+'GSLDSU Rate Class'!I15</f>
        <v>0.33</v>
      </c>
      <c r="H38" s="61"/>
      <c r="I38" s="61">
        <f>+'GSLDSU Rate Class'!I16</f>
        <v>0.33</v>
      </c>
      <c r="K38" s="61">
        <f>+'GSLDSU Rate Class'!I17</f>
        <v>3.9600000000000003E-2</v>
      </c>
      <c r="L38" s="61"/>
      <c r="M38" s="61">
        <f>+'GSLDSU Rate Class'!I18</f>
        <v>1.5708000000000003E-2</v>
      </c>
    </row>
  </sheetData>
  <mergeCells count="1">
    <mergeCell ref="E3:G3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A5A4-AAFF-43C0-8265-1C3F2825FF09}">
  <dimension ref="A1:M27"/>
  <sheetViews>
    <sheetView workbookViewId="0">
      <selection activeCell="G25" sqref="G25"/>
    </sheetView>
  </sheetViews>
  <sheetFormatPr defaultRowHeight="15.75" x14ac:dyDescent="0.25"/>
  <cols>
    <col min="1" max="3" width="9.140625" style="60"/>
    <col min="4" max="4" width="10.85546875" style="56" bestFit="1" customWidth="1"/>
    <col min="5" max="5" width="10" style="56" customWidth="1"/>
    <col min="6" max="6" width="10.85546875" style="56" bestFit="1" customWidth="1"/>
    <col min="7" max="7" width="15.7109375" style="56" customWidth="1"/>
    <col min="8" max="8" width="11.140625" style="56" bestFit="1" customWidth="1"/>
    <col min="9" max="10" width="10.85546875" style="56" bestFit="1" customWidth="1"/>
    <col min="11" max="11" width="9.85546875" style="56" bestFit="1" customWidth="1"/>
    <col min="12" max="12" width="11.140625" style="56" bestFit="1" customWidth="1"/>
    <col min="13" max="13" width="10.85546875" style="56" bestFit="1" customWidth="1"/>
    <col min="14" max="16384" width="9.140625" style="56"/>
  </cols>
  <sheetData>
    <row r="1" spans="1:13" x14ac:dyDescent="0.25">
      <c r="D1" s="62" t="s">
        <v>2</v>
      </c>
      <c r="E1" s="60"/>
      <c r="F1" s="62" t="s">
        <v>2</v>
      </c>
      <c r="G1" s="60"/>
      <c r="H1" s="60"/>
      <c r="I1" s="60"/>
      <c r="J1" s="60"/>
      <c r="K1" s="60"/>
      <c r="L1" s="60" t="s">
        <v>21</v>
      </c>
    </row>
    <row r="2" spans="1:13" x14ac:dyDescent="0.25">
      <c r="D2" s="62" t="s">
        <v>7</v>
      </c>
      <c r="E2" s="79" t="s">
        <v>8</v>
      </c>
      <c r="F2" s="62" t="s">
        <v>9</v>
      </c>
      <c r="G2" s="62" t="s">
        <v>10</v>
      </c>
      <c r="H2" s="62" t="s">
        <v>11</v>
      </c>
      <c r="I2" s="62" t="s">
        <v>12</v>
      </c>
      <c r="J2" s="62" t="s">
        <v>13</v>
      </c>
      <c r="K2" s="62" t="s">
        <v>14</v>
      </c>
      <c r="L2" s="62" t="s">
        <v>20</v>
      </c>
    </row>
    <row r="4" spans="1:13" x14ac:dyDescent="0.25">
      <c r="A4" s="60" t="s">
        <v>5</v>
      </c>
      <c r="C4" s="77" t="s">
        <v>0</v>
      </c>
      <c r="D4" s="70">
        <v>36.1</v>
      </c>
      <c r="E4" s="56">
        <v>0</v>
      </c>
      <c r="F4" s="56">
        <f>+D4</f>
        <v>36.1</v>
      </c>
    </row>
    <row r="5" spans="1:13" x14ac:dyDescent="0.25">
      <c r="C5" s="77" t="s">
        <v>1</v>
      </c>
      <c r="D5" s="70">
        <v>481.6</v>
      </c>
      <c r="E5" s="56">
        <v>0</v>
      </c>
      <c r="F5" s="56">
        <f t="shared" ref="F5:F16" si="0">+D5</f>
        <v>481.6</v>
      </c>
    </row>
    <row r="6" spans="1:13" x14ac:dyDescent="0.25">
      <c r="C6" s="77" t="s">
        <v>2</v>
      </c>
      <c r="D6" s="70">
        <v>517.70000000000005</v>
      </c>
      <c r="E6" s="56">
        <v>0</v>
      </c>
      <c r="F6" s="56">
        <f t="shared" si="0"/>
        <v>517.70000000000005</v>
      </c>
    </row>
    <row r="7" spans="1:13" x14ac:dyDescent="0.25">
      <c r="C7" s="77"/>
      <c r="D7" s="70"/>
    </row>
    <row r="8" spans="1:13" x14ac:dyDescent="0.25">
      <c r="A8" s="60" t="s">
        <v>6</v>
      </c>
      <c r="C8" s="77" t="s">
        <v>3</v>
      </c>
      <c r="D8" s="71">
        <f>+D4/D6</f>
        <v>6.9731504732470542E-2</v>
      </c>
      <c r="E8" s="56">
        <v>0</v>
      </c>
      <c r="F8" s="72">
        <f t="shared" si="0"/>
        <v>6.9731504732470542E-2</v>
      </c>
    </row>
    <row r="9" spans="1:13" x14ac:dyDescent="0.25">
      <c r="C9" s="77" t="s">
        <v>4</v>
      </c>
      <c r="D9" s="71">
        <f>+D5/D6</f>
        <v>0.93026849526752942</v>
      </c>
      <c r="E9" s="56">
        <v>0</v>
      </c>
      <c r="F9" s="72">
        <f t="shared" si="0"/>
        <v>0.93026849526752942</v>
      </c>
    </row>
    <row r="10" spans="1:13" x14ac:dyDescent="0.25">
      <c r="C10" s="77" t="s">
        <v>2</v>
      </c>
      <c r="D10" s="71">
        <f>SUM(D8:D9)</f>
        <v>1</v>
      </c>
      <c r="E10" s="56">
        <v>0</v>
      </c>
      <c r="F10" s="72">
        <f t="shared" si="0"/>
        <v>1</v>
      </c>
    </row>
    <row r="12" spans="1:13" x14ac:dyDescent="0.25">
      <c r="A12" s="60" t="s">
        <v>17</v>
      </c>
      <c r="C12" s="77" t="s">
        <v>3</v>
      </c>
      <c r="D12" s="73">
        <f>+D14*D8</f>
        <v>4780.0946494108557</v>
      </c>
      <c r="E12" s="56">
        <v>0</v>
      </c>
      <c r="F12" s="73">
        <f t="shared" si="0"/>
        <v>4780.0946494108557</v>
      </c>
    </row>
    <row r="13" spans="1:13" x14ac:dyDescent="0.25">
      <c r="C13" s="77" t="s">
        <v>4</v>
      </c>
      <c r="D13" s="73">
        <f>+D14*D9</f>
        <v>63769.905350589142</v>
      </c>
      <c r="E13" s="56">
        <v>0</v>
      </c>
      <c r="F13" s="73">
        <f t="shared" si="0"/>
        <v>63769.905350589142</v>
      </c>
    </row>
    <row r="14" spans="1:13" x14ac:dyDescent="0.25">
      <c r="C14" s="77" t="s">
        <v>2</v>
      </c>
      <c r="D14" s="73">
        <v>68550</v>
      </c>
      <c r="E14" s="56">
        <v>0</v>
      </c>
      <c r="F14" s="73">
        <f t="shared" si="0"/>
        <v>68550</v>
      </c>
    </row>
    <row r="16" spans="1:13" x14ac:dyDescent="0.25">
      <c r="A16" s="60" t="s">
        <v>15</v>
      </c>
      <c r="C16" s="77" t="s">
        <v>16</v>
      </c>
      <c r="D16" s="72">
        <v>1</v>
      </c>
      <c r="E16" s="72">
        <v>0</v>
      </c>
      <c r="F16" s="72">
        <f t="shared" si="0"/>
        <v>1</v>
      </c>
      <c r="G16" s="72">
        <v>0.60780000000000001</v>
      </c>
      <c r="H16" s="72">
        <v>5.16E-2</v>
      </c>
      <c r="I16" s="72">
        <v>0.28639999999999999</v>
      </c>
      <c r="J16" s="72">
        <v>3.4500000000000003E-2</v>
      </c>
      <c r="K16" s="72">
        <v>1.9300000000000001E-2</v>
      </c>
      <c r="L16" s="72">
        <v>4.0000000000000002E-4</v>
      </c>
      <c r="M16" s="72"/>
    </row>
    <row r="17" spans="1:13" x14ac:dyDescent="0.25">
      <c r="A17" s="60" t="s">
        <v>15</v>
      </c>
      <c r="C17" s="77" t="s">
        <v>18</v>
      </c>
      <c r="D17" s="72">
        <v>1</v>
      </c>
      <c r="E17" s="72">
        <v>0</v>
      </c>
      <c r="F17" s="72">
        <f t="shared" ref="F17" si="1">+D17</f>
        <v>1</v>
      </c>
      <c r="G17" s="72">
        <v>0.80496580020444763</v>
      </c>
      <c r="H17" s="72">
        <v>0.10486613214696917</v>
      </c>
      <c r="I17" s="72">
        <v>6.4543157148544417E-2</v>
      </c>
      <c r="J17" s="72">
        <v>1.083267844120938E-2</v>
      </c>
      <c r="K17" s="72">
        <v>1.2178638441318073E-2</v>
      </c>
      <c r="L17" s="72">
        <v>2.6135936175112747E-3</v>
      </c>
      <c r="M17" s="72"/>
    </row>
    <row r="19" spans="1:13" x14ac:dyDescent="0.25">
      <c r="A19" s="60" t="s">
        <v>17</v>
      </c>
      <c r="C19" s="77" t="s">
        <v>3</v>
      </c>
      <c r="D19" s="73">
        <f>+D12</f>
        <v>4780.0946494108557</v>
      </c>
      <c r="E19" s="56">
        <v>0</v>
      </c>
      <c r="F19" s="73">
        <f t="shared" ref="F19:F21" si="2">+D19</f>
        <v>4780.0946494108557</v>
      </c>
      <c r="G19" s="73">
        <f t="shared" ref="G19:L19" si="3">+$F$19*G17</f>
        <v>3847.8127145160079</v>
      </c>
      <c r="H19" s="73">
        <f t="shared" si="3"/>
        <v>501.27003718013907</v>
      </c>
      <c r="I19" s="73">
        <f t="shared" si="3"/>
        <v>308.52240014184122</v>
      </c>
      <c r="J19" s="73">
        <f t="shared" si="3"/>
        <v>51.781228255613286</v>
      </c>
      <c r="K19" s="73">
        <f t="shared" si="3"/>
        <v>58.215044450453881</v>
      </c>
      <c r="L19" s="73">
        <f t="shared" si="3"/>
        <v>12.493224866800007</v>
      </c>
      <c r="M19" s="73"/>
    </row>
    <row r="20" spans="1:13" x14ac:dyDescent="0.25">
      <c r="A20" s="78" t="s">
        <v>326</v>
      </c>
      <c r="C20" s="77" t="s">
        <v>4</v>
      </c>
      <c r="D20" s="73">
        <f>+D13</f>
        <v>63769.905350589142</v>
      </c>
      <c r="E20" s="56">
        <v>0</v>
      </c>
      <c r="F20" s="73">
        <f t="shared" si="2"/>
        <v>63769.905350589142</v>
      </c>
      <c r="G20" s="73">
        <f>+$F$20*G16</f>
        <v>38759.348472088081</v>
      </c>
      <c r="H20" s="73">
        <f>+$F$20*H16</f>
        <v>3290.5271160903999</v>
      </c>
      <c r="I20" s="73">
        <f>+$F$20*I16</f>
        <v>18263.700892408731</v>
      </c>
      <c r="J20" s="73">
        <f>+$F$20*J16</f>
        <v>2200.0617345953256</v>
      </c>
      <c r="K20" s="73">
        <f t="shared" ref="K20:L20" si="4">+$F$20*K16</f>
        <v>1230.7591732663705</v>
      </c>
      <c r="L20" s="73">
        <f t="shared" si="4"/>
        <v>25.507962140235659</v>
      </c>
      <c r="M20" s="73"/>
    </row>
    <row r="21" spans="1:13" x14ac:dyDescent="0.25">
      <c r="C21" s="77" t="s">
        <v>2</v>
      </c>
      <c r="D21" s="73">
        <v>68550</v>
      </c>
      <c r="E21" s="56">
        <v>0</v>
      </c>
      <c r="F21" s="73">
        <f t="shared" si="2"/>
        <v>68550</v>
      </c>
      <c r="G21" s="73">
        <f>+G19+G20</f>
        <v>42607.161186604091</v>
      </c>
      <c r="H21" s="73">
        <f t="shared" ref="H21:L21" si="5">+H19+H20</f>
        <v>3791.7971532705387</v>
      </c>
      <c r="I21" s="73">
        <f t="shared" si="5"/>
        <v>18572.223292550574</v>
      </c>
      <c r="J21" s="73">
        <f t="shared" si="5"/>
        <v>2251.8429628509389</v>
      </c>
      <c r="K21" s="73">
        <f t="shared" si="5"/>
        <v>1288.9742177168243</v>
      </c>
      <c r="L21" s="73">
        <f t="shared" si="5"/>
        <v>38.001187007035668</v>
      </c>
      <c r="M21" s="73"/>
    </row>
    <row r="23" spans="1:13" x14ac:dyDescent="0.25">
      <c r="A23" s="60" t="s">
        <v>325</v>
      </c>
      <c r="G23" s="73">
        <f>+'2022 Proposed RC BDs'!I5</f>
        <v>9671642945</v>
      </c>
      <c r="H23" s="73">
        <f>+'2022 Proposed RC BDs'!I21</f>
        <v>942223830</v>
      </c>
      <c r="I23" s="80"/>
      <c r="J23" s="80"/>
      <c r="K23" s="80"/>
      <c r="L23" s="73">
        <f>+'2022 Proposed RC BDs'!I329</f>
        <v>113533709.3987063</v>
      </c>
    </row>
    <row r="24" spans="1:13" x14ac:dyDescent="0.25">
      <c r="I24" s="74"/>
      <c r="J24" s="74"/>
      <c r="K24" s="74"/>
    </row>
    <row r="25" spans="1:13" x14ac:dyDescent="0.25">
      <c r="A25" s="60" t="s">
        <v>19</v>
      </c>
      <c r="G25" s="57">
        <f>(+G21*1000)/G23</f>
        <v>4.4053695353415559E-3</v>
      </c>
      <c r="H25" s="57">
        <f t="shared" ref="H25:L25" si="6">(+H21*1000)/H23</f>
        <v>4.0243061494958567E-3</v>
      </c>
      <c r="I25" s="75"/>
      <c r="J25" s="75"/>
      <c r="K25" s="75"/>
      <c r="L25" s="57">
        <f t="shared" si="6"/>
        <v>3.3471281092017842E-4</v>
      </c>
    </row>
    <row r="26" spans="1:13" x14ac:dyDescent="0.25">
      <c r="I26" s="74"/>
      <c r="J26" s="74"/>
      <c r="K26" s="74"/>
    </row>
    <row r="27" spans="1:13" x14ac:dyDescent="0.25">
      <c r="G27" s="66" t="s">
        <v>10</v>
      </c>
      <c r="H27" s="66" t="s">
        <v>11</v>
      </c>
      <c r="I27" s="76"/>
      <c r="J27" s="76"/>
      <c r="K27" s="76"/>
      <c r="L27" s="66" t="s">
        <v>327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1C468-05E5-4FC4-8BA1-CBE1D10F33F6}">
  <dimension ref="A1:R40"/>
  <sheetViews>
    <sheetView topLeftCell="A22" workbookViewId="0">
      <selection activeCell="C41" sqref="C41"/>
    </sheetView>
  </sheetViews>
  <sheetFormatPr defaultRowHeight="15.75" x14ac:dyDescent="0.25"/>
  <cols>
    <col min="1" max="6" width="9.140625" style="56"/>
    <col min="7" max="7" width="22.7109375" style="56" customWidth="1"/>
    <col min="8" max="8" width="9.140625" style="56"/>
    <col min="9" max="9" width="13.28515625" style="56" bestFit="1" customWidth="1"/>
    <col min="10" max="10" width="9.140625" style="56"/>
    <col min="11" max="11" width="14.5703125" style="56" bestFit="1" customWidth="1"/>
    <col min="12" max="13" width="9.140625" style="56"/>
    <col min="14" max="14" width="27" style="56" bestFit="1" customWidth="1"/>
    <col min="15" max="17" width="9.140625" style="56"/>
    <col min="18" max="18" width="11.42578125" style="56" bestFit="1" customWidth="1"/>
    <col min="19" max="16384" width="9.140625" style="56"/>
  </cols>
  <sheetData>
    <row r="1" spans="1:18" x14ac:dyDescent="0.25">
      <c r="A1" s="60" t="s">
        <v>328</v>
      </c>
      <c r="N1" s="60"/>
    </row>
    <row r="2" spans="1:18" x14ac:dyDescent="0.25">
      <c r="A2" s="60"/>
      <c r="N2" s="60" t="s">
        <v>329</v>
      </c>
    </row>
    <row r="3" spans="1:18" x14ac:dyDescent="0.25">
      <c r="A3" s="60"/>
      <c r="G3" s="60"/>
      <c r="H3" s="60"/>
      <c r="I3" s="62" t="s">
        <v>330</v>
      </c>
      <c r="J3" s="60"/>
      <c r="K3" s="62">
        <v>2022</v>
      </c>
      <c r="N3" s="81">
        <f>+K8</f>
        <v>18572713.415804002</v>
      </c>
    </row>
    <row r="4" spans="1:18" x14ac:dyDescent="0.25">
      <c r="A4" s="60"/>
      <c r="B4" s="89" t="s">
        <v>331</v>
      </c>
      <c r="C4" s="89"/>
      <c r="D4" s="89"/>
      <c r="G4" s="60" t="s">
        <v>332</v>
      </c>
      <c r="H4" s="60"/>
      <c r="I4" s="60" t="s">
        <v>333</v>
      </c>
      <c r="J4" s="60"/>
      <c r="K4" s="60" t="s">
        <v>334</v>
      </c>
      <c r="N4" s="60"/>
    </row>
    <row r="5" spans="1:18" x14ac:dyDescent="0.25">
      <c r="A5" s="60"/>
      <c r="N5" s="60" t="s">
        <v>335</v>
      </c>
    </row>
    <row r="6" spans="1:18" x14ac:dyDescent="0.25">
      <c r="A6" s="60" t="s">
        <v>336</v>
      </c>
      <c r="N6" s="81">
        <f>+'RS_ RSVP_GS_CS_LGT'!I21*1000</f>
        <v>18572223.292550575</v>
      </c>
    </row>
    <row r="7" spans="1:18" x14ac:dyDescent="0.25">
      <c r="A7" s="60"/>
      <c r="I7" s="82"/>
      <c r="N7" s="60"/>
    </row>
    <row r="8" spans="1:18" x14ac:dyDescent="0.25">
      <c r="A8" s="60"/>
      <c r="B8" s="56" t="s">
        <v>337</v>
      </c>
      <c r="G8" s="73">
        <f>+'2022 Proposed RC BDs'!B11+'2022 Proposed RC BDs'!B33+'2022 Proposed RC BDs'!B62+'2022 Proposed RC BDs'!B66+'2022 Proposed RC BDs'!B92+'2022 Proposed RC BDs'!B114+'2022 Proposed RC BDs'!B158</f>
        <v>7110533467</v>
      </c>
      <c r="I8" s="83">
        <f>+N9</f>
        <v>2.6120000000000002E-3</v>
      </c>
      <c r="K8" s="84">
        <f>+G8*I8</f>
        <v>18572713.415804002</v>
      </c>
      <c r="N8" s="60" t="s">
        <v>338</v>
      </c>
      <c r="R8" s="73"/>
    </row>
    <row r="9" spans="1:18" x14ac:dyDescent="0.25">
      <c r="A9" s="60"/>
      <c r="B9" s="56" t="s">
        <v>339</v>
      </c>
      <c r="G9" s="73">
        <f>+'2022 Proposed RC BDs'!B92</f>
        <v>363596616</v>
      </c>
      <c r="I9" s="83">
        <f>+N9</f>
        <v>2.6120000000000002E-3</v>
      </c>
      <c r="K9" s="84">
        <f>+G9*I9</f>
        <v>949714.36099200009</v>
      </c>
      <c r="N9" s="85">
        <v>2.6120000000000002E-3</v>
      </c>
    </row>
    <row r="10" spans="1:18" x14ac:dyDescent="0.25">
      <c r="A10" s="60"/>
      <c r="N10" s="85"/>
    </row>
    <row r="11" spans="1:18" x14ac:dyDescent="0.25">
      <c r="A11" s="60"/>
      <c r="I11" s="62" t="s">
        <v>340</v>
      </c>
      <c r="K11" s="64">
        <v>2022</v>
      </c>
    </row>
    <row r="12" spans="1:18" x14ac:dyDescent="0.25">
      <c r="B12" s="89"/>
      <c r="C12" s="89"/>
      <c r="D12" s="89"/>
      <c r="G12" s="60"/>
      <c r="H12" s="60"/>
      <c r="I12" s="60" t="s">
        <v>333</v>
      </c>
      <c r="J12" s="60"/>
      <c r="K12" s="60" t="s">
        <v>334</v>
      </c>
      <c r="N12" s="60" t="s">
        <v>341</v>
      </c>
    </row>
    <row r="13" spans="1:18" x14ac:dyDescent="0.25">
      <c r="N13" s="86">
        <v>1.1000000000000001</v>
      </c>
    </row>
    <row r="14" spans="1:18" x14ac:dyDescent="0.25">
      <c r="A14" s="60" t="s">
        <v>342</v>
      </c>
    </row>
    <row r="15" spans="1:18" ht="18.75" x14ac:dyDescent="0.25">
      <c r="N15" s="60" t="s">
        <v>397</v>
      </c>
    </row>
    <row r="16" spans="1:18" x14ac:dyDescent="0.25">
      <c r="B16" s="56" t="s">
        <v>343</v>
      </c>
      <c r="G16" s="73">
        <f>+'2022 Proposed RC BDs'!B12+'2022 Proposed RC BDs'!B37</f>
        <v>11806904.59</v>
      </c>
      <c r="I16" s="87">
        <f>+N13</f>
        <v>1.1000000000000001</v>
      </c>
      <c r="K16" s="84">
        <f>+G16*I16</f>
        <v>12987595.049000001</v>
      </c>
      <c r="N16" s="81">
        <f>+K36</f>
        <v>17690667.049000002</v>
      </c>
    </row>
    <row r="18" spans="1:14" ht="18.75" x14ac:dyDescent="0.25">
      <c r="A18" s="60" t="s">
        <v>344</v>
      </c>
      <c r="N18" s="60" t="s">
        <v>398</v>
      </c>
    </row>
    <row r="19" spans="1:14" x14ac:dyDescent="0.25">
      <c r="N19" s="81">
        <f>+N3-K9</f>
        <v>17622999.054812003</v>
      </c>
    </row>
    <row r="20" spans="1:14" x14ac:dyDescent="0.25">
      <c r="B20" s="56" t="s">
        <v>343</v>
      </c>
      <c r="G20" s="73">
        <f>+'2022 Proposed RC BDs'!B70</f>
        <v>4275520</v>
      </c>
      <c r="I20" s="87">
        <f>+N13</f>
        <v>1.1000000000000001</v>
      </c>
      <c r="K20" s="84">
        <f>+G20*I20</f>
        <v>4703072</v>
      </c>
    </row>
    <row r="21" spans="1:14" ht="18.75" x14ac:dyDescent="0.25">
      <c r="N21" s="62" t="s">
        <v>399</v>
      </c>
    </row>
    <row r="22" spans="1:14" x14ac:dyDescent="0.25">
      <c r="A22" s="60" t="s">
        <v>345</v>
      </c>
      <c r="N22" s="81">
        <f>+N3-N6</f>
        <v>490.12325342744589</v>
      </c>
    </row>
    <row r="24" spans="1:14" ht="18.75" x14ac:dyDescent="0.25">
      <c r="B24" s="56" t="s">
        <v>346</v>
      </c>
      <c r="G24" s="73">
        <f>+'2022 Proposed RC BDs'!B178</f>
        <v>0</v>
      </c>
      <c r="I24" s="87">
        <f>+N13</f>
        <v>1.1000000000000001</v>
      </c>
      <c r="K24" s="84">
        <f t="shared" ref="K24:K27" si="0">+G24*I24</f>
        <v>0</v>
      </c>
      <c r="N24" s="62" t="s">
        <v>400</v>
      </c>
    </row>
    <row r="25" spans="1:14" x14ac:dyDescent="0.25">
      <c r="A25" s="56" t="s">
        <v>366</v>
      </c>
      <c r="B25" s="56" t="s">
        <v>347</v>
      </c>
      <c r="G25" s="73">
        <f>+'2022 Proposed RC BDs'!B202</f>
        <v>0</v>
      </c>
      <c r="I25" s="87">
        <f>+N13</f>
        <v>1.1000000000000001</v>
      </c>
      <c r="K25" s="84">
        <f t="shared" si="0"/>
        <v>0</v>
      </c>
      <c r="N25" s="81">
        <f>+N16-N19</f>
        <v>67667.994187999517</v>
      </c>
    </row>
    <row r="26" spans="1:14" x14ac:dyDescent="0.25">
      <c r="B26" s="56" t="s">
        <v>347</v>
      </c>
      <c r="G26" s="73">
        <f>+'2022 Proposed RC BDs'!B206</f>
        <v>0</v>
      </c>
      <c r="I26" s="87">
        <f>+N13*0.12</f>
        <v>0.13200000000000001</v>
      </c>
      <c r="K26" s="84">
        <f t="shared" si="0"/>
        <v>0</v>
      </c>
    </row>
    <row r="27" spans="1:14" x14ac:dyDescent="0.25">
      <c r="B27" s="56" t="s">
        <v>348</v>
      </c>
      <c r="G27" s="73">
        <f>+'2022 Proposed RC BDs'!B213</f>
        <v>0</v>
      </c>
      <c r="I27" s="87">
        <f>+N13*0.0476</f>
        <v>5.2360000000000011E-2</v>
      </c>
      <c r="K27" s="84">
        <f t="shared" si="0"/>
        <v>0</v>
      </c>
    </row>
    <row r="29" spans="1:14" x14ac:dyDescent="0.25">
      <c r="A29" s="60" t="s">
        <v>349</v>
      </c>
    </row>
    <row r="31" spans="1:14" x14ac:dyDescent="0.25">
      <c r="B31" s="56" t="s">
        <v>346</v>
      </c>
      <c r="G31" s="73">
        <f>+'2022 Proposed RC BDs'!B178</f>
        <v>0</v>
      </c>
      <c r="I31" s="87">
        <f>+N13</f>
        <v>1.1000000000000001</v>
      </c>
      <c r="K31" s="84">
        <f t="shared" ref="K31:K34" si="1">+G31*I31</f>
        <v>0</v>
      </c>
    </row>
    <row r="32" spans="1:14" x14ac:dyDescent="0.25">
      <c r="A32" s="56" t="s">
        <v>366</v>
      </c>
      <c r="B32" s="56" t="s">
        <v>347</v>
      </c>
      <c r="G32" s="73">
        <f>+'2022 Proposed RC BDs'!B202</f>
        <v>0</v>
      </c>
      <c r="I32" s="87">
        <f>+N13</f>
        <v>1.1000000000000001</v>
      </c>
      <c r="K32" s="84">
        <f t="shared" si="1"/>
        <v>0</v>
      </c>
    </row>
    <row r="33" spans="1:11" x14ac:dyDescent="0.25">
      <c r="B33" s="56" t="s">
        <v>347</v>
      </c>
      <c r="G33" s="73">
        <f>+'2022 Proposed RC BDs'!B206</f>
        <v>0</v>
      </c>
      <c r="I33" s="87">
        <f>+N13*0.12</f>
        <v>0.13200000000000001</v>
      </c>
      <c r="K33" s="84">
        <f t="shared" si="1"/>
        <v>0</v>
      </c>
    </row>
    <row r="34" spans="1:11" x14ac:dyDescent="0.25">
      <c r="B34" s="56" t="s">
        <v>348</v>
      </c>
      <c r="G34" s="73">
        <f>+'2022 Proposed RC BDs'!B210</f>
        <v>0</v>
      </c>
      <c r="I34" s="87">
        <f>+N13*0.0476</f>
        <v>5.2360000000000011E-2</v>
      </c>
      <c r="K34" s="84">
        <f t="shared" si="1"/>
        <v>0</v>
      </c>
    </row>
    <row r="36" spans="1:11" x14ac:dyDescent="0.25">
      <c r="A36" s="60" t="s">
        <v>350</v>
      </c>
      <c r="K36" s="84">
        <f>SUM(K16:K34)</f>
        <v>17690667.049000002</v>
      </c>
    </row>
    <row r="38" spans="1:11" x14ac:dyDescent="0.25">
      <c r="C38" s="56" t="s">
        <v>351</v>
      </c>
    </row>
    <row r="40" spans="1:11" x14ac:dyDescent="0.25">
      <c r="C40" s="56" t="s">
        <v>402</v>
      </c>
    </row>
  </sheetData>
  <mergeCells count="2">
    <mergeCell ref="B4:D4"/>
    <mergeCell ref="B12:D12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4469-1153-49B4-9E1E-216A0D9F3286}">
  <dimension ref="A1:O27"/>
  <sheetViews>
    <sheetView workbookViewId="0">
      <selection activeCell="F18" sqref="F17:F18"/>
    </sheetView>
  </sheetViews>
  <sheetFormatPr defaultRowHeight="15.75" x14ac:dyDescent="0.25"/>
  <cols>
    <col min="1" max="6" width="9.140625" style="56"/>
    <col min="7" max="7" width="24.140625" style="56" bestFit="1" customWidth="1"/>
    <col min="8" max="8" width="9.140625" style="56"/>
    <col min="9" max="9" width="13.28515625" style="56" bestFit="1" customWidth="1"/>
    <col min="10" max="10" width="9.140625" style="56"/>
    <col min="11" max="11" width="14.5703125" style="56" bestFit="1" customWidth="1"/>
    <col min="12" max="14" width="9.140625" style="56"/>
    <col min="15" max="15" width="18.85546875" style="56" customWidth="1"/>
    <col min="16" max="16384" width="9.140625" style="56"/>
  </cols>
  <sheetData>
    <row r="1" spans="1:15" x14ac:dyDescent="0.25">
      <c r="A1" s="60" t="s">
        <v>352</v>
      </c>
    </row>
    <row r="2" spans="1:15" x14ac:dyDescent="0.25">
      <c r="G2" s="60"/>
      <c r="H2" s="60"/>
      <c r="I2" s="62" t="s">
        <v>340</v>
      </c>
      <c r="J2" s="60"/>
      <c r="K2" s="62">
        <v>2022</v>
      </c>
    </row>
    <row r="3" spans="1:15" x14ac:dyDescent="0.25">
      <c r="B3" s="89" t="s">
        <v>331</v>
      </c>
      <c r="C3" s="89"/>
      <c r="D3" s="89"/>
      <c r="G3" s="64" t="s">
        <v>332</v>
      </c>
      <c r="H3" s="64"/>
      <c r="I3" s="64" t="s">
        <v>333</v>
      </c>
      <c r="J3" s="64"/>
      <c r="K3" s="64" t="s">
        <v>334</v>
      </c>
      <c r="O3" s="60" t="s">
        <v>353</v>
      </c>
    </row>
    <row r="4" spans="1:15" x14ac:dyDescent="0.25">
      <c r="O4" s="86">
        <v>0.89</v>
      </c>
    </row>
    <row r="5" spans="1:15" x14ac:dyDescent="0.25">
      <c r="A5" s="60" t="s">
        <v>354</v>
      </c>
    </row>
    <row r="6" spans="1:15" x14ac:dyDescent="0.25">
      <c r="O6" s="60" t="s">
        <v>355</v>
      </c>
    </row>
    <row r="7" spans="1:15" x14ac:dyDescent="0.25">
      <c r="B7" s="56" t="s">
        <v>343</v>
      </c>
      <c r="G7" s="73">
        <f>+'2022 Proposed RC BDs'!B220</f>
        <v>542051</v>
      </c>
      <c r="I7" s="87">
        <f>+O4</f>
        <v>0.89</v>
      </c>
      <c r="K7" s="84">
        <f>+G7*I7</f>
        <v>482425.39</v>
      </c>
      <c r="O7" s="81">
        <f>+K27</f>
        <v>2259657.2372150798</v>
      </c>
    </row>
    <row r="9" spans="1:15" x14ac:dyDescent="0.25">
      <c r="A9" s="60" t="s">
        <v>356</v>
      </c>
      <c r="O9" s="60" t="s">
        <v>357</v>
      </c>
    </row>
    <row r="10" spans="1:15" x14ac:dyDescent="0.25">
      <c r="O10" s="81">
        <f>+'RS_ RSVP_GS_CS_LGT'!J21*1000</f>
        <v>2251842.962850939</v>
      </c>
    </row>
    <row r="11" spans="1:15" x14ac:dyDescent="0.25">
      <c r="B11" s="56" t="s">
        <v>343</v>
      </c>
      <c r="G11" s="73">
        <f>+'2022 Proposed RC BDs'!B239</f>
        <v>1688759</v>
      </c>
      <c r="I11" s="87">
        <f>+O4</f>
        <v>0.89</v>
      </c>
      <c r="K11" s="84">
        <f>+G11*I11</f>
        <v>1502995.51</v>
      </c>
    </row>
    <row r="12" spans="1:15" x14ac:dyDescent="0.25">
      <c r="O12" s="62" t="s">
        <v>358</v>
      </c>
    </row>
    <row r="13" spans="1:15" x14ac:dyDescent="0.25">
      <c r="A13" s="60" t="s">
        <v>359</v>
      </c>
      <c r="O13" s="81">
        <f>+O7-O10</f>
        <v>7814.274364140816</v>
      </c>
    </row>
    <row r="15" spans="1:15" x14ac:dyDescent="0.25">
      <c r="B15" s="56" t="s">
        <v>346</v>
      </c>
      <c r="G15" s="73">
        <f>+'2022 Proposed RC BDs'!B265</f>
        <v>0</v>
      </c>
      <c r="I15" s="87">
        <f>+O4</f>
        <v>0.89</v>
      </c>
      <c r="K15" s="84">
        <f t="shared" ref="K15:K18" si="0">+G15*I15</f>
        <v>0</v>
      </c>
    </row>
    <row r="16" spans="1:15" x14ac:dyDescent="0.25">
      <c r="A16" s="56" t="s">
        <v>366</v>
      </c>
      <c r="B16" s="56" t="s">
        <v>347</v>
      </c>
      <c r="G16" s="73">
        <f>+'2022 Proposed RC BDs'!B267</f>
        <v>0</v>
      </c>
      <c r="I16" s="87">
        <f>+O4</f>
        <v>0.89</v>
      </c>
      <c r="K16" s="84">
        <f t="shared" si="0"/>
        <v>0</v>
      </c>
    </row>
    <row r="17" spans="1:11" x14ac:dyDescent="0.25">
      <c r="B17" s="56" t="s">
        <v>347</v>
      </c>
      <c r="G17" s="73">
        <f>+'2022 Proposed RC BDs'!B268</f>
        <v>0</v>
      </c>
      <c r="I17" s="87">
        <f>+O4*0.12</f>
        <v>0.10679999999999999</v>
      </c>
      <c r="K17" s="84">
        <f t="shared" si="0"/>
        <v>0</v>
      </c>
    </row>
    <row r="18" spans="1:11" x14ac:dyDescent="0.25">
      <c r="B18" s="56" t="s">
        <v>348</v>
      </c>
      <c r="G18" s="73">
        <f>+'2022 Proposed RC BDs'!B269</f>
        <v>0</v>
      </c>
      <c r="I18" s="87">
        <f>+O4*0.0476</f>
        <v>4.2364000000000006E-2</v>
      </c>
      <c r="K18" s="84">
        <f t="shared" si="0"/>
        <v>0</v>
      </c>
    </row>
    <row r="20" spans="1:11" x14ac:dyDescent="0.25">
      <c r="A20" s="60" t="s">
        <v>360</v>
      </c>
    </row>
    <row r="22" spans="1:11" x14ac:dyDescent="0.25">
      <c r="B22" s="56" t="s">
        <v>346</v>
      </c>
      <c r="G22" s="73">
        <f>+'2022 Proposed RC BDs'!B296</f>
        <v>192602</v>
      </c>
      <c r="I22" s="87">
        <f>+O4</f>
        <v>0.89</v>
      </c>
      <c r="K22" s="84">
        <f t="shared" ref="K22:K25" si="1">+G22*I22</f>
        <v>171415.78</v>
      </c>
    </row>
    <row r="23" spans="1:11" x14ac:dyDescent="0.25">
      <c r="A23" s="56" t="s">
        <v>366</v>
      </c>
      <c r="B23" s="56" t="s">
        <v>347</v>
      </c>
      <c r="G23" s="73">
        <f>+'2022 Proposed RC BDs'!B302</f>
        <v>100050.14</v>
      </c>
      <c r="I23" s="87">
        <f>+O4</f>
        <v>0.89</v>
      </c>
      <c r="K23" s="84">
        <f t="shared" si="1"/>
        <v>89044.624599999996</v>
      </c>
    </row>
    <row r="24" spans="1:11" x14ac:dyDescent="0.25">
      <c r="B24" s="56" t="s">
        <v>347</v>
      </c>
      <c r="G24" s="73">
        <f>+'2022 Proposed RC BDs'!B303</f>
        <v>56598.66</v>
      </c>
      <c r="I24" s="87">
        <f>+O4*0.12</f>
        <v>0.10679999999999999</v>
      </c>
      <c r="K24" s="84">
        <f t="shared" si="1"/>
        <v>6044.7368880000004</v>
      </c>
    </row>
    <row r="25" spans="1:11" x14ac:dyDescent="0.25">
      <c r="B25" s="56" t="s">
        <v>348</v>
      </c>
      <c r="G25" s="73">
        <f>+'2022 Proposed RC BDs'!B304</f>
        <v>182494.47</v>
      </c>
      <c r="I25" s="87">
        <f>+O4*0.0476</f>
        <v>4.2364000000000006E-2</v>
      </c>
      <c r="K25" s="84">
        <f t="shared" si="1"/>
        <v>7731.1957270800012</v>
      </c>
    </row>
    <row r="27" spans="1:11" x14ac:dyDescent="0.25">
      <c r="A27" s="60" t="s">
        <v>350</v>
      </c>
      <c r="K27" s="84">
        <f>SUM(K7:K25)</f>
        <v>2259657.2372150798</v>
      </c>
    </row>
  </sheetData>
  <mergeCells count="1">
    <mergeCell ref="B3:D3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14CDD-7D4C-49B3-8A3E-4E458D6BEA78}">
  <dimension ref="A1:O27"/>
  <sheetViews>
    <sheetView workbookViewId="0">
      <selection activeCell="H29" sqref="H29"/>
    </sheetView>
  </sheetViews>
  <sheetFormatPr defaultRowHeight="15.75" x14ac:dyDescent="0.25"/>
  <cols>
    <col min="1" max="6" width="9.140625" style="56"/>
    <col min="7" max="7" width="24.140625" style="56" bestFit="1" customWidth="1"/>
    <col min="8" max="8" width="9.140625" style="56"/>
    <col min="9" max="9" width="13.28515625" style="56" bestFit="1" customWidth="1"/>
    <col min="10" max="10" width="9.140625" style="56"/>
    <col min="11" max="11" width="14.5703125" style="56" bestFit="1" customWidth="1"/>
    <col min="12" max="14" width="9.140625" style="56"/>
    <col min="15" max="15" width="19.85546875" style="56" customWidth="1"/>
    <col min="16" max="16384" width="9.140625" style="56"/>
  </cols>
  <sheetData>
    <row r="1" spans="1:15" x14ac:dyDescent="0.25">
      <c r="A1" s="60" t="s">
        <v>361</v>
      </c>
    </row>
    <row r="2" spans="1:15" x14ac:dyDescent="0.25">
      <c r="G2" s="64"/>
      <c r="H2" s="64"/>
      <c r="I2" s="64" t="s">
        <v>340</v>
      </c>
      <c r="J2" s="64"/>
      <c r="K2" s="64">
        <v>2022</v>
      </c>
    </row>
    <row r="3" spans="1:15" x14ac:dyDescent="0.25">
      <c r="B3" s="89" t="s">
        <v>331</v>
      </c>
      <c r="C3" s="89"/>
      <c r="D3" s="89"/>
      <c r="G3" s="64" t="s">
        <v>332</v>
      </c>
      <c r="H3" s="64"/>
      <c r="I3" s="64" t="s">
        <v>333</v>
      </c>
      <c r="J3" s="64"/>
      <c r="K3" s="64" t="s">
        <v>334</v>
      </c>
      <c r="O3" s="60" t="s">
        <v>353</v>
      </c>
    </row>
    <row r="4" spans="1:15" x14ac:dyDescent="0.25">
      <c r="O4" s="86">
        <v>0.33</v>
      </c>
    </row>
    <row r="5" spans="1:15" x14ac:dyDescent="0.25">
      <c r="A5" s="60" t="s">
        <v>362</v>
      </c>
    </row>
    <row r="6" spans="1:15" x14ac:dyDescent="0.25">
      <c r="O6" s="60" t="s">
        <v>355</v>
      </c>
    </row>
    <row r="7" spans="1:15" x14ac:dyDescent="0.25">
      <c r="B7" s="56" t="s">
        <v>343</v>
      </c>
      <c r="G7" s="73">
        <f>+'2022 Proposed RC BDs'!B228</f>
        <v>0</v>
      </c>
      <c r="I7" s="87">
        <f>+O4</f>
        <v>0.33</v>
      </c>
      <c r="K7" s="84">
        <f>+G7*I7</f>
        <v>0</v>
      </c>
      <c r="O7" s="81">
        <f>+K27</f>
        <v>1284933.0952576802</v>
      </c>
    </row>
    <row r="9" spans="1:15" x14ac:dyDescent="0.25">
      <c r="A9" s="60" t="s">
        <v>363</v>
      </c>
      <c r="O9" s="60" t="s">
        <v>357</v>
      </c>
    </row>
    <row r="10" spans="1:15" x14ac:dyDescent="0.25">
      <c r="O10" s="81">
        <f>+'RS_ RSVP_GS_CS_LGT'!K21*1000</f>
        <v>1288974.2177168243</v>
      </c>
    </row>
    <row r="11" spans="1:15" x14ac:dyDescent="0.25">
      <c r="B11" s="56" t="s">
        <v>343</v>
      </c>
      <c r="G11" s="73">
        <f>+'2022 Proposed RC BDs'!B250</f>
        <v>857916</v>
      </c>
      <c r="I11" s="87">
        <f>+O4</f>
        <v>0.33</v>
      </c>
      <c r="K11" s="84">
        <f>+G11*I11</f>
        <v>283112.28000000003</v>
      </c>
    </row>
    <row r="12" spans="1:15" x14ac:dyDescent="0.25">
      <c r="O12" s="62" t="s">
        <v>358</v>
      </c>
    </row>
    <row r="13" spans="1:15" x14ac:dyDescent="0.25">
      <c r="A13" s="60" t="s">
        <v>364</v>
      </c>
      <c r="O13" s="81">
        <f>+O7-O10</f>
        <v>-4041.1224591440987</v>
      </c>
    </row>
    <row r="15" spans="1:15" x14ac:dyDescent="0.25">
      <c r="B15" s="56" t="s">
        <v>346</v>
      </c>
      <c r="G15" s="73">
        <f>+'2022 Proposed RC BDs'!B279</f>
        <v>0</v>
      </c>
      <c r="I15" s="87">
        <f>+O4</f>
        <v>0.33</v>
      </c>
      <c r="K15" s="84">
        <f t="shared" ref="K15:K18" si="0">+G15*I15</f>
        <v>0</v>
      </c>
    </row>
    <row r="16" spans="1:15" x14ac:dyDescent="0.25">
      <c r="B16" s="56" t="s">
        <v>347</v>
      </c>
      <c r="G16" s="73">
        <f>+'2022 Proposed RC BDs'!B281</f>
        <v>0</v>
      </c>
      <c r="I16" s="87">
        <f>+O4</f>
        <v>0.33</v>
      </c>
      <c r="K16" s="84">
        <f t="shared" si="0"/>
        <v>0</v>
      </c>
    </row>
    <row r="17" spans="1:11" x14ac:dyDescent="0.25">
      <c r="B17" s="56" t="s">
        <v>347</v>
      </c>
      <c r="G17" s="73">
        <f>+'2022 Proposed RC BDs'!B282</f>
        <v>0</v>
      </c>
      <c r="I17" s="87">
        <f>+O4*0.12</f>
        <v>3.9600000000000003E-2</v>
      </c>
      <c r="K17" s="84">
        <f t="shared" si="0"/>
        <v>0</v>
      </c>
    </row>
    <row r="18" spans="1:11" x14ac:dyDescent="0.25">
      <c r="B18" s="56" t="s">
        <v>348</v>
      </c>
      <c r="G18" s="73">
        <f>+'2022 Proposed RC BDs'!B283</f>
        <v>0</v>
      </c>
      <c r="I18" s="87">
        <f>+O4*0.0476</f>
        <v>1.5708000000000003E-2</v>
      </c>
      <c r="K18" s="84">
        <f t="shared" si="0"/>
        <v>0</v>
      </c>
    </row>
    <row r="20" spans="1:11" x14ac:dyDescent="0.25">
      <c r="A20" s="60" t="s">
        <v>365</v>
      </c>
    </row>
    <row r="22" spans="1:11" x14ac:dyDescent="0.25">
      <c r="B22" s="56" t="s">
        <v>346</v>
      </c>
      <c r="G22" s="73">
        <f>+'2022 Proposed RC BDs'!B317</f>
        <v>146908</v>
      </c>
      <c r="I22" s="87">
        <f>+O4</f>
        <v>0.33</v>
      </c>
      <c r="K22" s="84">
        <f t="shared" ref="K22:K25" si="1">+G22*I22</f>
        <v>48479.64</v>
      </c>
    </row>
    <row r="23" spans="1:11" x14ac:dyDescent="0.25">
      <c r="B23" s="56" t="s">
        <v>347</v>
      </c>
      <c r="G23" s="73">
        <f>+'2022 Proposed RC BDs'!B323</f>
        <v>2353808.29</v>
      </c>
      <c r="I23" s="87">
        <f>+O4</f>
        <v>0.33</v>
      </c>
      <c r="K23" s="84">
        <f t="shared" si="1"/>
        <v>776756.73570000008</v>
      </c>
    </row>
    <row r="24" spans="1:11" x14ac:dyDescent="0.25">
      <c r="B24" s="56" t="s">
        <v>347</v>
      </c>
      <c r="G24" s="73">
        <f>+'2022 Proposed RC BDs'!B324</f>
        <v>499805.88</v>
      </c>
      <c r="I24" s="87">
        <f>+O4*0.12</f>
        <v>3.9600000000000003E-2</v>
      </c>
      <c r="K24" s="84">
        <f t="shared" si="1"/>
        <v>19792.312848000001</v>
      </c>
    </row>
    <row r="25" spans="1:11" x14ac:dyDescent="0.25">
      <c r="B25" s="56" t="s">
        <v>348</v>
      </c>
      <c r="G25" s="73">
        <f>+'2022 Proposed RC BDs'!B325</f>
        <v>9981673.4600000009</v>
      </c>
      <c r="I25" s="87">
        <f>+O4*0.0476</f>
        <v>1.5708000000000003E-2</v>
      </c>
      <c r="K25" s="84">
        <f t="shared" si="1"/>
        <v>156792.12670968004</v>
      </c>
    </row>
    <row r="27" spans="1:11" x14ac:dyDescent="0.25">
      <c r="A27" s="60" t="s">
        <v>350</v>
      </c>
      <c r="K27" s="84">
        <f>SUM(K7:K25)</f>
        <v>1284933.0952576802</v>
      </c>
    </row>
  </sheetData>
  <mergeCells count="1">
    <mergeCell ref="B3:D3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B6562-9048-4BE7-9D3C-CA2800EA0824}">
  <sheetPr>
    <tabColor rgb="FF92D050"/>
  </sheetPr>
  <dimension ref="A1:J335"/>
  <sheetViews>
    <sheetView zoomScale="98" zoomScaleNormal="98" zoomScaleSheetLayoutView="40" workbookViewId="0">
      <pane xSplit="1" ySplit="2" topLeftCell="B315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50.42578125" customWidth="1"/>
    <col min="2" max="2" width="19.85546875" customWidth="1"/>
    <col min="3" max="3" width="10" style="1" customWidth="1"/>
    <col min="9" max="9" width="15.28515625" customWidth="1"/>
  </cols>
  <sheetData>
    <row r="1" spans="1:9" x14ac:dyDescent="0.25">
      <c r="A1" s="51" t="s">
        <v>322</v>
      </c>
      <c r="B1" s="50" t="s">
        <v>401</v>
      </c>
      <c r="C1" s="35" t="s">
        <v>321</v>
      </c>
      <c r="D1" s="35" t="s">
        <v>320</v>
      </c>
      <c r="E1" s="35" t="s">
        <v>319</v>
      </c>
      <c r="F1" s="35" t="s">
        <v>318</v>
      </c>
      <c r="G1" s="35" t="s">
        <v>317</v>
      </c>
    </row>
    <row r="2" spans="1:9" s="49" customFormat="1" x14ac:dyDescent="0.25">
      <c r="A2" s="11" t="s">
        <v>27</v>
      </c>
      <c r="B2" s="48">
        <v>2022</v>
      </c>
      <c r="C2" s="47"/>
      <c r="D2" s="47"/>
      <c r="E2" s="47"/>
      <c r="F2" s="47"/>
      <c r="G2" s="47"/>
    </row>
    <row r="3" spans="1:9" x14ac:dyDescent="0.25">
      <c r="A3" s="37" t="s">
        <v>316</v>
      </c>
      <c r="B3" s="6">
        <v>8620542</v>
      </c>
      <c r="C3" s="8"/>
      <c r="D3" s="8"/>
      <c r="E3" s="8"/>
      <c r="F3" s="8"/>
      <c r="G3" s="8"/>
    </row>
    <row r="4" spans="1:9" x14ac:dyDescent="0.25">
      <c r="A4" s="37" t="s">
        <v>315</v>
      </c>
      <c r="B4" s="6">
        <v>65185</v>
      </c>
      <c r="C4" s="8"/>
      <c r="D4" s="8"/>
      <c r="E4" s="8"/>
      <c r="F4" s="8"/>
      <c r="G4" s="8"/>
      <c r="I4" t="s">
        <v>314</v>
      </c>
    </row>
    <row r="5" spans="1:9" x14ac:dyDescent="0.25">
      <c r="A5" s="37" t="s">
        <v>313</v>
      </c>
      <c r="B5" s="6">
        <v>9573916045</v>
      </c>
      <c r="C5" s="8"/>
      <c r="D5" s="8"/>
      <c r="E5" s="8"/>
      <c r="F5" s="8"/>
      <c r="G5" s="8"/>
      <c r="I5" s="13">
        <f>B5+B8</f>
        <v>9671642945</v>
      </c>
    </row>
    <row r="6" spans="1:9" x14ac:dyDescent="0.25">
      <c r="A6" s="37" t="s">
        <v>312</v>
      </c>
      <c r="B6" s="6">
        <v>6593187254.6899996</v>
      </c>
      <c r="C6" s="5" t="s">
        <v>22</v>
      </c>
      <c r="D6" s="5" t="s">
        <v>22</v>
      </c>
      <c r="E6" s="5" t="s">
        <v>22</v>
      </c>
      <c r="F6" s="5" t="s">
        <v>22</v>
      </c>
      <c r="G6" s="5" t="s">
        <v>22</v>
      </c>
    </row>
    <row r="7" spans="1:9" x14ac:dyDescent="0.25">
      <c r="A7" s="37" t="s">
        <v>311</v>
      </c>
      <c r="B7" s="6">
        <v>2980728790.6199999</v>
      </c>
      <c r="C7" s="5" t="s">
        <v>22</v>
      </c>
      <c r="D7" s="5" t="s">
        <v>22</v>
      </c>
      <c r="E7" s="5" t="s">
        <v>22</v>
      </c>
      <c r="F7" s="5" t="s">
        <v>22</v>
      </c>
      <c r="G7" s="5" t="s">
        <v>22</v>
      </c>
      <c r="I7" s="52">
        <f>I5/1000</f>
        <v>9671642.9450000003</v>
      </c>
    </row>
    <row r="8" spans="1:9" x14ac:dyDescent="0.25">
      <c r="A8" s="37" t="s">
        <v>310</v>
      </c>
      <c r="B8" s="6">
        <v>97726900</v>
      </c>
      <c r="C8" s="5" t="s">
        <v>22</v>
      </c>
      <c r="D8" s="5" t="s">
        <v>22</v>
      </c>
      <c r="E8" s="5" t="s">
        <v>22</v>
      </c>
      <c r="F8" s="5" t="s">
        <v>22</v>
      </c>
      <c r="G8" s="5" t="s">
        <v>22</v>
      </c>
    </row>
    <row r="9" spans="1:9" x14ac:dyDescent="0.25">
      <c r="A9" s="12" t="s">
        <v>27</v>
      </c>
      <c r="B9" s="48">
        <v>2022</v>
      </c>
      <c r="C9" s="47"/>
      <c r="D9" s="47"/>
      <c r="E9" s="47"/>
      <c r="F9" s="47"/>
      <c r="G9" s="47"/>
    </row>
    <row r="10" spans="1:9" x14ac:dyDescent="0.25">
      <c r="A10" t="s">
        <v>309</v>
      </c>
      <c r="B10" s="46">
        <v>306.13</v>
      </c>
      <c r="C10" s="45"/>
      <c r="D10" s="45"/>
      <c r="E10" s="45"/>
      <c r="F10" s="45"/>
      <c r="G10" s="45"/>
    </row>
    <row r="11" spans="1:9" x14ac:dyDescent="0.25">
      <c r="A11" t="s">
        <v>308</v>
      </c>
      <c r="B11" s="41">
        <v>3222947</v>
      </c>
      <c r="C11" s="5" t="s">
        <v>22</v>
      </c>
      <c r="D11" s="5" t="s">
        <v>22</v>
      </c>
      <c r="E11" s="8"/>
      <c r="F11" s="8"/>
      <c r="G11" s="8"/>
    </row>
    <row r="12" spans="1:9" x14ac:dyDescent="0.25">
      <c r="A12" t="s">
        <v>307</v>
      </c>
      <c r="B12" s="44">
        <v>9673.59</v>
      </c>
      <c r="C12" s="43"/>
      <c r="D12" s="43"/>
      <c r="E12" s="5" t="s">
        <v>22</v>
      </c>
      <c r="F12" s="5" t="s">
        <v>22</v>
      </c>
      <c r="G12" s="5" t="s">
        <v>22</v>
      </c>
    </row>
    <row r="13" spans="1:9" x14ac:dyDescent="0.25">
      <c r="A13" s="11" t="s">
        <v>27</v>
      </c>
      <c r="B13" s="11">
        <v>2022</v>
      </c>
      <c r="C13" s="35"/>
      <c r="D13" s="35"/>
      <c r="E13" s="35"/>
      <c r="F13" s="35"/>
      <c r="G13" s="35"/>
    </row>
    <row r="14" spans="1:9" x14ac:dyDescent="0.25">
      <c r="A14" s="37" t="s">
        <v>306</v>
      </c>
      <c r="B14" s="41">
        <v>39131</v>
      </c>
      <c r="C14" s="42"/>
      <c r="D14" s="42"/>
      <c r="E14" s="42"/>
      <c r="F14" s="42"/>
      <c r="G14" s="42"/>
    </row>
    <row r="15" spans="1:9" x14ac:dyDescent="0.25">
      <c r="A15" s="37" t="s">
        <v>305</v>
      </c>
      <c r="B15" s="41">
        <v>12348804</v>
      </c>
      <c r="C15" s="5" t="s">
        <v>22</v>
      </c>
      <c r="D15" s="5" t="s">
        <v>22</v>
      </c>
      <c r="E15" s="5" t="s">
        <v>22</v>
      </c>
      <c r="F15" s="5" t="s">
        <v>22</v>
      </c>
      <c r="G15" s="5" t="s">
        <v>22</v>
      </c>
    </row>
    <row r="16" spans="1:9" x14ac:dyDescent="0.25">
      <c r="A16" s="11" t="s">
        <v>27</v>
      </c>
      <c r="B16" s="11">
        <v>2022</v>
      </c>
      <c r="C16" s="35"/>
      <c r="D16" s="35"/>
      <c r="E16" s="35"/>
      <c r="F16" s="35"/>
      <c r="G16" s="35"/>
    </row>
    <row r="17" spans="1:9" x14ac:dyDescent="0.25">
      <c r="A17" s="37" t="s">
        <v>304</v>
      </c>
      <c r="B17" s="40">
        <v>786542</v>
      </c>
      <c r="C17" s="8"/>
      <c r="D17" s="8"/>
      <c r="E17" s="8"/>
      <c r="F17" s="8"/>
      <c r="G17" s="8"/>
    </row>
    <row r="18" spans="1:9" x14ac:dyDescent="0.25">
      <c r="A18" s="37" t="s">
        <v>303</v>
      </c>
      <c r="B18" s="6">
        <v>1179</v>
      </c>
      <c r="C18" s="8"/>
      <c r="D18" s="8"/>
      <c r="E18" s="8"/>
      <c r="F18" s="8"/>
      <c r="G18" s="8"/>
    </row>
    <row r="19" spans="1:9" x14ac:dyDescent="0.25">
      <c r="A19" s="37" t="s">
        <v>302</v>
      </c>
      <c r="B19" s="6">
        <v>28888</v>
      </c>
      <c r="C19" s="8"/>
      <c r="D19" s="8"/>
      <c r="E19" s="8"/>
      <c r="F19" s="8"/>
      <c r="G19" s="8"/>
    </row>
    <row r="20" spans="1:9" x14ac:dyDescent="0.25">
      <c r="A20" s="37" t="s">
        <v>301</v>
      </c>
      <c r="B20" s="39">
        <v>0</v>
      </c>
      <c r="C20" s="8"/>
      <c r="D20" s="8"/>
      <c r="E20" s="8"/>
      <c r="F20" s="8"/>
      <c r="G20" s="8"/>
      <c r="I20" t="s">
        <v>300</v>
      </c>
    </row>
    <row r="21" spans="1:9" x14ac:dyDescent="0.25">
      <c r="A21" s="37" t="s">
        <v>299</v>
      </c>
      <c r="B21" s="6">
        <v>895468008</v>
      </c>
      <c r="C21" s="5" t="s">
        <v>22</v>
      </c>
      <c r="D21" s="5" t="s">
        <v>22</v>
      </c>
      <c r="E21" s="5" t="s">
        <v>22</v>
      </c>
      <c r="F21" s="5" t="s">
        <v>22</v>
      </c>
      <c r="G21" s="5" t="s">
        <v>22</v>
      </c>
      <c r="I21" s="13">
        <f>B21+B22+B23+B15</f>
        <v>942223830</v>
      </c>
    </row>
    <row r="22" spans="1:9" x14ac:dyDescent="0.25">
      <c r="A22" s="37" t="s">
        <v>298</v>
      </c>
      <c r="B22" s="6">
        <v>1338015</v>
      </c>
      <c r="C22" s="5" t="s">
        <v>22</v>
      </c>
      <c r="D22" s="5" t="s">
        <v>22</v>
      </c>
      <c r="E22" s="5" t="s">
        <v>22</v>
      </c>
      <c r="F22" s="5" t="s">
        <v>22</v>
      </c>
      <c r="G22" s="5" t="s">
        <v>22</v>
      </c>
    </row>
    <row r="23" spans="1:9" x14ac:dyDescent="0.25">
      <c r="A23" s="37" t="s">
        <v>297</v>
      </c>
      <c r="B23" s="6">
        <v>33069003</v>
      </c>
      <c r="C23" s="8"/>
      <c r="D23" s="5" t="s">
        <v>22</v>
      </c>
      <c r="E23" s="5" t="s">
        <v>22</v>
      </c>
      <c r="F23" s="5" t="s">
        <v>22</v>
      </c>
      <c r="G23" s="5" t="s">
        <v>22</v>
      </c>
      <c r="I23" s="52">
        <f>I21/1000</f>
        <v>942223.83</v>
      </c>
    </row>
    <row r="24" spans="1:9" x14ac:dyDescent="0.25">
      <c r="A24" s="37" t="s">
        <v>296</v>
      </c>
      <c r="B24" s="6">
        <v>8455658</v>
      </c>
      <c r="C24" s="5" t="s">
        <v>22</v>
      </c>
      <c r="D24" s="8"/>
      <c r="E24" s="8"/>
      <c r="F24" s="8"/>
      <c r="G24" s="8"/>
    </row>
    <row r="25" spans="1:9" x14ac:dyDescent="0.25">
      <c r="A25" s="37" t="s">
        <v>295</v>
      </c>
      <c r="B25" s="6">
        <v>24613345</v>
      </c>
      <c r="C25" s="5" t="s">
        <v>22</v>
      </c>
      <c r="D25" s="8"/>
      <c r="E25" s="8"/>
      <c r="F25" s="8"/>
      <c r="G25" s="8"/>
    </row>
    <row r="26" spans="1:9" x14ac:dyDescent="0.25">
      <c r="A26" s="37" t="s">
        <v>294</v>
      </c>
      <c r="B26" s="6">
        <v>1596603.55</v>
      </c>
      <c r="C26" s="8"/>
      <c r="D26" s="8"/>
      <c r="E26" s="8"/>
      <c r="F26" s="8"/>
      <c r="G26" s="8"/>
    </row>
    <row r="27" spans="1:9" x14ac:dyDescent="0.25">
      <c r="A27" s="37" t="s">
        <v>293</v>
      </c>
      <c r="B27" s="6">
        <v>0</v>
      </c>
      <c r="C27" s="8"/>
      <c r="D27" s="8"/>
      <c r="E27" s="8"/>
      <c r="F27" s="8"/>
      <c r="G27" s="8"/>
    </row>
    <row r="28" spans="1:9" x14ac:dyDescent="0.25">
      <c r="A28" s="11" t="s">
        <v>27</v>
      </c>
      <c r="B28" s="11">
        <v>2022</v>
      </c>
      <c r="C28" s="35"/>
      <c r="D28" s="35"/>
      <c r="E28" s="35"/>
      <c r="F28" s="35"/>
      <c r="G28" s="35"/>
    </row>
    <row r="29" spans="1:9" x14ac:dyDescent="0.25">
      <c r="A29" s="37" t="s">
        <v>292</v>
      </c>
      <c r="B29" s="6">
        <v>165631</v>
      </c>
      <c r="C29" s="8"/>
      <c r="D29" s="8"/>
      <c r="E29" s="8"/>
      <c r="F29" s="8"/>
      <c r="G29" s="8"/>
    </row>
    <row r="30" spans="1:9" x14ac:dyDescent="0.25">
      <c r="A30" s="37" t="s">
        <v>291</v>
      </c>
      <c r="B30" s="6">
        <v>165066.16</v>
      </c>
      <c r="C30" s="8"/>
      <c r="D30" s="8"/>
      <c r="E30" s="8"/>
      <c r="F30" s="8"/>
      <c r="G30" s="8"/>
      <c r="I30" t="s">
        <v>367</v>
      </c>
    </row>
    <row r="31" spans="1:9" x14ac:dyDescent="0.25">
      <c r="A31" s="37" t="s">
        <v>290</v>
      </c>
      <c r="B31" s="6">
        <v>564.38</v>
      </c>
      <c r="C31" s="8"/>
      <c r="D31" s="8"/>
      <c r="E31" s="8"/>
      <c r="F31" s="8"/>
      <c r="G31" s="8"/>
      <c r="I31" s="13">
        <f>B33+B58+B92+B114+B158+B11</f>
        <v>7110533467</v>
      </c>
    </row>
    <row r="32" spans="1:9" x14ac:dyDescent="0.25">
      <c r="A32" s="37" t="s">
        <v>289</v>
      </c>
      <c r="B32" s="6">
        <v>0</v>
      </c>
      <c r="C32" s="8"/>
      <c r="D32" s="8"/>
      <c r="E32" s="8"/>
      <c r="F32" s="8"/>
      <c r="G32" s="8"/>
    </row>
    <row r="33" spans="1:9" x14ac:dyDescent="0.25">
      <c r="A33" s="37" t="s">
        <v>288</v>
      </c>
      <c r="B33" s="6">
        <v>4493812456</v>
      </c>
      <c r="C33" s="8"/>
      <c r="D33" s="8"/>
      <c r="E33" s="8"/>
      <c r="F33" s="8"/>
      <c r="G33" s="8"/>
      <c r="I33" s="52">
        <f>I31/1000</f>
        <v>7110533.4670000002</v>
      </c>
    </row>
    <row r="34" spans="1:9" x14ac:dyDescent="0.25">
      <c r="A34" s="37" t="s">
        <v>287</v>
      </c>
      <c r="B34" s="6">
        <v>4434719543</v>
      </c>
      <c r="C34" s="5" t="s">
        <v>22</v>
      </c>
      <c r="D34" s="5" t="s">
        <v>22</v>
      </c>
      <c r="E34" s="8"/>
      <c r="F34" s="8"/>
      <c r="G34" s="8"/>
    </row>
    <row r="35" spans="1:9" x14ac:dyDescent="0.25">
      <c r="A35" s="37" t="s">
        <v>286</v>
      </c>
      <c r="B35" s="6">
        <v>59092913</v>
      </c>
      <c r="C35" s="5" t="s">
        <v>22</v>
      </c>
      <c r="D35" s="5" t="s">
        <v>22</v>
      </c>
      <c r="E35" s="8"/>
      <c r="F35" s="8"/>
      <c r="G35" s="8"/>
    </row>
    <row r="36" spans="1:9" x14ac:dyDescent="0.25">
      <c r="A36" s="37" t="s">
        <v>285</v>
      </c>
      <c r="B36" s="6">
        <v>0</v>
      </c>
      <c r="C36" s="5" t="s">
        <v>22</v>
      </c>
      <c r="D36" s="5" t="s">
        <v>22</v>
      </c>
      <c r="E36" s="8"/>
      <c r="F36" s="8"/>
      <c r="G36" s="8"/>
    </row>
    <row r="37" spans="1:9" x14ac:dyDescent="0.25">
      <c r="A37" s="37" t="s">
        <v>284</v>
      </c>
      <c r="B37" s="6">
        <v>11797231</v>
      </c>
      <c r="C37" s="8"/>
      <c r="D37" s="8"/>
      <c r="E37" s="8"/>
      <c r="F37" s="8"/>
      <c r="G37" s="8"/>
    </row>
    <row r="38" spans="1:9" x14ac:dyDescent="0.25">
      <c r="A38" s="37" t="s">
        <v>283</v>
      </c>
      <c r="B38" s="6">
        <v>11634738</v>
      </c>
      <c r="C38" s="8"/>
      <c r="D38" s="8"/>
      <c r="E38" s="5" t="s">
        <v>22</v>
      </c>
      <c r="F38" s="5" t="s">
        <v>22</v>
      </c>
      <c r="G38" s="5" t="s">
        <v>22</v>
      </c>
    </row>
    <row r="39" spans="1:9" x14ac:dyDescent="0.25">
      <c r="A39" s="37" t="s">
        <v>282</v>
      </c>
      <c r="B39" s="6">
        <v>162493</v>
      </c>
      <c r="C39" s="8"/>
      <c r="D39" s="8"/>
      <c r="E39" s="5" t="s">
        <v>22</v>
      </c>
      <c r="F39" s="5" t="s">
        <v>22</v>
      </c>
      <c r="G39" s="5" t="s">
        <v>22</v>
      </c>
    </row>
    <row r="40" spans="1:9" x14ac:dyDescent="0.25">
      <c r="A40" s="37" t="s">
        <v>281</v>
      </c>
      <c r="B40" s="6">
        <v>0</v>
      </c>
      <c r="C40" s="8"/>
      <c r="D40" s="8"/>
      <c r="E40" s="5" t="s">
        <v>22</v>
      </c>
      <c r="F40" s="5" t="s">
        <v>22</v>
      </c>
      <c r="G40" s="5" t="s">
        <v>22</v>
      </c>
    </row>
    <row r="41" spans="1:9" x14ac:dyDescent="0.25">
      <c r="A41" s="37" t="s">
        <v>280</v>
      </c>
      <c r="B41" s="6">
        <v>134338</v>
      </c>
      <c r="C41" s="8"/>
      <c r="D41" s="8"/>
      <c r="E41" s="8"/>
      <c r="F41" s="8"/>
      <c r="G41" s="8"/>
    </row>
    <row r="42" spans="1:9" x14ac:dyDescent="0.25">
      <c r="A42" s="37" t="s">
        <v>279</v>
      </c>
      <c r="B42" s="6">
        <v>134338</v>
      </c>
      <c r="C42" s="8"/>
      <c r="D42" s="8"/>
      <c r="E42" s="8"/>
      <c r="F42" s="8"/>
      <c r="G42" s="8"/>
    </row>
    <row r="43" spans="1:9" x14ac:dyDescent="0.25">
      <c r="A43" s="37" t="s">
        <v>278</v>
      </c>
      <c r="B43" s="6">
        <v>0</v>
      </c>
      <c r="C43" s="8"/>
      <c r="D43" s="8"/>
      <c r="E43" s="8"/>
      <c r="F43" s="8"/>
      <c r="G43" s="8"/>
    </row>
    <row r="44" spans="1:9" x14ac:dyDescent="0.25">
      <c r="A44" s="37" t="s">
        <v>277</v>
      </c>
      <c r="B44" s="6">
        <v>517915</v>
      </c>
      <c r="C44" s="8"/>
      <c r="D44" s="8"/>
      <c r="E44" s="8"/>
      <c r="F44" s="8"/>
      <c r="G44" s="8"/>
    </row>
    <row r="45" spans="1:9" x14ac:dyDescent="0.25">
      <c r="A45" s="37" t="s">
        <v>276</v>
      </c>
      <c r="B45" s="6">
        <v>482850</v>
      </c>
      <c r="C45" s="8"/>
      <c r="D45" s="8"/>
      <c r="E45" s="8"/>
      <c r="F45" s="8"/>
      <c r="G45" s="8"/>
    </row>
    <row r="46" spans="1:9" x14ac:dyDescent="0.25">
      <c r="A46" s="37" t="s">
        <v>275</v>
      </c>
      <c r="B46" s="6">
        <v>35065</v>
      </c>
      <c r="C46" s="8"/>
      <c r="D46" s="8"/>
      <c r="E46" s="8"/>
      <c r="F46" s="8"/>
      <c r="G46" s="8"/>
    </row>
    <row r="47" spans="1:9" x14ac:dyDescent="0.25">
      <c r="A47" s="37" t="s">
        <v>274</v>
      </c>
      <c r="B47" s="6">
        <v>0</v>
      </c>
      <c r="C47" s="8"/>
      <c r="D47" s="8"/>
      <c r="E47" s="8"/>
      <c r="F47" s="8"/>
      <c r="G47" s="8"/>
    </row>
    <row r="48" spans="1:9" x14ac:dyDescent="0.25">
      <c r="A48" s="37" t="s">
        <v>273</v>
      </c>
      <c r="B48" s="38">
        <v>-2630660.4867700003</v>
      </c>
      <c r="C48" s="8"/>
      <c r="D48" s="8"/>
      <c r="E48" s="8"/>
      <c r="F48" s="8"/>
      <c r="G48" s="8"/>
    </row>
    <row r="49" spans="1:9" x14ac:dyDescent="0.25">
      <c r="A49" s="37" t="s">
        <v>272</v>
      </c>
      <c r="B49" s="6">
        <v>0</v>
      </c>
      <c r="C49" s="8"/>
      <c r="D49" s="8"/>
      <c r="E49" s="8"/>
      <c r="F49" s="8"/>
      <c r="G49" s="8"/>
    </row>
    <row r="50" spans="1:9" x14ac:dyDescent="0.25">
      <c r="A50" s="11" t="s">
        <v>27</v>
      </c>
      <c r="B50" s="11">
        <v>2022</v>
      </c>
      <c r="C50" s="35"/>
      <c r="D50" s="35"/>
      <c r="E50" s="35"/>
      <c r="F50" s="35"/>
      <c r="G50" s="35"/>
    </row>
    <row r="51" spans="1:9" x14ac:dyDescent="0.25">
      <c r="A51" s="37" t="s">
        <v>271</v>
      </c>
      <c r="B51" s="6">
        <v>16788</v>
      </c>
      <c r="C51" s="8"/>
      <c r="D51" s="8"/>
      <c r="E51" s="8"/>
      <c r="F51" s="8"/>
      <c r="G51" s="8"/>
    </row>
    <row r="52" spans="1:9" x14ac:dyDescent="0.25">
      <c r="A52" s="37" t="s">
        <v>270</v>
      </c>
      <c r="B52" s="6">
        <v>16274.73</v>
      </c>
      <c r="C52" s="8"/>
      <c r="D52" s="8"/>
      <c r="E52" s="8"/>
      <c r="F52" s="8"/>
      <c r="G52" s="8"/>
    </row>
    <row r="53" spans="1:9" x14ac:dyDescent="0.25">
      <c r="A53" s="37" t="s">
        <v>269</v>
      </c>
      <c r="B53" s="6">
        <v>488.79999999999995</v>
      </c>
      <c r="C53" s="8"/>
      <c r="D53" s="8"/>
      <c r="E53" s="8"/>
      <c r="F53" s="8"/>
      <c r="G53" s="8"/>
    </row>
    <row r="54" spans="1:9" x14ac:dyDescent="0.25">
      <c r="A54" s="37" t="s">
        <v>268</v>
      </c>
      <c r="B54" s="6">
        <v>24.4</v>
      </c>
      <c r="C54" s="8"/>
      <c r="D54" s="8"/>
      <c r="E54" s="8"/>
      <c r="F54" s="8"/>
      <c r="G54" s="8"/>
    </row>
    <row r="55" spans="1:9" x14ac:dyDescent="0.25">
      <c r="A55" s="37" t="s">
        <v>267</v>
      </c>
      <c r="B55" s="6">
        <v>576</v>
      </c>
      <c r="C55" s="8"/>
      <c r="D55" s="8"/>
      <c r="E55" s="8"/>
      <c r="F55" s="8"/>
      <c r="G55" s="8"/>
    </row>
    <row r="56" spans="1:9" x14ac:dyDescent="0.25">
      <c r="A56" s="37" t="s">
        <v>266</v>
      </c>
      <c r="B56" s="6">
        <v>0</v>
      </c>
      <c r="C56" s="8"/>
      <c r="D56" s="8"/>
      <c r="E56" s="8"/>
      <c r="F56" s="8"/>
      <c r="G56" s="8"/>
    </row>
    <row r="57" spans="1:9" x14ac:dyDescent="0.25">
      <c r="A57" s="37" t="s">
        <v>265</v>
      </c>
      <c r="B57" s="6">
        <v>576</v>
      </c>
      <c r="C57" s="8"/>
      <c r="D57" s="8"/>
      <c r="E57" s="8"/>
      <c r="F57" s="8"/>
      <c r="G57" s="8"/>
    </row>
    <row r="58" spans="1:9" x14ac:dyDescent="0.25">
      <c r="A58" s="37" t="s">
        <v>264</v>
      </c>
      <c r="B58" s="6">
        <v>2249901448</v>
      </c>
      <c r="C58" s="8"/>
      <c r="D58" s="8"/>
      <c r="E58" s="8"/>
      <c r="F58" s="8"/>
      <c r="G58" s="8"/>
    </row>
    <row r="59" spans="1:9" x14ac:dyDescent="0.25">
      <c r="A59" s="37" t="s">
        <v>263</v>
      </c>
      <c r="B59" s="6">
        <v>1905046568</v>
      </c>
      <c r="C59" s="8"/>
      <c r="D59" s="5" t="s">
        <v>22</v>
      </c>
      <c r="E59" s="8"/>
      <c r="F59" s="8"/>
      <c r="G59" s="8"/>
      <c r="I59" s="13"/>
    </row>
    <row r="60" spans="1:9" x14ac:dyDescent="0.25">
      <c r="A60" s="37" t="s">
        <v>262</v>
      </c>
      <c r="B60" s="6">
        <v>344203263</v>
      </c>
      <c r="C60" s="8"/>
      <c r="D60" s="5" t="s">
        <v>22</v>
      </c>
      <c r="E60" s="8"/>
      <c r="F60" s="8"/>
      <c r="G60" s="8"/>
    </row>
    <row r="61" spans="1:9" x14ac:dyDescent="0.25">
      <c r="A61" s="37" t="s">
        <v>261</v>
      </c>
      <c r="B61" s="6">
        <v>651617</v>
      </c>
      <c r="C61" s="8"/>
      <c r="D61" s="5" t="s">
        <v>22</v>
      </c>
      <c r="E61" s="8"/>
      <c r="F61" s="8"/>
      <c r="G61" s="8"/>
    </row>
    <row r="62" spans="1:9" x14ac:dyDescent="0.25">
      <c r="A62" s="37" t="s">
        <v>260</v>
      </c>
      <c r="B62" s="6">
        <v>596928312</v>
      </c>
      <c r="C62" s="8"/>
      <c r="D62" s="8"/>
      <c r="E62" s="8"/>
      <c r="F62" s="8"/>
      <c r="G62" s="8"/>
    </row>
    <row r="63" spans="1:9" x14ac:dyDescent="0.25">
      <c r="A63" s="37" t="s">
        <v>259</v>
      </c>
      <c r="B63" s="6">
        <v>503925400</v>
      </c>
      <c r="C63" s="5" t="s">
        <v>22</v>
      </c>
      <c r="D63" s="8"/>
      <c r="E63" s="8"/>
      <c r="F63" s="8"/>
      <c r="G63" s="8"/>
    </row>
    <row r="64" spans="1:9" x14ac:dyDescent="0.25">
      <c r="A64" s="37" t="s">
        <v>258</v>
      </c>
      <c r="B64" s="6">
        <v>92819827</v>
      </c>
      <c r="C64" s="5" t="s">
        <v>22</v>
      </c>
      <c r="D64" s="8"/>
      <c r="E64" s="8"/>
      <c r="F64" s="8"/>
      <c r="G64" s="8"/>
    </row>
    <row r="65" spans="1:7" x14ac:dyDescent="0.25">
      <c r="A65" s="37" t="s">
        <v>257</v>
      </c>
      <c r="B65" s="6">
        <v>183085</v>
      </c>
      <c r="C65" s="5" t="s">
        <v>22</v>
      </c>
      <c r="D65" s="8"/>
      <c r="E65" s="8"/>
      <c r="F65" s="8"/>
      <c r="G65" s="8"/>
    </row>
    <row r="66" spans="1:7" x14ac:dyDescent="0.25">
      <c r="A66" s="37" t="s">
        <v>256</v>
      </c>
      <c r="B66" s="6">
        <v>1652973136</v>
      </c>
      <c r="C66" s="8"/>
      <c r="D66" s="8"/>
      <c r="E66" s="8"/>
      <c r="F66" s="8"/>
      <c r="G66" s="8"/>
    </row>
    <row r="67" spans="1:7" x14ac:dyDescent="0.25">
      <c r="A67" s="37" t="s">
        <v>255</v>
      </c>
      <c r="B67" s="6">
        <v>1401121168</v>
      </c>
      <c r="C67" s="5" t="s">
        <v>22</v>
      </c>
      <c r="D67" s="8"/>
      <c r="E67" s="8"/>
      <c r="F67" s="8"/>
      <c r="G67" s="8"/>
    </row>
    <row r="68" spans="1:7" x14ac:dyDescent="0.25">
      <c r="A68" s="37" t="s">
        <v>254</v>
      </c>
      <c r="B68" s="6">
        <v>251383436</v>
      </c>
      <c r="C68" s="5" t="s">
        <v>22</v>
      </c>
      <c r="D68" s="8"/>
      <c r="E68" s="8"/>
      <c r="F68" s="8"/>
      <c r="G68" s="8"/>
    </row>
    <row r="69" spans="1:7" x14ac:dyDescent="0.25">
      <c r="A69" s="37" t="s">
        <v>253</v>
      </c>
      <c r="B69" s="6">
        <v>468532</v>
      </c>
      <c r="C69" s="5" t="s">
        <v>22</v>
      </c>
      <c r="D69" s="8"/>
      <c r="E69" s="8"/>
      <c r="F69" s="8"/>
      <c r="G69" s="8"/>
    </row>
    <row r="70" spans="1:7" x14ac:dyDescent="0.25">
      <c r="A70" s="37" t="s">
        <v>252</v>
      </c>
      <c r="B70" s="6">
        <v>4275520</v>
      </c>
      <c r="C70" s="8"/>
      <c r="D70" s="8"/>
      <c r="E70" s="8"/>
      <c r="F70" s="8"/>
      <c r="G70" s="8"/>
    </row>
    <row r="71" spans="1:7" x14ac:dyDescent="0.25">
      <c r="A71" s="37" t="s">
        <v>251</v>
      </c>
      <c r="B71" s="6">
        <v>3583349</v>
      </c>
      <c r="C71" s="8"/>
      <c r="D71" s="8"/>
      <c r="E71" s="5" t="s">
        <v>22</v>
      </c>
      <c r="F71" s="5" t="s">
        <v>22</v>
      </c>
      <c r="G71" s="5" t="s">
        <v>22</v>
      </c>
    </row>
    <row r="72" spans="1:7" x14ac:dyDescent="0.25">
      <c r="A72" s="37" t="s">
        <v>250</v>
      </c>
      <c r="B72" s="6">
        <v>689809</v>
      </c>
      <c r="C72" s="8"/>
      <c r="D72" s="8"/>
      <c r="E72" s="5" t="s">
        <v>22</v>
      </c>
      <c r="F72" s="5" t="s">
        <v>22</v>
      </c>
      <c r="G72" s="5" t="s">
        <v>22</v>
      </c>
    </row>
    <row r="73" spans="1:7" x14ac:dyDescent="0.25">
      <c r="A73" s="37" t="s">
        <v>249</v>
      </c>
      <c r="B73" s="6">
        <v>2362</v>
      </c>
      <c r="C73" s="8"/>
      <c r="D73" s="8"/>
      <c r="E73" s="5" t="s">
        <v>22</v>
      </c>
      <c r="F73" s="5" t="s">
        <v>22</v>
      </c>
      <c r="G73" s="5" t="s">
        <v>22</v>
      </c>
    </row>
    <row r="74" spans="1:7" x14ac:dyDescent="0.25">
      <c r="A74" s="37" t="s">
        <v>248</v>
      </c>
      <c r="B74" s="6">
        <v>4114639</v>
      </c>
      <c r="C74" s="8"/>
      <c r="D74" s="8"/>
      <c r="E74" s="8"/>
      <c r="F74" s="8"/>
      <c r="G74" s="8"/>
    </row>
    <row r="75" spans="1:7" x14ac:dyDescent="0.25">
      <c r="A75" s="37" t="s">
        <v>247</v>
      </c>
      <c r="B75" s="6">
        <v>3458798</v>
      </c>
      <c r="C75" s="8"/>
      <c r="D75" s="8"/>
      <c r="E75" s="8"/>
      <c r="F75" s="8"/>
      <c r="G75" s="8"/>
    </row>
    <row r="76" spans="1:7" x14ac:dyDescent="0.25">
      <c r="A76" s="37" t="s">
        <v>246</v>
      </c>
      <c r="B76" s="6">
        <v>653558</v>
      </c>
      <c r="C76" s="8"/>
      <c r="D76" s="8"/>
      <c r="E76" s="8"/>
      <c r="F76" s="8"/>
      <c r="G76" s="8"/>
    </row>
    <row r="77" spans="1:7" x14ac:dyDescent="0.25">
      <c r="A77" s="37" t="s">
        <v>245</v>
      </c>
      <c r="B77" s="6">
        <v>2284</v>
      </c>
      <c r="C77" s="8"/>
      <c r="D77" s="8"/>
      <c r="E77" s="8"/>
      <c r="F77" s="8"/>
      <c r="G77" s="8"/>
    </row>
    <row r="78" spans="1:7" x14ac:dyDescent="0.25">
      <c r="A78" s="37" t="s">
        <v>244</v>
      </c>
      <c r="B78" s="6">
        <v>315671</v>
      </c>
      <c r="C78" s="8"/>
      <c r="D78" s="8"/>
      <c r="E78" s="8"/>
      <c r="F78" s="8"/>
      <c r="G78" s="8"/>
    </row>
    <row r="79" spans="1:7" x14ac:dyDescent="0.25">
      <c r="A79" s="37" t="s">
        <v>243</v>
      </c>
      <c r="B79" s="6">
        <v>315362</v>
      </c>
      <c r="C79" s="8"/>
      <c r="D79" s="8"/>
      <c r="E79" s="8"/>
      <c r="F79" s="8"/>
      <c r="G79" s="8"/>
    </row>
    <row r="80" spans="1:7" x14ac:dyDescent="0.25">
      <c r="A80" s="37" t="s">
        <v>242</v>
      </c>
      <c r="B80" s="6">
        <v>309</v>
      </c>
      <c r="C80" s="8"/>
      <c r="D80" s="8"/>
      <c r="E80" s="8"/>
      <c r="F80" s="8"/>
      <c r="G80" s="8"/>
    </row>
    <row r="81" spans="1:7" x14ac:dyDescent="0.25">
      <c r="A81" s="37" t="s">
        <v>241</v>
      </c>
      <c r="B81" s="6">
        <v>966707</v>
      </c>
      <c r="C81" s="8"/>
      <c r="D81" s="8"/>
      <c r="E81" s="8"/>
      <c r="F81" s="8"/>
      <c r="G81" s="8"/>
    </row>
    <row r="82" spans="1:7" x14ac:dyDescent="0.25">
      <c r="A82" s="37" t="s">
        <v>240</v>
      </c>
      <c r="B82" s="6">
        <v>811519</v>
      </c>
      <c r="C82" s="8"/>
      <c r="D82" s="8"/>
      <c r="E82" s="8"/>
      <c r="F82" s="8"/>
      <c r="G82" s="8"/>
    </row>
    <row r="83" spans="1:7" x14ac:dyDescent="0.25">
      <c r="A83" s="37" t="s">
        <v>239</v>
      </c>
      <c r="B83" s="6">
        <v>155188</v>
      </c>
      <c r="C83" s="8"/>
      <c r="D83" s="8"/>
      <c r="E83" s="8"/>
      <c r="F83" s="8"/>
      <c r="G83" s="8"/>
    </row>
    <row r="84" spans="1:7" x14ac:dyDescent="0.25">
      <c r="A84" s="37" t="s">
        <v>238</v>
      </c>
      <c r="B84" s="6">
        <v>0</v>
      </c>
      <c r="C84" s="8"/>
      <c r="D84" s="8"/>
      <c r="E84" s="8"/>
      <c r="F84" s="8"/>
      <c r="G84" s="8"/>
    </row>
    <row r="85" spans="1:7" x14ac:dyDescent="0.25">
      <c r="A85" s="37" t="s">
        <v>237</v>
      </c>
      <c r="B85" s="6">
        <v>-12234141.682830002</v>
      </c>
      <c r="C85" s="8"/>
      <c r="D85" s="8"/>
      <c r="E85" s="8"/>
      <c r="F85" s="8"/>
      <c r="G85" s="8"/>
    </row>
    <row r="86" spans="1:7" x14ac:dyDescent="0.25">
      <c r="A86" s="37" t="s">
        <v>236</v>
      </c>
      <c r="B86" s="6">
        <v>-33922</v>
      </c>
      <c r="C86" s="8"/>
      <c r="D86" s="8"/>
      <c r="E86" s="8"/>
      <c r="F86" s="8"/>
      <c r="G86" s="8"/>
    </row>
    <row r="87" spans="1:7" x14ac:dyDescent="0.25">
      <c r="A87" s="11" t="s">
        <v>27</v>
      </c>
      <c r="B87" s="11">
        <v>2022</v>
      </c>
      <c r="C87" s="35"/>
      <c r="D87" s="35"/>
      <c r="E87" s="35"/>
      <c r="F87" s="35"/>
      <c r="G87" s="35"/>
    </row>
    <row r="88" spans="1:7" x14ac:dyDescent="0.25">
      <c r="A88" s="37" t="s">
        <v>235</v>
      </c>
      <c r="B88" s="6">
        <v>21431</v>
      </c>
      <c r="C88" s="8"/>
      <c r="D88" s="8"/>
      <c r="E88" s="8"/>
      <c r="F88" s="8"/>
      <c r="G88" s="8"/>
    </row>
    <row r="89" spans="1:7" x14ac:dyDescent="0.25">
      <c r="A89" s="37" t="s">
        <v>234</v>
      </c>
      <c r="B89" s="6">
        <v>21126.36</v>
      </c>
      <c r="C89" s="8"/>
      <c r="D89" s="8"/>
      <c r="E89" s="8"/>
      <c r="F89" s="8"/>
      <c r="G89" s="8"/>
    </row>
    <row r="90" spans="1:7" x14ac:dyDescent="0.25">
      <c r="A90" s="37" t="s">
        <v>233</v>
      </c>
      <c r="B90" s="6">
        <v>304.29000000000002</v>
      </c>
      <c r="C90" s="8"/>
      <c r="D90" s="8"/>
      <c r="E90" s="8"/>
      <c r="F90" s="8"/>
      <c r="G90" s="8"/>
    </row>
    <row r="91" spans="1:7" x14ac:dyDescent="0.25">
      <c r="A91" s="37" t="s">
        <v>232</v>
      </c>
      <c r="B91" s="6">
        <v>0</v>
      </c>
      <c r="C91" s="8"/>
      <c r="D91" s="8"/>
      <c r="E91" s="8"/>
      <c r="F91" s="8"/>
      <c r="G91" s="8"/>
    </row>
    <row r="92" spans="1:7" x14ac:dyDescent="0.25">
      <c r="A92" s="37" t="s">
        <v>231</v>
      </c>
      <c r="B92" s="6">
        <v>363596616</v>
      </c>
      <c r="C92" s="8"/>
      <c r="D92" s="8"/>
      <c r="E92" s="8"/>
      <c r="F92" s="8"/>
      <c r="G92" s="8"/>
    </row>
    <row r="93" spans="1:7" x14ac:dyDescent="0.25">
      <c r="A93" s="37" t="s">
        <v>230</v>
      </c>
      <c r="B93" s="6">
        <v>358214882</v>
      </c>
      <c r="C93" s="5" t="s">
        <v>22</v>
      </c>
      <c r="D93" s="5" t="s">
        <v>22</v>
      </c>
      <c r="E93" s="5" t="s">
        <v>22</v>
      </c>
      <c r="F93" s="5" t="s">
        <v>22</v>
      </c>
      <c r="G93" s="5" t="s">
        <v>22</v>
      </c>
    </row>
    <row r="94" spans="1:7" x14ac:dyDescent="0.25">
      <c r="A94" s="37" t="s">
        <v>229</v>
      </c>
      <c r="B94" s="6">
        <v>5381734</v>
      </c>
      <c r="C94" s="5" t="s">
        <v>22</v>
      </c>
      <c r="D94" s="5" t="s">
        <v>22</v>
      </c>
      <c r="E94" s="5" t="s">
        <v>22</v>
      </c>
      <c r="F94" s="5" t="s">
        <v>22</v>
      </c>
      <c r="G94" s="5" t="s">
        <v>22</v>
      </c>
    </row>
    <row r="95" spans="1:7" x14ac:dyDescent="0.25">
      <c r="A95" s="37" t="s">
        <v>228</v>
      </c>
      <c r="B95" s="6">
        <v>0</v>
      </c>
      <c r="C95" s="5" t="s">
        <v>22</v>
      </c>
      <c r="D95" s="5" t="s">
        <v>22</v>
      </c>
      <c r="E95" s="5" t="s">
        <v>22</v>
      </c>
      <c r="F95" s="5" t="s">
        <v>22</v>
      </c>
      <c r="G95" s="5" t="s">
        <v>22</v>
      </c>
    </row>
    <row r="96" spans="1:7" x14ac:dyDescent="0.25">
      <c r="A96" s="37" t="s">
        <v>227</v>
      </c>
      <c r="B96" s="6">
        <v>2126767</v>
      </c>
      <c r="C96" s="8"/>
      <c r="D96" s="8"/>
      <c r="E96" s="8"/>
      <c r="F96" s="8"/>
      <c r="G96" s="8"/>
    </row>
    <row r="97" spans="1:7" x14ac:dyDescent="0.25">
      <c r="A97" s="37" t="s">
        <v>226</v>
      </c>
      <c r="B97" s="6">
        <v>2126767</v>
      </c>
      <c r="C97" s="8"/>
      <c r="D97" s="8"/>
      <c r="E97" s="8"/>
      <c r="F97" s="8"/>
      <c r="G97" s="8"/>
    </row>
    <row r="98" spans="1:7" x14ac:dyDescent="0.25">
      <c r="A98" s="37" t="s">
        <v>225</v>
      </c>
      <c r="B98" s="6">
        <v>0</v>
      </c>
      <c r="C98" s="8"/>
      <c r="D98" s="8"/>
      <c r="E98" s="8"/>
      <c r="F98" s="8"/>
      <c r="G98" s="8"/>
    </row>
    <row r="99" spans="1:7" x14ac:dyDescent="0.25">
      <c r="A99" s="37" t="s">
        <v>224</v>
      </c>
      <c r="B99" s="6">
        <v>17452072</v>
      </c>
      <c r="C99" s="8"/>
      <c r="D99" s="8"/>
      <c r="E99" s="8"/>
      <c r="F99" s="8"/>
      <c r="G99" s="8"/>
    </row>
    <row r="100" spans="1:7" x14ac:dyDescent="0.25">
      <c r="A100" s="37" t="s">
        <v>223</v>
      </c>
      <c r="B100" s="6">
        <v>17452072</v>
      </c>
      <c r="C100" s="8"/>
      <c r="D100" s="8"/>
      <c r="E100" s="8"/>
      <c r="F100" s="8"/>
      <c r="G100" s="8"/>
    </row>
    <row r="101" spans="1:7" x14ac:dyDescent="0.25">
      <c r="A101" s="37" t="s">
        <v>222</v>
      </c>
      <c r="B101" s="6">
        <v>0</v>
      </c>
      <c r="C101" s="8"/>
      <c r="D101" s="8"/>
      <c r="E101" s="8"/>
      <c r="F101" s="8"/>
      <c r="G101" s="8"/>
    </row>
    <row r="102" spans="1:7" x14ac:dyDescent="0.25">
      <c r="A102" s="37" t="s">
        <v>221</v>
      </c>
      <c r="B102" s="6">
        <v>0</v>
      </c>
      <c r="C102" s="8"/>
      <c r="D102" s="8"/>
      <c r="E102" s="8"/>
      <c r="F102" s="8"/>
      <c r="G102" s="8"/>
    </row>
    <row r="103" spans="1:7" x14ac:dyDescent="0.25">
      <c r="A103" s="37" t="s">
        <v>220</v>
      </c>
      <c r="B103" s="6">
        <v>2222844</v>
      </c>
      <c r="C103" s="8"/>
      <c r="D103" s="8"/>
      <c r="E103" s="8"/>
      <c r="F103" s="8"/>
      <c r="G103" s="8"/>
    </row>
    <row r="104" spans="1:7" x14ac:dyDescent="0.25">
      <c r="A104" s="37" t="s">
        <v>219</v>
      </c>
      <c r="B104" s="6">
        <v>2170434</v>
      </c>
      <c r="C104" s="8"/>
      <c r="D104" s="8"/>
      <c r="E104" s="8"/>
      <c r="F104" s="8"/>
      <c r="G104" s="8"/>
    </row>
    <row r="105" spans="1:7" x14ac:dyDescent="0.25">
      <c r="A105" s="37" t="s">
        <v>218</v>
      </c>
      <c r="B105" s="6">
        <v>52410</v>
      </c>
      <c r="C105" s="8"/>
      <c r="D105" s="8"/>
      <c r="E105" s="8"/>
      <c r="F105" s="8"/>
      <c r="G105" s="8"/>
    </row>
    <row r="106" spans="1:7" x14ac:dyDescent="0.25">
      <c r="A106" s="37" t="s">
        <v>217</v>
      </c>
      <c r="B106" s="6">
        <v>0</v>
      </c>
      <c r="C106" s="8"/>
      <c r="D106" s="8"/>
      <c r="E106" s="8"/>
      <c r="F106" s="8"/>
      <c r="G106" s="8"/>
    </row>
    <row r="107" spans="1:7" x14ac:dyDescent="0.25">
      <c r="A107" s="37" t="s">
        <v>216</v>
      </c>
      <c r="B107" s="6">
        <v>-349820.66714999999</v>
      </c>
      <c r="C107" s="8"/>
      <c r="D107" s="8"/>
      <c r="E107" s="8"/>
      <c r="F107" s="8"/>
      <c r="G107" s="8"/>
    </row>
    <row r="108" spans="1:7" x14ac:dyDescent="0.25">
      <c r="A108" s="37" t="s">
        <v>215</v>
      </c>
      <c r="B108" s="6">
        <v>0</v>
      </c>
      <c r="C108" s="8"/>
      <c r="D108" s="8"/>
      <c r="E108" s="8"/>
      <c r="F108" s="8"/>
      <c r="G108" s="8"/>
    </row>
    <row r="109" spans="1:7" x14ac:dyDescent="0.25">
      <c r="A109" s="11" t="s">
        <v>27</v>
      </c>
      <c r="B109" s="11">
        <v>2022</v>
      </c>
      <c r="C109" s="35"/>
      <c r="D109" s="35"/>
      <c r="E109" s="35"/>
      <c r="F109" s="35"/>
      <c r="G109" s="35"/>
    </row>
    <row r="110" spans="1:7" x14ac:dyDescent="0.25">
      <c r="A110" s="34" t="s">
        <v>214</v>
      </c>
      <c r="B110" s="6">
        <v>0</v>
      </c>
      <c r="C110" s="8"/>
      <c r="D110" s="8"/>
      <c r="E110" s="8"/>
      <c r="F110" s="8"/>
      <c r="G110" s="8"/>
    </row>
    <row r="111" spans="1:7" x14ac:dyDescent="0.25">
      <c r="A111" s="34" t="s">
        <v>213</v>
      </c>
      <c r="B111" s="6">
        <v>0</v>
      </c>
      <c r="C111" s="8"/>
      <c r="D111" s="8"/>
      <c r="E111" s="8"/>
      <c r="F111" s="8"/>
      <c r="G111" s="8"/>
    </row>
    <row r="112" spans="1:7" x14ac:dyDescent="0.25">
      <c r="A112" s="34" t="s">
        <v>212</v>
      </c>
      <c r="B112" s="6">
        <v>0</v>
      </c>
      <c r="C112" s="8"/>
      <c r="D112" s="8"/>
      <c r="E112" s="8"/>
      <c r="F112" s="8"/>
      <c r="G112" s="8"/>
    </row>
    <row r="113" spans="1:7" x14ac:dyDescent="0.25">
      <c r="A113" s="34" t="s">
        <v>211</v>
      </c>
      <c r="B113" s="6">
        <v>0</v>
      </c>
      <c r="C113" s="8"/>
      <c r="D113" s="8"/>
      <c r="E113" s="8"/>
      <c r="F113" s="8"/>
      <c r="G113" s="8"/>
    </row>
    <row r="114" spans="1:7" x14ac:dyDescent="0.25">
      <c r="A114" s="54" t="s">
        <v>210</v>
      </c>
      <c r="B114" s="38">
        <v>0</v>
      </c>
      <c r="C114" s="8"/>
      <c r="D114" s="8"/>
      <c r="E114" s="8"/>
      <c r="F114" s="8"/>
      <c r="G114" s="8"/>
    </row>
    <row r="115" spans="1:7" x14ac:dyDescent="0.25">
      <c r="A115" s="34" t="s">
        <v>209</v>
      </c>
      <c r="B115" s="6">
        <v>0</v>
      </c>
      <c r="C115" s="8"/>
      <c r="D115" s="8"/>
      <c r="E115" s="8"/>
      <c r="F115" s="8"/>
      <c r="G115" s="8"/>
    </row>
    <row r="116" spans="1:7" x14ac:dyDescent="0.25">
      <c r="A116" s="34" t="s">
        <v>208</v>
      </c>
      <c r="B116" s="6">
        <v>0</v>
      </c>
      <c r="C116" s="8"/>
      <c r="D116" s="8"/>
      <c r="E116" s="8"/>
      <c r="F116" s="8"/>
      <c r="G116" s="8"/>
    </row>
    <row r="117" spans="1:7" x14ac:dyDescent="0.25">
      <c r="A117" s="34" t="s">
        <v>207</v>
      </c>
      <c r="B117" s="6">
        <v>0</v>
      </c>
      <c r="C117" s="8"/>
      <c r="D117" s="8"/>
      <c r="E117" s="8"/>
      <c r="F117" s="8"/>
      <c r="G117" s="8"/>
    </row>
    <row r="118" spans="1:7" x14ac:dyDescent="0.25">
      <c r="A118" s="34" t="s">
        <v>206</v>
      </c>
      <c r="B118" s="6">
        <v>0</v>
      </c>
      <c r="C118" s="8"/>
      <c r="D118" s="8"/>
      <c r="E118" s="8"/>
      <c r="F118" s="8"/>
      <c r="G118" s="8"/>
    </row>
    <row r="119" spans="1:7" x14ac:dyDescent="0.25">
      <c r="A119" s="34" t="s">
        <v>205</v>
      </c>
      <c r="B119" s="6">
        <v>0</v>
      </c>
      <c r="C119" s="8"/>
      <c r="D119" s="8"/>
      <c r="E119" s="8"/>
      <c r="F119" s="8"/>
      <c r="G119" s="8"/>
    </row>
    <row r="120" spans="1:7" x14ac:dyDescent="0.25">
      <c r="A120" s="34" t="s">
        <v>204</v>
      </c>
      <c r="B120" s="6">
        <v>0</v>
      </c>
      <c r="C120" s="8"/>
      <c r="D120" s="8"/>
      <c r="E120" s="8"/>
      <c r="F120" s="8"/>
      <c r="G120" s="8"/>
    </row>
    <row r="121" spans="1:7" x14ac:dyDescent="0.25">
      <c r="A121" s="36" t="s">
        <v>27</v>
      </c>
      <c r="B121" s="11">
        <v>2022</v>
      </c>
      <c r="C121" s="10"/>
      <c r="D121" s="10"/>
      <c r="E121" s="10"/>
      <c r="F121" s="10"/>
      <c r="G121" s="10"/>
    </row>
    <row r="122" spans="1:7" x14ac:dyDescent="0.25">
      <c r="A122" s="54" t="s">
        <v>203</v>
      </c>
      <c r="B122" s="38">
        <v>0</v>
      </c>
      <c r="C122" s="8"/>
      <c r="D122" s="8"/>
      <c r="E122" s="8"/>
      <c r="F122" s="8"/>
      <c r="G122" s="8"/>
    </row>
    <row r="123" spans="1:7" x14ac:dyDescent="0.25">
      <c r="A123" s="34" t="s">
        <v>202</v>
      </c>
      <c r="B123" s="6">
        <v>0</v>
      </c>
      <c r="C123" s="5" t="s">
        <v>22</v>
      </c>
      <c r="D123" s="5" t="s">
        <v>22</v>
      </c>
      <c r="E123" s="8"/>
      <c r="F123" s="8"/>
      <c r="G123" s="8"/>
    </row>
    <row r="124" spans="1:7" x14ac:dyDescent="0.25">
      <c r="A124" s="34" t="s">
        <v>201</v>
      </c>
      <c r="B124" s="6">
        <v>0</v>
      </c>
      <c r="C124" s="5" t="s">
        <v>22</v>
      </c>
      <c r="D124" s="5" t="s">
        <v>22</v>
      </c>
      <c r="E124" s="8"/>
      <c r="F124" s="8"/>
      <c r="G124" s="8"/>
    </row>
    <row r="125" spans="1:7" x14ac:dyDescent="0.25">
      <c r="A125" s="34" t="s">
        <v>200</v>
      </c>
      <c r="B125" s="6">
        <v>0</v>
      </c>
      <c r="C125" s="5" t="s">
        <v>22</v>
      </c>
      <c r="D125" s="5" t="s">
        <v>22</v>
      </c>
      <c r="E125" s="8"/>
      <c r="F125" s="8"/>
      <c r="G125" s="8"/>
    </row>
    <row r="126" spans="1:7" x14ac:dyDescent="0.25">
      <c r="A126" s="34" t="s">
        <v>199</v>
      </c>
      <c r="B126" s="6">
        <v>0</v>
      </c>
      <c r="C126" s="8"/>
      <c r="D126" s="8"/>
      <c r="E126" s="8"/>
      <c r="F126" s="8"/>
      <c r="G126" s="8"/>
    </row>
    <row r="127" spans="1:7" x14ac:dyDescent="0.25">
      <c r="A127" s="34" t="s">
        <v>198</v>
      </c>
      <c r="B127" s="6">
        <v>0</v>
      </c>
      <c r="C127" s="8"/>
      <c r="D127" s="8"/>
      <c r="E127" s="5" t="s">
        <v>22</v>
      </c>
      <c r="F127" s="5" t="s">
        <v>22</v>
      </c>
      <c r="G127" s="5" t="s">
        <v>22</v>
      </c>
    </row>
    <row r="128" spans="1:7" x14ac:dyDescent="0.25">
      <c r="A128" s="34" t="s">
        <v>197</v>
      </c>
      <c r="B128" s="6">
        <v>0</v>
      </c>
      <c r="C128" s="8"/>
      <c r="D128" s="8"/>
      <c r="E128" s="5" t="s">
        <v>22</v>
      </c>
      <c r="F128" s="5" t="s">
        <v>22</v>
      </c>
      <c r="G128" s="5" t="s">
        <v>22</v>
      </c>
    </row>
    <row r="129" spans="1:8" x14ac:dyDescent="0.25">
      <c r="A129" s="34" t="s">
        <v>196</v>
      </c>
      <c r="B129" s="6">
        <v>0</v>
      </c>
      <c r="C129" s="8"/>
      <c r="D129" s="8"/>
      <c r="E129" s="5" t="s">
        <v>22</v>
      </c>
      <c r="F129" s="5" t="s">
        <v>22</v>
      </c>
      <c r="G129" s="5" t="s">
        <v>22</v>
      </c>
    </row>
    <row r="130" spans="1:8" x14ac:dyDescent="0.25">
      <c r="A130" s="34" t="s">
        <v>195</v>
      </c>
      <c r="B130" s="6">
        <v>0</v>
      </c>
      <c r="C130" s="8"/>
      <c r="D130" s="8"/>
      <c r="E130" s="8"/>
      <c r="F130" s="8"/>
      <c r="G130" s="8"/>
    </row>
    <row r="131" spans="1:8" x14ac:dyDescent="0.25">
      <c r="A131" s="34" t="s">
        <v>194</v>
      </c>
      <c r="B131" s="6">
        <v>0</v>
      </c>
      <c r="C131" s="8"/>
      <c r="D131" s="8"/>
      <c r="E131" s="8"/>
      <c r="F131" s="8"/>
      <c r="G131" s="8"/>
    </row>
    <row r="132" spans="1:8" x14ac:dyDescent="0.25">
      <c r="A132" s="34" t="s">
        <v>193</v>
      </c>
      <c r="B132" s="6">
        <v>0</v>
      </c>
      <c r="C132" s="8"/>
      <c r="D132" s="8"/>
      <c r="E132" s="8"/>
      <c r="F132" s="8"/>
      <c r="G132" s="8"/>
    </row>
    <row r="133" spans="1:8" x14ac:dyDescent="0.25">
      <c r="A133" s="36" t="s">
        <v>27</v>
      </c>
      <c r="B133" s="11">
        <v>2022</v>
      </c>
      <c r="C133" s="35"/>
      <c r="D133" s="35"/>
      <c r="E133" s="35"/>
      <c r="F133" s="35"/>
      <c r="G133" s="35"/>
    </row>
    <row r="134" spans="1:8" x14ac:dyDescent="0.25">
      <c r="A134" s="54" t="s">
        <v>192</v>
      </c>
      <c r="B134" s="38">
        <v>0</v>
      </c>
      <c r="C134" s="8"/>
      <c r="D134" s="8"/>
      <c r="E134" s="8"/>
      <c r="F134" s="8"/>
      <c r="G134" s="8"/>
    </row>
    <row r="135" spans="1:8" x14ac:dyDescent="0.25">
      <c r="A135" s="34" t="s">
        <v>191</v>
      </c>
      <c r="B135" s="6">
        <v>0</v>
      </c>
      <c r="C135" s="5" t="s">
        <v>22</v>
      </c>
      <c r="D135" s="5" t="s">
        <v>22</v>
      </c>
      <c r="E135" s="8"/>
      <c r="F135" s="8"/>
      <c r="G135" s="8"/>
    </row>
    <row r="136" spans="1:8" x14ac:dyDescent="0.25">
      <c r="A136" s="34" t="s">
        <v>190</v>
      </c>
      <c r="B136" s="6">
        <v>0</v>
      </c>
      <c r="C136" s="5" t="s">
        <v>22</v>
      </c>
      <c r="D136" s="5" t="s">
        <v>22</v>
      </c>
      <c r="E136" s="8"/>
      <c r="F136" s="8"/>
      <c r="G136" s="8"/>
    </row>
    <row r="137" spans="1:8" x14ac:dyDescent="0.25">
      <c r="A137" s="34" t="s">
        <v>189</v>
      </c>
      <c r="B137" s="6">
        <v>0</v>
      </c>
      <c r="C137" s="5" t="s">
        <v>22</v>
      </c>
      <c r="D137" s="5" t="s">
        <v>22</v>
      </c>
      <c r="E137" s="8"/>
      <c r="F137" s="8"/>
      <c r="G137" s="8"/>
    </row>
    <row r="138" spans="1:8" x14ac:dyDescent="0.25">
      <c r="A138" s="34" t="s">
        <v>188</v>
      </c>
      <c r="B138" s="6">
        <v>0</v>
      </c>
      <c r="C138" s="8"/>
      <c r="D138" s="8"/>
      <c r="E138" s="8"/>
      <c r="F138" s="8"/>
      <c r="G138" s="8"/>
    </row>
    <row r="139" spans="1:8" x14ac:dyDescent="0.25">
      <c r="A139" s="34" t="s">
        <v>187</v>
      </c>
      <c r="B139" s="6">
        <v>0</v>
      </c>
      <c r="C139" s="8"/>
      <c r="D139" s="8"/>
      <c r="E139" s="8"/>
      <c r="F139" s="8"/>
      <c r="G139" s="5" t="s">
        <v>22</v>
      </c>
      <c r="H139" t="s">
        <v>36</v>
      </c>
    </row>
    <row r="140" spans="1:8" x14ac:dyDescent="0.25">
      <c r="A140" s="34" t="s">
        <v>186</v>
      </c>
      <c r="B140" s="6">
        <v>0</v>
      </c>
      <c r="C140" s="8"/>
      <c r="D140" s="8"/>
      <c r="E140" s="8"/>
      <c r="F140" s="8"/>
      <c r="G140" s="5" t="s">
        <v>22</v>
      </c>
      <c r="H140" t="s">
        <v>36</v>
      </c>
    </row>
    <row r="141" spans="1:8" x14ac:dyDescent="0.25">
      <c r="A141" s="34" t="s">
        <v>185</v>
      </c>
      <c r="B141" s="6">
        <v>0</v>
      </c>
      <c r="C141" s="8"/>
      <c r="D141" s="8"/>
      <c r="E141" s="8"/>
      <c r="F141" s="8"/>
      <c r="G141" s="5" t="s">
        <v>22</v>
      </c>
      <c r="H141" t="s">
        <v>36</v>
      </c>
    </row>
    <row r="142" spans="1:8" x14ac:dyDescent="0.25">
      <c r="A142" s="34" t="s">
        <v>184</v>
      </c>
      <c r="B142" s="6">
        <v>0</v>
      </c>
      <c r="C142" s="8"/>
      <c r="D142" s="8"/>
      <c r="E142" s="8"/>
      <c r="F142" s="8"/>
      <c r="G142" s="8"/>
    </row>
    <row r="143" spans="1:8" x14ac:dyDescent="0.25">
      <c r="A143" s="34" t="s">
        <v>183</v>
      </c>
      <c r="B143" s="6">
        <v>0</v>
      </c>
      <c r="C143" s="8"/>
      <c r="D143" s="8"/>
      <c r="E143" s="5" t="s">
        <v>22</v>
      </c>
      <c r="F143" s="5" t="s">
        <v>22</v>
      </c>
      <c r="G143" s="8"/>
      <c r="H143" t="s">
        <v>34</v>
      </c>
    </row>
    <row r="144" spans="1:8" x14ac:dyDescent="0.25">
      <c r="A144" s="34" t="s">
        <v>182</v>
      </c>
      <c r="B144" s="6">
        <v>0</v>
      </c>
      <c r="C144" s="8"/>
      <c r="D144" s="8"/>
      <c r="E144" s="5" t="s">
        <v>22</v>
      </c>
      <c r="F144" s="5" t="s">
        <v>22</v>
      </c>
      <c r="G144" s="8"/>
      <c r="H144" t="s">
        <v>34</v>
      </c>
    </row>
    <row r="145" spans="1:8" x14ac:dyDescent="0.25">
      <c r="A145" s="34" t="s">
        <v>181</v>
      </c>
      <c r="B145" s="6">
        <v>0</v>
      </c>
      <c r="C145" s="8"/>
      <c r="D145" s="8"/>
      <c r="E145" s="5" t="s">
        <v>22</v>
      </c>
      <c r="F145" s="5" t="s">
        <v>22</v>
      </c>
      <c r="G145" s="8"/>
      <c r="H145" t="s">
        <v>34</v>
      </c>
    </row>
    <row r="146" spans="1:8" x14ac:dyDescent="0.25">
      <c r="A146" s="34" t="s">
        <v>180</v>
      </c>
      <c r="B146" s="6">
        <v>0</v>
      </c>
      <c r="C146" s="8"/>
      <c r="D146" s="8"/>
      <c r="E146" s="8"/>
      <c r="F146" s="8"/>
      <c r="G146" s="8"/>
    </row>
    <row r="147" spans="1:8" x14ac:dyDescent="0.25">
      <c r="A147" s="34" t="s">
        <v>179</v>
      </c>
      <c r="B147" s="6">
        <v>0</v>
      </c>
      <c r="C147" s="8"/>
      <c r="D147" s="8"/>
      <c r="E147" s="5" t="s">
        <v>22</v>
      </c>
      <c r="F147" s="5" t="s">
        <v>22</v>
      </c>
      <c r="G147" s="8"/>
      <c r="H147" t="s">
        <v>32</v>
      </c>
    </row>
    <row r="148" spans="1:8" x14ac:dyDescent="0.25">
      <c r="A148" s="34" t="s">
        <v>178</v>
      </c>
      <c r="B148" s="6">
        <v>0</v>
      </c>
      <c r="C148" s="8"/>
      <c r="D148" s="8"/>
      <c r="E148" s="5" t="s">
        <v>22</v>
      </c>
      <c r="F148" s="5" t="s">
        <v>22</v>
      </c>
      <c r="G148" s="8"/>
      <c r="H148" t="s">
        <v>32</v>
      </c>
    </row>
    <row r="149" spans="1:8" x14ac:dyDescent="0.25">
      <c r="A149" s="34" t="s">
        <v>177</v>
      </c>
      <c r="B149" s="6">
        <v>0</v>
      </c>
      <c r="C149" s="8"/>
      <c r="D149" s="8"/>
      <c r="E149" s="5" t="s">
        <v>22</v>
      </c>
      <c r="F149" s="5" t="s">
        <v>22</v>
      </c>
      <c r="G149" s="8"/>
      <c r="H149" t="s">
        <v>32</v>
      </c>
    </row>
    <row r="150" spans="1:8" x14ac:dyDescent="0.25">
      <c r="A150" s="34" t="s">
        <v>176</v>
      </c>
      <c r="B150" s="6">
        <v>0</v>
      </c>
      <c r="C150" s="8"/>
      <c r="D150" s="8"/>
      <c r="E150" s="8"/>
      <c r="F150" s="8"/>
      <c r="G150" s="8"/>
    </row>
    <row r="151" spans="1:8" x14ac:dyDescent="0.25">
      <c r="A151" s="34" t="s">
        <v>175</v>
      </c>
      <c r="B151" s="6">
        <v>0</v>
      </c>
      <c r="C151" s="8"/>
      <c r="D151" s="8"/>
      <c r="E151" s="8"/>
      <c r="F151" s="8"/>
      <c r="G151" s="8"/>
    </row>
    <row r="152" spans="1:8" x14ac:dyDescent="0.25">
      <c r="A152" s="34" t="s">
        <v>174</v>
      </c>
      <c r="B152" s="6">
        <v>0</v>
      </c>
      <c r="C152" s="8"/>
      <c r="D152" s="8"/>
      <c r="E152" s="8"/>
      <c r="F152" s="8"/>
      <c r="G152" s="8"/>
    </row>
    <row r="153" spans="1:8" x14ac:dyDescent="0.25">
      <c r="A153" s="11" t="s">
        <v>27</v>
      </c>
      <c r="B153" s="11">
        <v>2022</v>
      </c>
      <c r="C153" s="10"/>
      <c r="D153" s="10"/>
      <c r="E153" s="10"/>
      <c r="F153" s="10"/>
      <c r="G153" s="10"/>
    </row>
    <row r="154" spans="1:8" x14ac:dyDescent="0.25">
      <c r="A154" s="32" t="s">
        <v>173</v>
      </c>
      <c r="B154" s="6">
        <v>0</v>
      </c>
      <c r="C154" s="8"/>
      <c r="D154" s="8"/>
      <c r="E154" s="8"/>
      <c r="F154" s="8"/>
      <c r="G154" s="8"/>
    </row>
    <row r="155" spans="1:8" x14ac:dyDescent="0.25">
      <c r="A155" s="32" t="s">
        <v>172</v>
      </c>
      <c r="B155" s="6">
        <v>0</v>
      </c>
      <c r="C155" s="8"/>
      <c r="D155" s="8"/>
      <c r="E155" s="8"/>
      <c r="F155" s="8"/>
      <c r="G155" s="8"/>
    </row>
    <row r="156" spans="1:8" x14ac:dyDescent="0.25">
      <c r="A156" s="32" t="s">
        <v>171</v>
      </c>
      <c r="B156" s="6">
        <v>0</v>
      </c>
      <c r="C156" s="8"/>
      <c r="D156" s="8"/>
      <c r="E156" s="8"/>
      <c r="F156" s="8"/>
      <c r="G156" s="8"/>
    </row>
    <row r="157" spans="1:8" x14ac:dyDescent="0.25">
      <c r="A157" s="32" t="s">
        <v>170</v>
      </c>
      <c r="B157" s="6">
        <v>0</v>
      </c>
      <c r="C157" s="8"/>
      <c r="D157" s="8"/>
      <c r="E157" s="8"/>
      <c r="F157" s="8"/>
      <c r="G157" s="8"/>
    </row>
    <row r="158" spans="1:8" x14ac:dyDescent="0.25">
      <c r="A158" s="55" t="s">
        <v>169</v>
      </c>
      <c r="B158" s="38">
        <v>0</v>
      </c>
      <c r="C158" s="8"/>
      <c r="D158" s="8"/>
      <c r="E158" s="8"/>
      <c r="F158" s="8"/>
      <c r="G158" s="8"/>
    </row>
    <row r="159" spans="1:8" x14ac:dyDescent="0.25">
      <c r="A159" s="32" t="s">
        <v>168</v>
      </c>
      <c r="B159" s="6">
        <v>0</v>
      </c>
      <c r="C159" s="8"/>
      <c r="D159" s="8"/>
      <c r="E159" s="8"/>
      <c r="F159" s="8"/>
      <c r="G159" s="8"/>
    </row>
    <row r="160" spans="1:8" x14ac:dyDescent="0.25">
      <c r="A160" s="32" t="s">
        <v>167</v>
      </c>
      <c r="B160" s="6">
        <v>0</v>
      </c>
      <c r="C160" s="8"/>
      <c r="D160" s="8"/>
      <c r="E160" s="8"/>
      <c r="F160" s="8"/>
      <c r="G160" s="8"/>
    </row>
    <row r="161" spans="1:7" x14ac:dyDescent="0.25">
      <c r="A161" s="32" t="s">
        <v>166</v>
      </c>
      <c r="B161" s="6">
        <v>0</v>
      </c>
      <c r="C161" s="8"/>
      <c r="D161" s="8"/>
      <c r="E161" s="8"/>
      <c r="F161" s="8"/>
      <c r="G161" s="8"/>
    </row>
    <row r="162" spans="1:7" x14ac:dyDescent="0.25">
      <c r="A162" s="32" t="s">
        <v>165</v>
      </c>
      <c r="B162" s="6">
        <v>0</v>
      </c>
      <c r="C162" s="8"/>
      <c r="D162" s="8"/>
      <c r="E162" s="8"/>
      <c r="F162" s="8"/>
      <c r="G162" s="8"/>
    </row>
    <row r="163" spans="1:7" x14ac:dyDescent="0.25">
      <c r="A163" s="32" t="s">
        <v>164</v>
      </c>
      <c r="B163" s="6">
        <v>0</v>
      </c>
      <c r="C163" s="8"/>
      <c r="D163" s="8"/>
      <c r="E163" s="8"/>
      <c r="F163" s="8"/>
      <c r="G163" s="8"/>
    </row>
    <row r="164" spans="1:7" x14ac:dyDescent="0.25">
      <c r="A164" s="32" t="s">
        <v>163</v>
      </c>
      <c r="B164" s="6">
        <v>0</v>
      </c>
      <c r="C164" s="8"/>
      <c r="D164" s="8"/>
      <c r="E164" s="8"/>
      <c r="F164" s="8"/>
      <c r="G164" s="8"/>
    </row>
    <row r="165" spans="1:7" x14ac:dyDescent="0.25">
      <c r="A165" s="33" t="s">
        <v>27</v>
      </c>
      <c r="B165" s="11">
        <v>2022</v>
      </c>
      <c r="C165" s="10"/>
      <c r="D165" s="10"/>
      <c r="E165" s="10"/>
      <c r="F165" s="10"/>
      <c r="G165" s="10"/>
    </row>
    <row r="166" spans="1:7" x14ac:dyDescent="0.25">
      <c r="A166" s="55" t="s">
        <v>162</v>
      </c>
      <c r="B166" s="38">
        <v>0</v>
      </c>
      <c r="C166" s="8"/>
      <c r="D166" s="8"/>
      <c r="E166" s="8"/>
      <c r="F166" s="8"/>
      <c r="G166" s="8"/>
    </row>
    <row r="167" spans="1:7" x14ac:dyDescent="0.25">
      <c r="A167" s="32" t="s">
        <v>161</v>
      </c>
      <c r="B167" s="6">
        <v>0</v>
      </c>
      <c r="C167" s="8"/>
      <c r="D167" s="5" t="s">
        <v>22</v>
      </c>
      <c r="E167" s="8"/>
      <c r="F167" s="8"/>
      <c r="G167" s="8"/>
    </row>
    <row r="168" spans="1:7" x14ac:dyDescent="0.25">
      <c r="A168" s="32" t="s">
        <v>160</v>
      </c>
      <c r="B168" s="6">
        <v>0</v>
      </c>
      <c r="C168" s="8"/>
      <c r="D168" s="5" t="s">
        <v>22</v>
      </c>
      <c r="E168" s="8"/>
      <c r="F168" s="8"/>
      <c r="G168" s="8"/>
    </row>
    <row r="169" spans="1:7" x14ac:dyDescent="0.25">
      <c r="A169" s="32" t="s">
        <v>159</v>
      </c>
      <c r="B169" s="6">
        <v>0</v>
      </c>
      <c r="C169" s="8"/>
      <c r="D169" s="5" t="s">
        <v>22</v>
      </c>
      <c r="E169" s="8"/>
      <c r="F169" s="8"/>
      <c r="G169" s="8"/>
    </row>
    <row r="170" spans="1:7" x14ac:dyDescent="0.25">
      <c r="A170" s="32" t="s">
        <v>158</v>
      </c>
      <c r="B170" s="6">
        <v>0</v>
      </c>
      <c r="C170" s="8"/>
      <c r="D170" s="8"/>
      <c r="E170" s="8"/>
      <c r="F170" s="8"/>
      <c r="G170" s="8"/>
    </row>
    <row r="171" spans="1:7" x14ac:dyDescent="0.25">
      <c r="A171" s="32" t="s">
        <v>157</v>
      </c>
      <c r="B171" s="6">
        <v>0</v>
      </c>
      <c r="C171" s="5" t="s">
        <v>22</v>
      </c>
      <c r="D171" s="8"/>
      <c r="E171" s="8"/>
      <c r="F171" s="8"/>
      <c r="G171" s="8"/>
    </row>
    <row r="172" spans="1:7" x14ac:dyDescent="0.25">
      <c r="A172" s="32" t="s">
        <v>156</v>
      </c>
      <c r="B172" s="6">
        <v>0</v>
      </c>
      <c r="C172" s="5" t="s">
        <v>22</v>
      </c>
      <c r="D172" s="8"/>
      <c r="E172" s="8"/>
      <c r="F172" s="8"/>
      <c r="G172" s="8"/>
    </row>
    <row r="173" spans="1:7" x14ac:dyDescent="0.25">
      <c r="A173" s="32" t="s">
        <v>155</v>
      </c>
      <c r="B173" s="6">
        <v>0</v>
      </c>
      <c r="C173" s="5" t="s">
        <v>22</v>
      </c>
      <c r="D173" s="8"/>
      <c r="E173" s="8"/>
      <c r="F173" s="8"/>
      <c r="G173" s="8"/>
    </row>
    <row r="174" spans="1:7" x14ac:dyDescent="0.25">
      <c r="A174" s="32" t="s">
        <v>154</v>
      </c>
      <c r="B174" s="6">
        <v>0</v>
      </c>
      <c r="C174" s="8"/>
      <c r="D174" s="8"/>
      <c r="E174" s="8"/>
      <c r="F174" s="8"/>
      <c r="G174" s="8"/>
    </row>
    <row r="175" spans="1:7" x14ac:dyDescent="0.25">
      <c r="A175" s="32" t="s">
        <v>153</v>
      </c>
      <c r="B175" s="6">
        <v>0</v>
      </c>
      <c r="C175" s="5" t="s">
        <v>22</v>
      </c>
      <c r="D175" s="8"/>
      <c r="E175" s="8"/>
      <c r="F175" s="8"/>
      <c r="G175" s="8"/>
    </row>
    <row r="176" spans="1:7" x14ac:dyDescent="0.25">
      <c r="A176" s="32" t="s">
        <v>152</v>
      </c>
      <c r="B176" s="6">
        <v>0</v>
      </c>
      <c r="C176" s="5" t="s">
        <v>22</v>
      </c>
      <c r="D176" s="8"/>
      <c r="E176" s="8"/>
      <c r="F176" s="8"/>
      <c r="G176" s="8"/>
    </row>
    <row r="177" spans="1:7" x14ac:dyDescent="0.25">
      <c r="A177" s="32" t="s">
        <v>151</v>
      </c>
      <c r="B177" s="6">
        <v>0</v>
      </c>
      <c r="C177" s="5" t="s">
        <v>22</v>
      </c>
      <c r="D177" s="8"/>
      <c r="E177" s="8"/>
      <c r="F177" s="8"/>
      <c r="G177" s="8"/>
    </row>
    <row r="178" spans="1:7" x14ac:dyDescent="0.25">
      <c r="A178" s="32" t="s">
        <v>150</v>
      </c>
      <c r="B178" s="6">
        <v>0</v>
      </c>
      <c r="C178" s="8"/>
      <c r="D178" s="8"/>
      <c r="E178" s="8"/>
      <c r="F178" s="8"/>
      <c r="G178" s="8"/>
    </row>
    <row r="179" spans="1:7" x14ac:dyDescent="0.25">
      <c r="A179" s="32" t="s">
        <v>149</v>
      </c>
      <c r="B179" s="6">
        <v>0</v>
      </c>
      <c r="C179" s="8"/>
      <c r="D179" s="8"/>
      <c r="E179" s="5" t="s">
        <v>22</v>
      </c>
      <c r="F179" s="5" t="s">
        <v>22</v>
      </c>
      <c r="G179" s="5" t="s">
        <v>22</v>
      </c>
    </row>
    <row r="180" spans="1:7" x14ac:dyDescent="0.25">
      <c r="A180" s="32" t="s">
        <v>148</v>
      </c>
      <c r="B180" s="6">
        <v>0</v>
      </c>
      <c r="C180" s="8"/>
      <c r="D180" s="8"/>
      <c r="E180" s="5" t="s">
        <v>22</v>
      </c>
      <c r="F180" s="5" t="s">
        <v>22</v>
      </c>
      <c r="G180" s="5" t="s">
        <v>22</v>
      </c>
    </row>
    <row r="181" spans="1:7" x14ac:dyDescent="0.25">
      <c r="A181" s="32" t="s">
        <v>147</v>
      </c>
      <c r="B181" s="6">
        <v>0</v>
      </c>
      <c r="C181" s="8"/>
      <c r="D181" s="8"/>
      <c r="E181" s="5" t="s">
        <v>22</v>
      </c>
      <c r="F181" s="5" t="s">
        <v>22</v>
      </c>
      <c r="G181" s="5" t="s">
        <v>22</v>
      </c>
    </row>
    <row r="182" spans="1:7" x14ac:dyDescent="0.25">
      <c r="A182" s="32" t="s">
        <v>146</v>
      </c>
      <c r="B182" s="6">
        <v>0</v>
      </c>
      <c r="C182" s="8"/>
      <c r="D182" s="8"/>
      <c r="E182" s="8"/>
      <c r="F182" s="8"/>
      <c r="G182" s="8"/>
    </row>
    <row r="183" spans="1:7" x14ac:dyDescent="0.25">
      <c r="A183" s="32" t="s">
        <v>145</v>
      </c>
      <c r="B183" s="6">
        <v>0</v>
      </c>
      <c r="C183" s="8"/>
      <c r="D183" s="8"/>
      <c r="E183" s="8"/>
      <c r="F183" s="8"/>
      <c r="G183" s="8"/>
    </row>
    <row r="184" spans="1:7" x14ac:dyDescent="0.25">
      <c r="A184" s="32" t="s">
        <v>144</v>
      </c>
      <c r="B184" s="6">
        <v>0</v>
      </c>
      <c r="C184" s="8"/>
      <c r="D184" s="8"/>
      <c r="E184" s="8"/>
      <c r="F184" s="8"/>
      <c r="G184" s="8"/>
    </row>
    <row r="185" spans="1:7" x14ac:dyDescent="0.25">
      <c r="A185" s="32" t="s">
        <v>143</v>
      </c>
      <c r="B185" s="6">
        <v>0</v>
      </c>
      <c r="C185" s="8"/>
      <c r="D185" s="8"/>
      <c r="E185" s="8"/>
      <c r="F185" s="8"/>
      <c r="G185" s="8"/>
    </row>
    <row r="186" spans="1:7" x14ac:dyDescent="0.25">
      <c r="A186" s="32" t="s">
        <v>142</v>
      </c>
      <c r="B186" s="6">
        <v>0</v>
      </c>
      <c r="C186" s="8"/>
      <c r="D186" s="8"/>
      <c r="E186" s="8"/>
      <c r="F186" s="8"/>
      <c r="G186" s="8"/>
    </row>
    <row r="187" spans="1:7" x14ac:dyDescent="0.25">
      <c r="A187" s="32" t="s">
        <v>141</v>
      </c>
      <c r="B187" s="6">
        <v>0</v>
      </c>
      <c r="C187" s="8"/>
      <c r="D187" s="8"/>
      <c r="E187" s="8"/>
      <c r="F187" s="8"/>
      <c r="G187" s="8"/>
    </row>
    <row r="188" spans="1:7" x14ac:dyDescent="0.25">
      <c r="A188" s="32" t="s">
        <v>140</v>
      </c>
      <c r="B188" s="6">
        <v>0</v>
      </c>
      <c r="C188" s="8"/>
      <c r="D188" s="8"/>
      <c r="E188" s="8"/>
      <c r="F188" s="8"/>
      <c r="G188" s="8"/>
    </row>
    <row r="189" spans="1:7" x14ac:dyDescent="0.25">
      <c r="A189" s="33" t="s">
        <v>27</v>
      </c>
      <c r="B189" s="11">
        <v>2022</v>
      </c>
      <c r="C189" s="10"/>
      <c r="D189" s="10"/>
      <c r="E189" s="10"/>
      <c r="F189" s="10"/>
      <c r="G189" s="10"/>
    </row>
    <row r="190" spans="1:7" x14ac:dyDescent="0.25">
      <c r="A190" s="55" t="s">
        <v>139</v>
      </c>
      <c r="B190" s="38">
        <v>0</v>
      </c>
      <c r="C190" s="8"/>
      <c r="D190" s="8"/>
      <c r="E190" s="8"/>
      <c r="F190" s="8"/>
      <c r="G190" s="8"/>
    </row>
    <row r="191" spans="1:7" x14ac:dyDescent="0.25">
      <c r="A191" s="32" t="s">
        <v>138</v>
      </c>
      <c r="B191" s="6">
        <v>0</v>
      </c>
      <c r="C191" s="8"/>
      <c r="D191" s="5" t="s">
        <v>22</v>
      </c>
      <c r="E191" s="8"/>
      <c r="F191" s="8"/>
      <c r="G191" s="8"/>
    </row>
    <row r="192" spans="1:7" x14ac:dyDescent="0.25">
      <c r="A192" s="32" t="s">
        <v>137</v>
      </c>
      <c r="B192" s="6">
        <v>0</v>
      </c>
      <c r="C192" s="8"/>
      <c r="D192" s="5" t="s">
        <v>22</v>
      </c>
      <c r="E192" s="8"/>
      <c r="F192" s="8"/>
      <c r="G192" s="8"/>
    </row>
    <row r="193" spans="1:8" x14ac:dyDescent="0.25">
      <c r="A193" s="32" t="s">
        <v>136</v>
      </c>
      <c r="B193" s="6">
        <v>0</v>
      </c>
      <c r="C193" s="8"/>
      <c r="D193" s="5" t="s">
        <v>22</v>
      </c>
      <c r="E193" s="8"/>
      <c r="F193" s="8"/>
      <c r="G193" s="8"/>
    </row>
    <row r="194" spans="1:8" x14ac:dyDescent="0.25">
      <c r="A194" s="32" t="s">
        <v>135</v>
      </c>
      <c r="B194" s="6">
        <v>0</v>
      </c>
      <c r="C194" s="8"/>
      <c r="D194" s="8"/>
      <c r="E194" s="8"/>
      <c r="F194" s="8"/>
      <c r="G194" s="8"/>
    </row>
    <row r="195" spans="1:8" x14ac:dyDescent="0.25">
      <c r="A195" s="32" t="s">
        <v>134</v>
      </c>
      <c r="B195" s="6">
        <v>0</v>
      </c>
      <c r="C195" s="5" t="s">
        <v>22</v>
      </c>
      <c r="D195" s="8"/>
      <c r="E195" s="8"/>
      <c r="F195" s="8"/>
      <c r="G195" s="8"/>
    </row>
    <row r="196" spans="1:8" x14ac:dyDescent="0.25">
      <c r="A196" s="32" t="s">
        <v>133</v>
      </c>
      <c r="B196" s="6">
        <v>0</v>
      </c>
      <c r="C196" s="5" t="s">
        <v>22</v>
      </c>
      <c r="D196" s="8"/>
      <c r="E196" s="8"/>
      <c r="F196" s="8"/>
      <c r="G196" s="8"/>
    </row>
    <row r="197" spans="1:8" x14ac:dyDescent="0.25">
      <c r="A197" s="32" t="s">
        <v>132</v>
      </c>
      <c r="B197" s="6">
        <v>0</v>
      </c>
      <c r="C197" s="5" t="s">
        <v>22</v>
      </c>
      <c r="D197" s="8"/>
      <c r="E197" s="8"/>
      <c r="F197" s="8"/>
      <c r="G197" s="8"/>
    </row>
    <row r="198" spans="1:8" x14ac:dyDescent="0.25">
      <c r="A198" s="32" t="s">
        <v>131</v>
      </c>
      <c r="B198" s="6">
        <v>0</v>
      </c>
      <c r="C198" s="8"/>
      <c r="D198" s="8"/>
      <c r="E198" s="8"/>
      <c r="F198" s="8"/>
      <c r="G198" s="8"/>
    </row>
    <row r="199" spans="1:8" x14ac:dyDescent="0.25">
      <c r="A199" s="32" t="s">
        <v>130</v>
      </c>
      <c r="B199" s="6">
        <v>0</v>
      </c>
      <c r="C199" s="5" t="s">
        <v>22</v>
      </c>
      <c r="D199" s="8"/>
      <c r="E199" s="8"/>
      <c r="F199" s="8"/>
      <c r="G199" s="8"/>
    </row>
    <row r="200" spans="1:8" x14ac:dyDescent="0.25">
      <c r="A200" s="32" t="s">
        <v>129</v>
      </c>
      <c r="B200" s="6">
        <v>0</v>
      </c>
      <c r="C200" s="5" t="s">
        <v>22</v>
      </c>
      <c r="D200" s="8"/>
      <c r="E200" s="8"/>
      <c r="F200" s="8"/>
      <c r="G200" s="8"/>
    </row>
    <row r="201" spans="1:8" x14ac:dyDescent="0.25">
      <c r="A201" s="32" t="s">
        <v>128</v>
      </c>
      <c r="B201" s="6">
        <v>0</v>
      </c>
      <c r="C201" s="5" t="s">
        <v>22</v>
      </c>
      <c r="D201" s="8"/>
      <c r="E201" s="8"/>
      <c r="F201" s="8"/>
      <c r="G201" s="8"/>
    </row>
    <row r="202" spans="1:8" x14ac:dyDescent="0.25">
      <c r="A202" s="32" t="s">
        <v>127</v>
      </c>
      <c r="B202" s="6">
        <v>0</v>
      </c>
      <c r="C202" s="8"/>
      <c r="D202" s="8"/>
      <c r="E202" s="8"/>
      <c r="F202" s="8"/>
      <c r="G202" s="8"/>
    </row>
    <row r="203" spans="1:8" x14ac:dyDescent="0.25">
      <c r="A203" s="32" t="s">
        <v>126</v>
      </c>
      <c r="B203" s="6">
        <v>0</v>
      </c>
      <c r="C203" s="8"/>
      <c r="D203" s="8"/>
      <c r="E203" s="8"/>
      <c r="F203" s="8"/>
      <c r="G203" s="5" t="s">
        <v>22</v>
      </c>
      <c r="H203" t="s">
        <v>36</v>
      </c>
    </row>
    <row r="204" spans="1:8" x14ac:dyDescent="0.25">
      <c r="A204" s="32" t="s">
        <v>125</v>
      </c>
      <c r="B204" s="6">
        <v>0</v>
      </c>
      <c r="C204" s="8"/>
      <c r="D204" s="8"/>
      <c r="E204" s="8"/>
      <c r="F204" s="8"/>
      <c r="G204" s="5" t="s">
        <v>22</v>
      </c>
      <c r="H204" t="s">
        <v>36</v>
      </c>
    </row>
    <row r="205" spans="1:8" x14ac:dyDescent="0.25">
      <c r="A205" s="32" t="s">
        <v>124</v>
      </c>
      <c r="B205" s="6">
        <v>0</v>
      </c>
      <c r="C205" s="8"/>
      <c r="D205" s="8"/>
      <c r="E205" s="8"/>
      <c r="F205" s="8"/>
      <c r="G205" s="5" t="s">
        <v>22</v>
      </c>
      <c r="H205" t="s">
        <v>36</v>
      </c>
    </row>
    <row r="206" spans="1:8" x14ac:dyDescent="0.25">
      <c r="A206" s="32" t="s">
        <v>123</v>
      </c>
      <c r="B206" s="6">
        <v>0</v>
      </c>
      <c r="C206" s="8"/>
      <c r="D206" s="8"/>
      <c r="E206" s="8"/>
      <c r="F206" s="8"/>
      <c r="G206" s="8"/>
    </row>
    <row r="207" spans="1:8" x14ac:dyDescent="0.25">
      <c r="A207" s="32" t="s">
        <v>122</v>
      </c>
      <c r="B207" s="6">
        <v>0</v>
      </c>
      <c r="C207" s="8"/>
      <c r="D207" s="8"/>
      <c r="E207" s="5" t="s">
        <v>22</v>
      </c>
      <c r="F207" s="8"/>
      <c r="G207" s="8"/>
      <c r="H207" t="s">
        <v>34</v>
      </c>
    </row>
    <row r="208" spans="1:8" x14ac:dyDescent="0.25">
      <c r="A208" s="32" t="s">
        <v>121</v>
      </c>
      <c r="B208" s="6">
        <v>0</v>
      </c>
      <c r="C208" s="8"/>
      <c r="D208" s="8"/>
      <c r="E208" s="5" t="s">
        <v>22</v>
      </c>
      <c r="F208" s="8"/>
      <c r="G208" s="8"/>
      <c r="H208" t="s">
        <v>34</v>
      </c>
    </row>
    <row r="209" spans="1:9" x14ac:dyDescent="0.25">
      <c r="A209" s="32" t="s">
        <v>120</v>
      </c>
      <c r="B209" s="6">
        <v>0</v>
      </c>
      <c r="C209" s="8"/>
      <c r="D209" s="8"/>
      <c r="E209" s="5" t="s">
        <v>22</v>
      </c>
      <c r="F209" s="8"/>
      <c r="G209" s="8"/>
      <c r="H209" t="s">
        <v>34</v>
      </c>
    </row>
    <row r="210" spans="1:9" x14ac:dyDescent="0.25">
      <c r="A210" s="32" t="s">
        <v>119</v>
      </c>
      <c r="B210" s="6">
        <v>0</v>
      </c>
      <c r="C210" s="8"/>
      <c r="D210" s="8"/>
      <c r="E210" s="8"/>
      <c r="F210" s="8"/>
      <c r="G210" s="8"/>
    </row>
    <row r="211" spans="1:9" x14ac:dyDescent="0.25">
      <c r="A211" s="32" t="s">
        <v>118</v>
      </c>
      <c r="B211" s="6">
        <v>0</v>
      </c>
      <c r="C211" s="8"/>
      <c r="D211" s="8"/>
      <c r="E211" s="5" t="s">
        <v>22</v>
      </c>
      <c r="F211" s="8"/>
      <c r="G211" s="8"/>
      <c r="H211" t="s">
        <v>32</v>
      </c>
    </row>
    <row r="212" spans="1:9" x14ac:dyDescent="0.25">
      <c r="A212" s="32" t="s">
        <v>117</v>
      </c>
      <c r="B212" s="6">
        <v>0</v>
      </c>
      <c r="C212" s="8"/>
      <c r="D212" s="8"/>
      <c r="E212" s="5" t="s">
        <v>22</v>
      </c>
      <c r="F212" s="8"/>
      <c r="G212" s="8"/>
      <c r="H212" t="s">
        <v>32</v>
      </c>
    </row>
    <row r="213" spans="1:9" x14ac:dyDescent="0.25">
      <c r="A213" s="32" t="s">
        <v>116</v>
      </c>
      <c r="B213" s="6">
        <v>0</v>
      </c>
      <c r="C213" s="8"/>
      <c r="D213" s="8"/>
      <c r="E213" s="5" t="s">
        <v>22</v>
      </c>
      <c r="F213" s="8"/>
      <c r="G213" s="8"/>
      <c r="H213" t="s">
        <v>32</v>
      </c>
    </row>
    <row r="214" spans="1:9" x14ac:dyDescent="0.25">
      <c r="A214" s="32" t="s">
        <v>115</v>
      </c>
      <c r="B214" s="6">
        <v>0</v>
      </c>
      <c r="C214" s="8"/>
      <c r="D214" s="8"/>
      <c r="E214" s="8"/>
      <c r="F214" s="8"/>
      <c r="G214" s="8"/>
    </row>
    <row r="215" spans="1:9" x14ac:dyDescent="0.25">
      <c r="A215" s="32" t="s">
        <v>114</v>
      </c>
      <c r="B215" s="6">
        <v>0</v>
      </c>
      <c r="C215" s="8"/>
      <c r="D215" s="8"/>
      <c r="E215" s="8"/>
      <c r="F215" s="8"/>
      <c r="G215" s="8"/>
    </row>
    <row r="216" spans="1:9" x14ac:dyDescent="0.25">
      <c r="A216" s="32" t="s">
        <v>113</v>
      </c>
      <c r="B216" s="6">
        <v>0</v>
      </c>
      <c r="C216" s="8"/>
      <c r="D216" s="8"/>
      <c r="E216" s="8"/>
      <c r="F216" s="8"/>
      <c r="G216" s="8"/>
    </row>
    <row r="217" spans="1:9" ht="15.75" thickBot="1" x14ac:dyDescent="0.3">
      <c r="A217" s="91" t="s">
        <v>112</v>
      </c>
      <c r="B217" s="91"/>
      <c r="C217" s="8"/>
      <c r="D217" s="8"/>
      <c r="E217" s="8"/>
      <c r="F217" s="8"/>
      <c r="G217" s="8"/>
    </row>
    <row r="218" spans="1:9" x14ac:dyDescent="0.25">
      <c r="A218" s="20" t="s">
        <v>111</v>
      </c>
      <c r="B218" s="31">
        <v>247.22</v>
      </c>
      <c r="C218" s="8"/>
      <c r="D218" s="8"/>
      <c r="E218" s="8"/>
      <c r="F218" s="8"/>
      <c r="G218" s="8"/>
      <c r="I218" t="s">
        <v>110</v>
      </c>
    </row>
    <row r="219" spans="1:9" x14ac:dyDescent="0.25">
      <c r="A219" s="15" t="s">
        <v>109</v>
      </c>
      <c r="B219" s="25">
        <v>224560010</v>
      </c>
      <c r="C219" s="5" t="s">
        <v>22</v>
      </c>
      <c r="D219" s="5" t="s">
        <v>22</v>
      </c>
      <c r="E219" s="8"/>
      <c r="F219" s="8"/>
      <c r="G219" s="8"/>
      <c r="I219" s="13">
        <f>B219+B236+B259+B287</f>
        <v>1237205101</v>
      </c>
    </row>
    <row r="220" spans="1:9" x14ac:dyDescent="0.25">
      <c r="A220" s="15" t="s">
        <v>108</v>
      </c>
      <c r="B220" s="25">
        <v>542051</v>
      </c>
      <c r="C220" s="8"/>
      <c r="D220" s="8"/>
      <c r="E220" s="5" t="s">
        <v>22</v>
      </c>
      <c r="F220" s="5" t="s">
        <v>22</v>
      </c>
      <c r="G220" s="5" t="s">
        <v>22</v>
      </c>
    </row>
    <row r="221" spans="1:9" x14ac:dyDescent="0.25">
      <c r="A221" s="15" t="s">
        <v>107</v>
      </c>
      <c r="B221" s="25">
        <v>133271</v>
      </c>
      <c r="C221" s="8"/>
      <c r="D221" s="8"/>
      <c r="E221" s="8"/>
      <c r="F221" s="8"/>
      <c r="G221" s="8"/>
      <c r="I221" s="52">
        <f>I219/1000</f>
        <v>1237205.101</v>
      </c>
    </row>
    <row r="222" spans="1:9" x14ac:dyDescent="0.25">
      <c r="A222" s="15" t="s">
        <v>106</v>
      </c>
      <c r="B222" s="25">
        <v>0</v>
      </c>
      <c r="C222" s="8"/>
      <c r="D222" s="8"/>
      <c r="E222" s="8"/>
      <c r="F222" s="8"/>
      <c r="G222" s="8"/>
    </row>
    <row r="223" spans="1:9" s="29" customFormat="1" x14ac:dyDescent="0.25">
      <c r="A223" s="15" t="s">
        <v>105</v>
      </c>
      <c r="B223" s="25">
        <v>9456063.629999999</v>
      </c>
      <c r="C223" s="8"/>
      <c r="D223" s="8"/>
      <c r="E223" s="8"/>
      <c r="F223" s="8"/>
      <c r="G223" s="8"/>
    </row>
    <row r="224" spans="1:9" s="29" customFormat="1" x14ac:dyDescent="0.25">
      <c r="A224" s="15" t="s">
        <v>104</v>
      </c>
      <c r="B224" s="25">
        <v>26105844.199999999</v>
      </c>
      <c r="C224" s="8"/>
      <c r="D224" s="8"/>
      <c r="E224" s="8"/>
      <c r="F224" s="8"/>
      <c r="G224" s="8"/>
    </row>
    <row r="225" spans="1:9" s="29" customFormat="1" ht="15.75" thickBot="1" x14ac:dyDescent="0.3">
      <c r="A225" s="91" t="s">
        <v>103</v>
      </c>
      <c r="B225" s="91"/>
      <c r="C225" s="8"/>
      <c r="D225" s="8"/>
      <c r="E225" s="8"/>
      <c r="F225" s="8"/>
      <c r="G225" s="8"/>
    </row>
    <row r="226" spans="1:9" s="29" customFormat="1" x14ac:dyDescent="0.25">
      <c r="A226" s="20" t="s">
        <v>102</v>
      </c>
      <c r="B226" s="31">
        <v>0</v>
      </c>
      <c r="C226" s="8"/>
      <c r="D226" s="8"/>
      <c r="E226" s="8"/>
      <c r="F226" s="8"/>
      <c r="G226" s="8"/>
    </row>
    <row r="227" spans="1:9" s="29" customFormat="1" x14ac:dyDescent="0.25">
      <c r="A227" s="15" t="s">
        <v>101</v>
      </c>
      <c r="B227" s="25">
        <v>0</v>
      </c>
      <c r="C227" s="5" t="s">
        <v>22</v>
      </c>
      <c r="D227" s="5" t="s">
        <v>22</v>
      </c>
      <c r="E227" s="8"/>
      <c r="F227" s="8"/>
      <c r="G227" s="8"/>
      <c r="I227" s="29" t="s">
        <v>100</v>
      </c>
    </row>
    <row r="228" spans="1:9" s="29" customFormat="1" x14ac:dyDescent="0.25">
      <c r="A228" s="15" t="s">
        <v>99</v>
      </c>
      <c r="B228" s="25">
        <v>0</v>
      </c>
      <c r="C228" s="8"/>
      <c r="D228" s="8"/>
      <c r="E228" s="5" t="s">
        <v>22</v>
      </c>
      <c r="F228" s="5" t="s">
        <v>22</v>
      </c>
      <c r="G228" s="5" t="s">
        <v>22</v>
      </c>
    </row>
    <row r="229" spans="1:9" s="29" customFormat="1" x14ac:dyDescent="0.25">
      <c r="A229" s="15" t="s">
        <v>98</v>
      </c>
      <c r="B229" s="25">
        <v>0</v>
      </c>
      <c r="C229" s="8"/>
      <c r="D229" s="8"/>
      <c r="E229" s="8"/>
      <c r="F229" s="8"/>
      <c r="G229" s="8"/>
      <c r="I229" s="29">
        <f>B227+B247+B273+B308</f>
        <v>706352295</v>
      </c>
    </row>
    <row r="230" spans="1:9" s="29" customFormat="1" x14ac:dyDescent="0.25">
      <c r="A230" s="15" t="s">
        <v>97</v>
      </c>
      <c r="B230" s="25">
        <v>0</v>
      </c>
      <c r="C230" s="8"/>
      <c r="D230" s="8"/>
      <c r="E230" s="8"/>
      <c r="F230" s="8"/>
      <c r="G230" s="8"/>
    </row>
    <row r="231" spans="1:9" s="29" customFormat="1" x14ac:dyDescent="0.25">
      <c r="A231" s="15" t="s">
        <v>96</v>
      </c>
      <c r="B231" s="25">
        <v>0</v>
      </c>
      <c r="C231" s="8"/>
      <c r="D231" s="8"/>
      <c r="E231" s="8"/>
      <c r="F231" s="8"/>
      <c r="G231" s="8"/>
      <c r="I231" s="53">
        <f>I229/1000</f>
        <v>706352.29500000004</v>
      </c>
    </row>
    <row r="232" spans="1:9" s="29" customFormat="1" x14ac:dyDescent="0.25">
      <c r="A232" s="15" t="s">
        <v>95</v>
      </c>
      <c r="B232" s="25">
        <v>0</v>
      </c>
      <c r="C232" s="8"/>
      <c r="D232" s="8"/>
      <c r="E232" s="8"/>
      <c r="F232" s="8"/>
      <c r="G232" s="8"/>
    </row>
    <row r="233" spans="1:9" s="29" customFormat="1" ht="15.75" thickBot="1" x14ac:dyDescent="0.3">
      <c r="A233" s="94" t="s">
        <v>94</v>
      </c>
      <c r="B233" s="95"/>
      <c r="C233" s="8"/>
      <c r="D233" s="8"/>
      <c r="E233" s="8"/>
      <c r="F233" s="8"/>
      <c r="G233" s="8"/>
    </row>
    <row r="234" spans="1:9" s="29" customFormat="1" x14ac:dyDescent="0.25">
      <c r="A234" s="15" t="s">
        <v>90</v>
      </c>
      <c r="B234" s="25">
        <v>388.1</v>
      </c>
      <c r="C234" s="8"/>
      <c r="D234" s="8"/>
      <c r="E234" s="8"/>
      <c r="F234" s="8"/>
      <c r="G234" s="8"/>
    </row>
    <row r="235" spans="1:9" s="29" customFormat="1" x14ac:dyDescent="0.25">
      <c r="A235" s="15" t="s">
        <v>93</v>
      </c>
      <c r="B235" s="25">
        <v>0</v>
      </c>
      <c r="C235" s="8"/>
      <c r="D235" s="8"/>
      <c r="E235" s="8"/>
      <c r="F235" s="8"/>
      <c r="G235" s="8"/>
    </row>
    <row r="236" spans="1:9" s="29" customFormat="1" x14ac:dyDescent="0.25">
      <c r="A236" s="15" t="s">
        <v>89</v>
      </c>
      <c r="B236" s="25">
        <v>890234527</v>
      </c>
      <c r="C236" s="8"/>
      <c r="D236" s="5" t="s">
        <v>22</v>
      </c>
      <c r="E236" s="8"/>
      <c r="F236" s="8"/>
      <c r="G236" s="8"/>
    </row>
    <row r="237" spans="1:9" s="29" customFormat="1" x14ac:dyDescent="0.25">
      <c r="A237" s="15" t="s">
        <v>88</v>
      </c>
      <c r="B237" s="25">
        <v>235740960</v>
      </c>
      <c r="C237" s="5" t="s">
        <v>22</v>
      </c>
      <c r="D237" s="8"/>
      <c r="E237" s="8"/>
      <c r="F237" s="8"/>
      <c r="G237" s="8"/>
    </row>
    <row r="238" spans="1:9" s="29" customFormat="1" x14ac:dyDescent="0.25">
      <c r="A238" s="15" t="s">
        <v>87</v>
      </c>
      <c r="B238" s="25">
        <v>654493568</v>
      </c>
      <c r="C238" s="5" t="s">
        <v>22</v>
      </c>
      <c r="D238" s="8"/>
      <c r="E238" s="8"/>
      <c r="F238" s="8"/>
      <c r="G238" s="8"/>
    </row>
    <row r="239" spans="1:9" s="29" customFormat="1" x14ac:dyDescent="0.25">
      <c r="A239" s="15" t="s">
        <v>86</v>
      </c>
      <c r="B239" s="25">
        <v>1688759</v>
      </c>
      <c r="C239" s="8"/>
      <c r="D239" s="8"/>
      <c r="E239" s="5" t="s">
        <v>22</v>
      </c>
      <c r="F239" s="5" t="s">
        <v>22</v>
      </c>
      <c r="G239" s="5" t="s">
        <v>22</v>
      </c>
    </row>
    <row r="240" spans="1:9" s="29" customFormat="1" x14ac:dyDescent="0.25">
      <c r="A240" s="17" t="s">
        <v>85</v>
      </c>
      <c r="B240" s="30">
        <v>1639786.8659484813</v>
      </c>
      <c r="C240" s="8"/>
      <c r="D240" s="8"/>
      <c r="E240" s="8"/>
      <c r="F240" s="8"/>
      <c r="G240" s="8"/>
    </row>
    <row r="241" spans="1:7" s="29" customFormat="1" x14ac:dyDescent="0.25">
      <c r="A241" s="15" t="s">
        <v>84</v>
      </c>
      <c r="B241" s="25">
        <v>704382</v>
      </c>
      <c r="C241" s="8"/>
      <c r="D241" s="8"/>
      <c r="E241" s="8"/>
      <c r="F241" s="8"/>
      <c r="G241" s="8"/>
    </row>
    <row r="242" spans="1:7" s="29" customFormat="1" x14ac:dyDescent="0.25">
      <c r="A242" s="27" t="s">
        <v>92</v>
      </c>
      <c r="B242" s="26">
        <v>-10191516</v>
      </c>
      <c r="C242" s="8"/>
      <c r="D242" s="8"/>
      <c r="E242" s="8"/>
      <c r="F242" s="8"/>
      <c r="G242" s="8"/>
    </row>
    <row r="243" spans="1:7" s="29" customFormat="1" x14ac:dyDescent="0.25">
      <c r="A243" s="15" t="s">
        <v>82</v>
      </c>
      <c r="B243" s="25">
        <v>13929061</v>
      </c>
      <c r="C243" s="8"/>
      <c r="D243" s="8"/>
      <c r="E243" s="8"/>
      <c r="F243" s="8"/>
      <c r="G243" s="8"/>
    </row>
    <row r="244" spans="1:7" s="29" customFormat="1" x14ac:dyDescent="0.25">
      <c r="A244" s="15" t="s">
        <v>81</v>
      </c>
      <c r="B244" s="25">
        <v>91455663</v>
      </c>
      <c r="C244" s="8"/>
      <c r="D244" s="8"/>
      <c r="E244" s="8"/>
      <c r="F244" s="8"/>
      <c r="G244" s="8"/>
    </row>
    <row r="245" spans="1:7" s="29" customFormat="1" ht="15.75" thickBot="1" x14ac:dyDescent="0.3">
      <c r="A245" s="94" t="s">
        <v>91</v>
      </c>
      <c r="B245" s="95"/>
      <c r="C245" s="8"/>
      <c r="D245" s="8"/>
      <c r="E245" s="8"/>
      <c r="F245" s="8"/>
      <c r="G245" s="8"/>
    </row>
    <row r="246" spans="1:7" x14ac:dyDescent="0.25">
      <c r="A246" s="15" t="s">
        <v>90</v>
      </c>
      <c r="B246" s="25">
        <v>96.1</v>
      </c>
      <c r="C246" s="8"/>
      <c r="D246" s="8"/>
      <c r="E246" s="8"/>
      <c r="F246" s="8"/>
      <c r="G246" s="8"/>
    </row>
    <row r="247" spans="1:7" x14ac:dyDescent="0.25">
      <c r="A247" s="15" t="s">
        <v>89</v>
      </c>
      <c r="B247" s="25">
        <v>304982845</v>
      </c>
      <c r="C247" s="8"/>
      <c r="D247" s="5" t="s">
        <v>22</v>
      </c>
      <c r="E247" s="8"/>
      <c r="F247" s="8"/>
      <c r="G247" s="8"/>
    </row>
    <row r="248" spans="1:7" x14ac:dyDescent="0.25">
      <c r="A248" s="15" t="s">
        <v>88</v>
      </c>
      <c r="B248" s="25">
        <v>74039687</v>
      </c>
      <c r="C248" s="5" t="s">
        <v>22</v>
      </c>
      <c r="D248" s="8"/>
      <c r="E248" s="8"/>
      <c r="F248" s="8"/>
      <c r="G248" s="8"/>
    </row>
    <row r="249" spans="1:7" x14ac:dyDescent="0.25">
      <c r="A249" s="15" t="s">
        <v>87</v>
      </c>
      <c r="B249" s="25">
        <v>230943157</v>
      </c>
      <c r="C249" s="5" t="s">
        <v>22</v>
      </c>
      <c r="D249" s="8"/>
      <c r="E249" s="8"/>
      <c r="F249" s="8"/>
      <c r="G249" s="8"/>
    </row>
    <row r="250" spans="1:7" x14ac:dyDescent="0.25">
      <c r="A250" s="15" t="s">
        <v>86</v>
      </c>
      <c r="B250" s="25">
        <v>857916</v>
      </c>
      <c r="C250" s="8"/>
      <c r="D250" s="8"/>
      <c r="E250" s="5" t="s">
        <v>22</v>
      </c>
      <c r="F250" s="5" t="s">
        <v>22</v>
      </c>
      <c r="G250" s="5" t="s">
        <v>22</v>
      </c>
    </row>
    <row r="251" spans="1:7" x14ac:dyDescent="0.25">
      <c r="A251" s="17" t="s">
        <v>85</v>
      </c>
      <c r="B251" s="28">
        <v>828107.04914295685</v>
      </c>
      <c r="C251" s="8"/>
      <c r="D251" s="8"/>
      <c r="E251" s="8"/>
      <c r="F251" s="8"/>
      <c r="G251" s="8"/>
    </row>
    <row r="252" spans="1:7" x14ac:dyDescent="0.25">
      <c r="A252" s="15" t="s">
        <v>84</v>
      </c>
      <c r="B252" s="25">
        <v>0</v>
      </c>
      <c r="C252" s="8"/>
      <c r="D252" s="8"/>
      <c r="E252" s="8"/>
      <c r="F252" s="8"/>
      <c r="G252" s="8"/>
    </row>
    <row r="253" spans="1:7" x14ac:dyDescent="0.25">
      <c r="A253" s="27" t="s">
        <v>83</v>
      </c>
      <c r="B253" s="26">
        <v>0</v>
      </c>
      <c r="C253" s="8"/>
      <c r="D253" s="8"/>
      <c r="E253" s="8"/>
      <c r="F253" s="8"/>
      <c r="G253" s="8"/>
    </row>
    <row r="254" spans="1:7" x14ac:dyDescent="0.25">
      <c r="A254" s="15" t="s">
        <v>82</v>
      </c>
      <c r="B254" s="25">
        <v>28227906</v>
      </c>
      <c r="C254" s="8"/>
      <c r="D254" s="8"/>
      <c r="E254" s="8"/>
      <c r="F254" s="8"/>
      <c r="G254" s="8"/>
    </row>
    <row r="255" spans="1:7" ht="15.75" thickBot="1" x14ac:dyDescent="0.3">
      <c r="A255" s="24" t="s">
        <v>81</v>
      </c>
      <c r="B255" s="23">
        <v>1073707</v>
      </c>
      <c r="C255" s="8"/>
      <c r="D255" s="8"/>
      <c r="E255" s="8"/>
      <c r="F255" s="8"/>
      <c r="G255" s="8"/>
    </row>
    <row r="256" spans="1:7" ht="15.75" thickBot="1" x14ac:dyDescent="0.3">
      <c r="A256" s="92" t="s">
        <v>80</v>
      </c>
      <c r="B256" s="93"/>
      <c r="C256" s="8"/>
      <c r="D256" s="8"/>
      <c r="E256" s="8"/>
      <c r="F256" s="8"/>
      <c r="G256" s="8"/>
    </row>
    <row r="257" spans="1:8" ht="15.75" thickBot="1" x14ac:dyDescent="0.3">
      <c r="A257" s="22" t="s">
        <v>27</v>
      </c>
      <c r="B257" s="22">
        <v>2022</v>
      </c>
      <c r="C257" s="10"/>
      <c r="D257" s="10"/>
      <c r="E257" s="10"/>
      <c r="F257" s="10"/>
      <c r="G257" s="10"/>
    </row>
    <row r="258" spans="1:8" x14ac:dyDescent="0.25">
      <c r="A258" s="20" t="s">
        <v>79</v>
      </c>
      <c r="B258" s="19">
        <v>0</v>
      </c>
      <c r="C258" s="8"/>
      <c r="D258" s="8"/>
      <c r="E258" s="8"/>
      <c r="F258" s="8"/>
      <c r="G258" s="8"/>
    </row>
    <row r="259" spans="1:8" x14ac:dyDescent="0.25">
      <c r="A259" s="15" t="s">
        <v>78</v>
      </c>
      <c r="B259" s="14">
        <v>0</v>
      </c>
      <c r="C259" s="8"/>
      <c r="D259" s="8"/>
      <c r="E259" s="8"/>
      <c r="F259" s="8"/>
      <c r="G259" s="8"/>
    </row>
    <row r="260" spans="1:8" x14ac:dyDescent="0.25">
      <c r="A260" s="15" t="s">
        <v>77</v>
      </c>
      <c r="B260" s="14">
        <v>0</v>
      </c>
      <c r="C260" s="8"/>
      <c r="D260" s="8"/>
      <c r="E260" s="8"/>
      <c r="F260" s="8"/>
      <c r="G260" s="8"/>
    </row>
    <row r="261" spans="1:8" x14ac:dyDescent="0.25">
      <c r="A261" s="15" t="s">
        <v>76</v>
      </c>
      <c r="B261" s="14">
        <v>0</v>
      </c>
      <c r="C261" s="8"/>
      <c r="D261" s="8"/>
      <c r="E261" s="8"/>
      <c r="F261" s="8"/>
      <c r="G261" s="8"/>
    </row>
    <row r="262" spans="1:8" x14ac:dyDescent="0.25">
      <c r="A262" s="15" t="s">
        <v>75</v>
      </c>
      <c r="B262" s="14">
        <v>0</v>
      </c>
      <c r="C262" s="8"/>
      <c r="D262" s="8"/>
      <c r="E262" s="8"/>
      <c r="F262" s="8"/>
      <c r="G262" s="8"/>
    </row>
    <row r="263" spans="1:8" x14ac:dyDescent="0.25">
      <c r="A263" s="15" t="s">
        <v>74</v>
      </c>
      <c r="B263" s="14">
        <v>0</v>
      </c>
      <c r="C263" s="8"/>
      <c r="D263" s="8"/>
      <c r="E263" s="8"/>
      <c r="F263" s="8"/>
      <c r="G263" s="8"/>
    </row>
    <row r="264" spans="1:8" x14ac:dyDescent="0.25">
      <c r="A264" s="15" t="s">
        <v>73</v>
      </c>
      <c r="B264" s="14">
        <v>0</v>
      </c>
      <c r="C264" s="5" t="s">
        <v>22</v>
      </c>
      <c r="D264" s="5" t="s">
        <v>22</v>
      </c>
      <c r="E264" s="8"/>
      <c r="F264" s="8"/>
      <c r="G264" s="8"/>
    </row>
    <row r="265" spans="1:8" x14ac:dyDescent="0.25">
      <c r="A265" s="15" t="s">
        <v>72</v>
      </c>
      <c r="B265" s="14">
        <v>0</v>
      </c>
      <c r="C265" s="8"/>
      <c r="D265" s="8"/>
      <c r="E265" s="5" t="s">
        <v>22</v>
      </c>
      <c r="F265" s="5" t="s">
        <v>22</v>
      </c>
      <c r="G265" s="5" t="s">
        <v>22</v>
      </c>
    </row>
    <row r="266" spans="1:8" x14ac:dyDescent="0.25">
      <c r="A266" s="15" t="s">
        <v>71</v>
      </c>
      <c r="B266" s="14">
        <v>0</v>
      </c>
      <c r="C266" s="5" t="s">
        <v>22</v>
      </c>
      <c r="D266" s="5" t="s">
        <v>22</v>
      </c>
      <c r="E266" s="8"/>
      <c r="F266" s="8"/>
      <c r="G266" s="8"/>
    </row>
    <row r="267" spans="1:8" x14ac:dyDescent="0.25">
      <c r="A267" s="15" t="s">
        <v>70</v>
      </c>
      <c r="B267" s="14">
        <v>0</v>
      </c>
      <c r="C267" s="8"/>
      <c r="D267" s="8"/>
      <c r="E267" s="8"/>
      <c r="F267" s="8"/>
      <c r="G267" s="5" t="s">
        <v>22</v>
      </c>
      <c r="H267" t="s">
        <v>36</v>
      </c>
    </row>
    <row r="268" spans="1:8" x14ac:dyDescent="0.25">
      <c r="A268" s="15" t="s">
        <v>69</v>
      </c>
      <c r="B268" s="14">
        <v>0</v>
      </c>
      <c r="C268" s="8"/>
      <c r="D268" s="8"/>
      <c r="E268" s="5" t="s">
        <v>22</v>
      </c>
      <c r="F268" s="5" t="s">
        <v>22</v>
      </c>
      <c r="G268" s="8"/>
      <c r="H268" t="s">
        <v>34</v>
      </c>
    </row>
    <row r="269" spans="1:8" ht="15.75" thickBot="1" x14ac:dyDescent="0.3">
      <c r="A269" s="15" t="s">
        <v>68</v>
      </c>
      <c r="B269" s="14">
        <v>0</v>
      </c>
      <c r="C269" s="8"/>
      <c r="D269" s="8"/>
      <c r="E269" s="5" t="s">
        <v>22</v>
      </c>
      <c r="F269" s="5" t="s">
        <v>22</v>
      </c>
      <c r="G269" s="8"/>
      <c r="H269" t="s">
        <v>32</v>
      </c>
    </row>
    <row r="270" spans="1:8" ht="15.75" thickBot="1" x14ac:dyDescent="0.3">
      <c r="A270" s="92" t="s">
        <v>67</v>
      </c>
      <c r="B270" s="93"/>
      <c r="C270" s="8"/>
      <c r="D270" s="8"/>
      <c r="E270" s="8"/>
      <c r="F270" s="8"/>
      <c r="G270" s="8"/>
    </row>
    <row r="271" spans="1:8" ht="15.75" thickBot="1" x14ac:dyDescent="0.3">
      <c r="A271" s="22" t="s">
        <v>27</v>
      </c>
      <c r="B271" s="22">
        <v>2022</v>
      </c>
      <c r="C271" s="10"/>
      <c r="D271" s="10"/>
      <c r="E271" s="10"/>
      <c r="F271" s="10"/>
      <c r="G271" s="10"/>
    </row>
    <row r="272" spans="1:8" x14ac:dyDescent="0.25">
      <c r="A272" s="20" t="s">
        <v>66</v>
      </c>
      <c r="B272" s="19">
        <v>0</v>
      </c>
      <c r="C272" s="8"/>
      <c r="D272" s="8"/>
      <c r="E272" s="8"/>
      <c r="F272" s="8"/>
      <c r="G272" s="8"/>
    </row>
    <row r="273" spans="1:8" x14ac:dyDescent="0.25">
      <c r="A273" s="15" t="s">
        <v>65</v>
      </c>
      <c r="B273" s="14">
        <v>0</v>
      </c>
      <c r="C273" s="8"/>
      <c r="D273" s="8"/>
      <c r="E273" s="8"/>
      <c r="F273" s="8"/>
      <c r="G273" s="8"/>
    </row>
    <row r="274" spans="1:8" x14ac:dyDescent="0.25">
      <c r="A274" s="15" t="s">
        <v>64</v>
      </c>
      <c r="B274" s="14">
        <v>0</v>
      </c>
      <c r="C274" s="8"/>
      <c r="D274" s="8"/>
      <c r="E274" s="8"/>
      <c r="F274" s="8"/>
      <c r="G274" s="8"/>
    </row>
    <row r="275" spans="1:8" x14ac:dyDescent="0.25">
      <c r="A275" s="15" t="s">
        <v>63</v>
      </c>
      <c r="B275" s="14">
        <v>0</v>
      </c>
      <c r="C275" s="8"/>
      <c r="D275" s="8"/>
      <c r="E275" s="8"/>
      <c r="F275" s="8"/>
      <c r="G275" s="8"/>
    </row>
    <row r="276" spans="1:8" x14ac:dyDescent="0.25">
      <c r="A276" s="15" t="s">
        <v>62</v>
      </c>
      <c r="B276" s="14">
        <v>0</v>
      </c>
      <c r="C276" s="8"/>
      <c r="D276" s="8"/>
      <c r="E276" s="8"/>
      <c r="F276" s="8"/>
      <c r="G276" s="8"/>
    </row>
    <row r="277" spans="1:8" x14ac:dyDescent="0.25">
      <c r="A277" s="15" t="s">
        <v>61</v>
      </c>
      <c r="B277" s="14">
        <v>0</v>
      </c>
      <c r="C277" s="8"/>
      <c r="D277" s="8"/>
      <c r="E277" s="8"/>
      <c r="F277" s="8"/>
      <c r="G277" s="8"/>
    </row>
    <row r="278" spans="1:8" x14ac:dyDescent="0.25">
      <c r="A278" s="15" t="s">
        <v>60</v>
      </c>
      <c r="B278" s="14">
        <v>0</v>
      </c>
      <c r="C278" s="5" t="s">
        <v>22</v>
      </c>
      <c r="D278" s="5" t="s">
        <v>22</v>
      </c>
      <c r="E278" s="8"/>
      <c r="F278" s="8"/>
      <c r="G278" s="8"/>
    </row>
    <row r="279" spans="1:8" x14ac:dyDescent="0.25">
      <c r="A279" s="15" t="s">
        <v>59</v>
      </c>
      <c r="B279" s="14">
        <v>0</v>
      </c>
      <c r="C279" s="8"/>
      <c r="D279" s="8"/>
      <c r="E279" s="5" t="s">
        <v>22</v>
      </c>
      <c r="F279" s="5" t="s">
        <v>22</v>
      </c>
      <c r="G279" s="5" t="s">
        <v>22</v>
      </c>
    </row>
    <row r="280" spans="1:8" x14ac:dyDescent="0.25">
      <c r="A280" s="15" t="s">
        <v>58</v>
      </c>
      <c r="B280" s="14">
        <v>0</v>
      </c>
      <c r="C280" s="5" t="s">
        <v>22</v>
      </c>
      <c r="D280" s="5" t="s">
        <v>22</v>
      </c>
      <c r="E280" s="8"/>
      <c r="F280" s="8"/>
      <c r="G280" s="8"/>
    </row>
    <row r="281" spans="1:8" x14ac:dyDescent="0.25">
      <c r="A281" s="15" t="s">
        <v>57</v>
      </c>
      <c r="B281" s="14">
        <v>0</v>
      </c>
      <c r="C281" s="8"/>
      <c r="D281" s="8"/>
      <c r="E281" s="8"/>
      <c r="F281" s="8"/>
      <c r="G281" s="5" t="s">
        <v>22</v>
      </c>
      <c r="H281" t="s">
        <v>36</v>
      </c>
    </row>
    <row r="282" spans="1:8" x14ac:dyDescent="0.25">
      <c r="A282" s="15" t="s">
        <v>56</v>
      </c>
      <c r="B282" s="14">
        <v>0</v>
      </c>
      <c r="C282" s="8"/>
      <c r="D282" s="8"/>
      <c r="E282" s="5" t="s">
        <v>22</v>
      </c>
      <c r="F282" s="5" t="s">
        <v>22</v>
      </c>
      <c r="G282" s="8"/>
      <c r="H282" t="s">
        <v>34</v>
      </c>
    </row>
    <row r="283" spans="1:8" x14ac:dyDescent="0.25">
      <c r="A283" s="15" t="s">
        <v>55</v>
      </c>
      <c r="B283" s="14">
        <v>0</v>
      </c>
      <c r="C283" s="8"/>
      <c r="D283" s="8"/>
      <c r="E283" s="5" t="s">
        <v>22</v>
      </c>
      <c r="F283" s="5" t="s">
        <v>22</v>
      </c>
      <c r="G283" s="8"/>
      <c r="H283" t="s">
        <v>32</v>
      </c>
    </row>
    <row r="284" spans="1:8" x14ac:dyDescent="0.25">
      <c r="A284" s="90" t="s">
        <v>54</v>
      </c>
      <c r="B284" s="91"/>
      <c r="C284" s="8"/>
      <c r="D284" s="8"/>
      <c r="E284" s="8"/>
      <c r="F284" s="8"/>
      <c r="G284" s="8"/>
    </row>
    <row r="285" spans="1:8" ht="15.75" thickBot="1" x14ac:dyDescent="0.3">
      <c r="A285" s="21" t="s">
        <v>27</v>
      </c>
      <c r="B285" s="21">
        <v>2022</v>
      </c>
      <c r="C285" s="10"/>
      <c r="D285" s="10"/>
      <c r="E285" s="10"/>
      <c r="F285" s="10"/>
      <c r="G285" s="10"/>
    </row>
    <row r="286" spans="1:8" x14ac:dyDescent="0.25">
      <c r="A286" s="20" t="s">
        <v>51</v>
      </c>
      <c r="B286" s="19">
        <v>24.45</v>
      </c>
      <c r="C286" s="8"/>
      <c r="D286" s="8"/>
      <c r="E286" s="8"/>
      <c r="F286" s="8"/>
      <c r="G286" s="8"/>
    </row>
    <row r="287" spans="1:8" x14ac:dyDescent="0.25">
      <c r="A287" s="15" t="s">
        <v>50</v>
      </c>
      <c r="B287" s="14">
        <v>122410564</v>
      </c>
      <c r="C287" s="8"/>
      <c r="D287" s="8"/>
      <c r="E287" s="8"/>
      <c r="F287" s="8"/>
      <c r="G287" s="8"/>
    </row>
    <row r="288" spans="1:8" x14ac:dyDescent="0.25">
      <c r="A288" s="15" t="s">
        <v>49</v>
      </c>
      <c r="B288" s="14">
        <v>112535</v>
      </c>
      <c r="C288" s="8"/>
      <c r="D288" s="8"/>
      <c r="E288" s="8"/>
      <c r="F288" s="8"/>
      <c r="G288" s="8"/>
    </row>
    <row r="289" spans="1:8" x14ac:dyDescent="0.25">
      <c r="A289" s="15" t="s">
        <v>53</v>
      </c>
      <c r="B289" s="14">
        <v>0</v>
      </c>
      <c r="C289" s="8"/>
      <c r="D289" s="8"/>
      <c r="E289" s="8"/>
      <c r="F289" s="8"/>
      <c r="G289" s="8"/>
    </row>
    <row r="290" spans="1:8" x14ac:dyDescent="0.25">
      <c r="A290" s="15" t="s">
        <v>47</v>
      </c>
      <c r="B290" s="14">
        <v>14707189</v>
      </c>
      <c r="C290" s="8"/>
      <c r="D290" s="8"/>
      <c r="E290" s="8"/>
      <c r="F290" s="8"/>
      <c r="G290" s="8"/>
    </row>
    <row r="291" spans="1:8" x14ac:dyDescent="0.25">
      <c r="A291" s="15" t="s">
        <v>46</v>
      </c>
      <c r="B291" s="14">
        <v>0</v>
      </c>
      <c r="C291" s="8"/>
      <c r="D291" s="8"/>
      <c r="E291" s="8"/>
      <c r="F291" s="8"/>
      <c r="G291" s="8"/>
    </row>
    <row r="292" spans="1:8" x14ac:dyDescent="0.25">
      <c r="A292" s="15"/>
      <c r="B292" s="14"/>
      <c r="C292" s="8"/>
      <c r="D292" s="8"/>
      <c r="E292" s="8"/>
      <c r="F292" s="8"/>
      <c r="G292" s="8"/>
    </row>
    <row r="293" spans="1:8" x14ac:dyDescent="0.25">
      <c r="A293" s="15" t="s">
        <v>45</v>
      </c>
      <c r="B293" s="14">
        <v>114724444</v>
      </c>
      <c r="C293" s="8"/>
      <c r="D293" s="5" t="s">
        <v>22</v>
      </c>
      <c r="E293" s="8"/>
      <c r="F293" s="8"/>
      <c r="G293" s="8"/>
    </row>
    <row r="294" spans="1:8" x14ac:dyDescent="0.25">
      <c r="A294" s="15" t="s">
        <v>44</v>
      </c>
      <c r="B294" s="14">
        <v>28693549</v>
      </c>
      <c r="C294" s="5" t="s">
        <v>22</v>
      </c>
      <c r="D294" s="8"/>
      <c r="E294" s="8"/>
      <c r="F294" s="8"/>
      <c r="G294" s="8"/>
    </row>
    <row r="295" spans="1:8" x14ac:dyDescent="0.25">
      <c r="A295" s="15" t="s">
        <v>43</v>
      </c>
      <c r="B295" s="14">
        <v>86030894</v>
      </c>
      <c r="C295" s="5" t="s">
        <v>22</v>
      </c>
      <c r="D295" s="8"/>
      <c r="E295" s="8"/>
      <c r="F295" s="8"/>
      <c r="G295" s="8"/>
    </row>
    <row r="296" spans="1:8" x14ac:dyDescent="0.25">
      <c r="A296" s="15" t="s">
        <v>42</v>
      </c>
      <c r="B296" s="14">
        <v>192602</v>
      </c>
      <c r="C296" s="8"/>
      <c r="D296" s="8"/>
      <c r="E296" s="5" t="s">
        <v>22</v>
      </c>
      <c r="F296" s="5" t="s">
        <v>22</v>
      </c>
      <c r="G296" s="5" t="s">
        <v>22</v>
      </c>
    </row>
    <row r="297" spans="1:8" x14ac:dyDescent="0.25">
      <c r="A297" s="17" t="s">
        <v>41</v>
      </c>
      <c r="B297" s="16">
        <v>185269</v>
      </c>
      <c r="C297" s="8"/>
      <c r="D297" s="8"/>
      <c r="E297" s="8"/>
      <c r="F297" s="8"/>
      <c r="G297" s="8"/>
    </row>
    <row r="298" spans="1:8" x14ac:dyDescent="0.25">
      <c r="A298" s="15"/>
      <c r="B298" s="14"/>
      <c r="C298" s="8"/>
      <c r="D298" s="8"/>
      <c r="E298" s="8"/>
      <c r="F298" s="8"/>
      <c r="G298" s="8"/>
    </row>
    <row r="299" spans="1:8" x14ac:dyDescent="0.25">
      <c r="A299" s="15" t="s">
        <v>40</v>
      </c>
      <c r="B299" s="14">
        <v>7686120</v>
      </c>
      <c r="C299" s="8"/>
      <c r="D299" s="5" t="s">
        <v>22</v>
      </c>
      <c r="E299" s="8"/>
      <c r="F299" s="8"/>
      <c r="G299" s="8"/>
    </row>
    <row r="300" spans="1:8" x14ac:dyDescent="0.25">
      <c r="A300" s="15" t="s">
        <v>39</v>
      </c>
      <c r="B300" s="14">
        <v>1954050</v>
      </c>
      <c r="C300" s="5" t="s">
        <v>22</v>
      </c>
      <c r="D300" s="8"/>
      <c r="E300" s="8"/>
      <c r="F300" s="8"/>
      <c r="G300" s="8"/>
    </row>
    <row r="301" spans="1:8" x14ac:dyDescent="0.25">
      <c r="A301" s="15" t="s">
        <v>38</v>
      </c>
      <c r="B301" s="14">
        <v>5732070</v>
      </c>
      <c r="C301" s="5" t="s">
        <v>22</v>
      </c>
      <c r="D301" s="8"/>
      <c r="E301" s="8"/>
      <c r="F301" s="8"/>
      <c r="G301" s="8"/>
    </row>
    <row r="302" spans="1:8" x14ac:dyDescent="0.25">
      <c r="A302" s="15" t="s">
        <v>37</v>
      </c>
      <c r="B302" s="14">
        <v>100050.14</v>
      </c>
      <c r="C302" s="8"/>
      <c r="D302" s="8"/>
      <c r="E302" s="8"/>
      <c r="F302" s="8"/>
      <c r="G302" s="5" t="s">
        <v>22</v>
      </c>
      <c r="H302" t="s">
        <v>36</v>
      </c>
    </row>
    <row r="303" spans="1:8" x14ac:dyDescent="0.25">
      <c r="A303" s="15" t="s">
        <v>35</v>
      </c>
      <c r="B303" s="14">
        <v>56598.66</v>
      </c>
      <c r="C303" s="8"/>
      <c r="D303" s="8"/>
      <c r="E303" s="5" t="s">
        <v>22</v>
      </c>
      <c r="F303" s="5" t="s">
        <v>22</v>
      </c>
      <c r="G303" s="8"/>
      <c r="H303" t="s">
        <v>34</v>
      </c>
    </row>
    <row r="304" spans="1:8" x14ac:dyDescent="0.25">
      <c r="A304" s="15" t="s">
        <v>33</v>
      </c>
      <c r="B304" s="14">
        <v>182494.47</v>
      </c>
      <c r="C304" s="8"/>
      <c r="D304" s="8"/>
      <c r="E304" s="5" t="s">
        <v>22</v>
      </c>
      <c r="F304" s="5" t="s">
        <v>22</v>
      </c>
      <c r="G304" s="8"/>
      <c r="H304" t="s">
        <v>32</v>
      </c>
    </row>
    <row r="305" spans="1:7" x14ac:dyDescent="0.25">
      <c r="A305" s="90" t="s">
        <v>52</v>
      </c>
      <c r="B305" s="91"/>
      <c r="C305" s="8"/>
      <c r="D305" s="8"/>
      <c r="E305" s="8"/>
      <c r="F305" s="8"/>
      <c r="G305" s="8"/>
    </row>
    <row r="306" spans="1:7" ht="15.75" thickBot="1" x14ac:dyDescent="0.3">
      <c r="A306" s="21" t="s">
        <v>27</v>
      </c>
      <c r="B306" s="21">
        <v>2022</v>
      </c>
      <c r="C306" s="10"/>
      <c r="D306" s="10"/>
      <c r="E306" s="10"/>
      <c r="F306" s="10"/>
      <c r="G306" s="10"/>
    </row>
    <row r="307" spans="1:7" x14ac:dyDescent="0.25">
      <c r="A307" s="20" t="s">
        <v>51</v>
      </c>
      <c r="B307" s="19">
        <v>74.210000000000008</v>
      </c>
      <c r="C307" s="8"/>
      <c r="D307" s="8"/>
      <c r="E307" s="8"/>
      <c r="F307" s="8"/>
      <c r="G307" s="8"/>
    </row>
    <row r="308" spans="1:7" x14ac:dyDescent="0.25">
      <c r="A308" s="15" t="s">
        <v>50</v>
      </c>
      <c r="B308" s="14">
        <v>401369450</v>
      </c>
      <c r="C308" s="8"/>
      <c r="D308" s="8"/>
      <c r="E308" s="8"/>
      <c r="F308" s="8"/>
      <c r="G308" s="8"/>
    </row>
    <row r="309" spans="1:7" x14ac:dyDescent="0.25">
      <c r="A309" s="15" t="s">
        <v>49</v>
      </c>
      <c r="B309" s="14">
        <v>0</v>
      </c>
      <c r="C309" s="8"/>
      <c r="D309" s="8"/>
      <c r="E309" s="8"/>
      <c r="F309" s="8"/>
      <c r="G309" s="8"/>
    </row>
    <row r="310" spans="1:7" x14ac:dyDescent="0.25">
      <c r="A310" s="15" t="s">
        <v>48</v>
      </c>
      <c r="B310" s="18">
        <v>0</v>
      </c>
      <c r="C310" s="8"/>
      <c r="D310" s="8"/>
      <c r="E310" s="8"/>
      <c r="F310" s="8"/>
      <c r="G310" s="8"/>
    </row>
    <row r="311" spans="1:7" x14ac:dyDescent="0.25">
      <c r="A311" s="15" t="s">
        <v>47</v>
      </c>
      <c r="B311" s="14">
        <v>94193644</v>
      </c>
      <c r="C311" s="8"/>
      <c r="D311" s="8"/>
      <c r="E311" s="8"/>
      <c r="F311" s="8"/>
      <c r="G311" s="8"/>
    </row>
    <row r="312" spans="1:7" x14ac:dyDescent="0.25">
      <c r="A312" s="15" t="s">
        <v>46</v>
      </c>
      <c r="B312" s="14">
        <v>43297886</v>
      </c>
      <c r="C312" s="8"/>
      <c r="D312" s="8"/>
      <c r="E312" s="8"/>
      <c r="F312" s="8"/>
      <c r="G312" s="8"/>
    </row>
    <row r="313" spans="1:7" x14ac:dyDescent="0.25">
      <c r="A313" s="15"/>
      <c r="B313" s="14"/>
      <c r="C313" s="8"/>
      <c r="D313" s="8"/>
      <c r="E313" s="8"/>
      <c r="F313" s="8"/>
      <c r="G313" s="8"/>
    </row>
    <row r="314" spans="1:7" x14ac:dyDescent="0.25">
      <c r="A314" s="15" t="s">
        <v>45</v>
      </c>
      <c r="B314" s="14">
        <v>91156528</v>
      </c>
      <c r="C314" s="8"/>
      <c r="D314" s="5" t="s">
        <v>22</v>
      </c>
      <c r="E314" s="8"/>
      <c r="F314" s="8"/>
      <c r="G314" s="8"/>
    </row>
    <row r="315" spans="1:7" x14ac:dyDescent="0.25">
      <c r="A315" s="15" t="s">
        <v>44</v>
      </c>
      <c r="B315" s="14">
        <v>21685813</v>
      </c>
      <c r="C315" s="5" t="s">
        <v>22</v>
      </c>
      <c r="D315" s="8"/>
      <c r="E315" s="8"/>
      <c r="F315" s="8"/>
      <c r="G315" s="8"/>
    </row>
    <row r="316" spans="1:7" x14ac:dyDescent="0.25">
      <c r="A316" s="15" t="s">
        <v>43</v>
      </c>
      <c r="B316" s="14">
        <v>69470715</v>
      </c>
      <c r="C316" s="5" t="s">
        <v>22</v>
      </c>
      <c r="D316" s="8"/>
      <c r="E316" s="8"/>
      <c r="F316" s="8"/>
      <c r="G316" s="8"/>
    </row>
    <row r="317" spans="1:7" x14ac:dyDescent="0.25">
      <c r="A317" s="15" t="s">
        <v>42</v>
      </c>
      <c r="B317" s="14">
        <v>146908</v>
      </c>
      <c r="C317" s="8"/>
      <c r="D317" s="8"/>
      <c r="E317" s="5" t="s">
        <v>22</v>
      </c>
      <c r="F317" s="5" t="s">
        <v>22</v>
      </c>
      <c r="G317" s="5" t="s">
        <v>22</v>
      </c>
    </row>
    <row r="318" spans="1:7" x14ac:dyDescent="0.25">
      <c r="A318" s="17" t="s">
        <v>41</v>
      </c>
      <c r="B318" s="16">
        <v>141314.72285853728</v>
      </c>
      <c r="C318" s="8"/>
      <c r="D318" s="8"/>
      <c r="E318" s="8"/>
      <c r="F318" s="8"/>
      <c r="G318" s="8"/>
    </row>
    <row r="319" spans="1:7" x14ac:dyDescent="0.25">
      <c r="A319" s="15"/>
      <c r="B319" s="14"/>
      <c r="C319" s="8"/>
      <c r="D319" s="8"/>
      <c r="E319" s="8"/>
      <c r="F319" s="8"/>
      <c r="G319" s="8"/>
    </row>
    <row r="320" spans="1:7" x14ac:dyDescent="0.25">
      <c r="A320" s="15" t="s">
        <v>40</v>
      </c>
      <c r="B320" s="14">
        <v>310212922</v>
      </c>
      <c r="C320" s="8"/>
      <c r="D320" s="5" t="s">
        <v>22</v>
      </c>
      <c r="E320" s="8"/>
      <c r="F320" s="8"/>
      <c r="G320" s="8"/>
    </row>
    <row r="321" spans="1:10" x14ac:dyDescent="0.25">
      <c r="A321" s="15" t="s">
        <v>39</v>
      </c>
      <c r="B321" s="14">
        <v>71719377</v>
      </c>
      <c r="C321" s="5" t="s">
        <v>22</v>
      </c>
      <c r="D321" s="8"/>
      <c r="E321" s="8"/>
      <c r="F321" s="8"/>
      <c r="G321" s="8"/>
    </row>
    <row r="322" spans="1:10" x14ac:dyDescent="0.25">
      <c r="A322" s="15" t="s">
        <v>38</v>
      </c>
      <c r="B322" s="14">
        <v>238493546</v>
      </c>
      <c r="C322" s="5" t="s">
        <v>22</v>
      </c>
      <c r="D322" s="8"/>
      <c r="E322" s="8"/>
      <c r="F322" s="8"/>
      <c r="G322" s="8"/>
    </row>
    <row r="323" spans="1:10" x14ac:dyDescent="0.25">
      <c r="A323" s="15" t="s">
        <v>37</v>
      </c>
      <c r="B323" s="14">
        <v>2353808.29</v>
      </c>
      <c r="C323" s="8"/>
      <c r="D323" s="8"/>
      <c r="E323" s="8"/>
      <c r="F323" s="8"/>
      <c r="G323" s="5" t="s">
        <v>22</v>
      </c>
      <c r="H323" t="s">
        <v>36</v>
      </c>
    </row>
    <row r="324" spans="1:10" x14ac:dyDescent="0.25">
      <c r="A324" s="15" t="s">
        <v>35</v>
      </c>
      <c r="B324" s="14">
        <v>499805.88</v>
      </c>
      <c r="C324" s="8"/>
      <c r="D324" s="8"/>
      <c r="E324" s="5" t="s">
        <v>22</v>
      </c>
      <c r="F324" s="5" t="s">
        <v>22</v>
      </c>
      <c r="G324" s="8"/>
      <c r="H324" t="s">
        <v>34</v>
      </c>
    </row>
    <row r="325" spans="1:10" x14ac:dyDescent="0.25">
      <c r="A325" s="15" t="s">
        <v>33</v>
      </c>
      <c r="B325" s="14">
        <v>9981673.4600000009</v>
      </c>
      <c r="C325" s="8"/>
      <c r="D325" s="8"/>
      <c r="E325" s="5" t="s">
        <v>22</v>
      </c>
      <c r="F325" s="5" t="s">
        <v>22</v>
      </c>
      <c r="G325" s="8"/>
      <c r="H325" t="s">
        <v>32</v>
      </c>
    </row>
    <row r="326" spans="1:10" x14ac:dyDescent="0.25">
      <c r="A326" s="12" t="s">
        <v>27</v>
      </c>
      <c r="B326" s="11">
        <v>2022</v>
      </c>
      <c r="C326" s="10"/>
      <c r="D326" s="10"/>
      <c r="E326" s="10"/>
      <c r="F326" s="10"/>
      <c r="G326" s="10"/>
    </row>
    <row r="327" spans="1:10" x14ac:dyDescent="0.25">
      <c r="A327" s="7" t="s">
        <v>31</v>
      </c>
      <c r="B327" s="6">
        <v>34</v>
      </c>
      <c r="C327" s="8"/>
      <c r="D327" s="8"/>
      <c r="E327" s="8"/>
      <c r="F327" s="8"/>
      <c r="G327" s="8"/>
    </row>
    <row r="328" spans="1:10" x14ac:dyDescent="0.25">
      <c r="A328" s="7" t="s">
        <v>30</v>
      </c>
      <c r="B328" s="6">
        <v>2759</v>
      </c>
      <c r="C328" s="8"/>
      <c r="D328" s="8"/>
      <c r="E328" s="8"/>
      <c r="F328" s="8"/>
      <c r="G328" s="8"/>
      <c r="I328" t="s">
        <v>323</v>
      </c>
    </row>
    <row r="329" spans="1:10" x14ac:dyDescent="0.25">
      <c r="A329" s="7" t="s">
        <v>29</v>
      </c>
      <c r="B329" s="6">
        <v>94775975.29286015</v>
      </c>
      <c r="C329" s="5" t="s">
        <v>22</v>
      </c>
      <c r="D329" s="5" t="s">
        <v>22</v>
      </c>
      <c r="E329" s="5" t="s">
        <v>22</v>
      </c>
      <c r="F329" s="5" t="s">
        <v>22</v>
      </c>
      <c r="G329" s="5" t="s">
        <v>22</v>
      </c>
      <c r="I329" s="13">
        <f>B329+B330</f>
        <v>113533709.3987063</v>
      </c>
    </row>
    <row r="330" spans="1:10" x14ac:dyDescent="0.25">
      <c r="A330" s="4" t="s">
        <v>28</v>
      </c>
      <c r="B330" s="3">
        <v>18757734.105846155</v>
      </c>
      <c r="C330" s="5" t="s">
        <v>22</v>
      </c>
      <c r="D330" s="5" t="s">
        <v>22</v>
      </c>
      <c r="E330" s="5" t="s">
        <v>22</v>
      </c>
      <c r="F330" s="5" t="s">
        <v>22</v>
      </c>
      <c r="G330" s="5" t="s">
        <v>22</v>
      </c>
    </row>
    <row r="331" spans="1:10" x14ac:dyDescent="0.25">
      <c r="A331" s="12" t="s">
        <v>27</v>
      </c>
      <c r="B331" s="11">
        <v>2022</v>
      </c>
      <c r="C331" s="10"/>
      <c r="D331" s="10"/>
      <c r="E331" s="10"/>
      <c r="F331" s="10"/>
      <c r="G331" s="10"/>
      <c r="I331" s="52">
        <f>I329/1000</f>
        <v>113533.7093987063</v>
      </c>
      <c r="J331" t="s">
        <v>324</v>
      </c>
    </row>
    <row r="332" spans="1:10" x14ac:dyDescent="0.25">
      <c r="A332" s="7" t="s">
        <v>26</v>
      </c>
      <c r="B332" s="6">
        <v>0</v>
      </c>
      <c r="C332" s="9"/>
      <c r="D332" s="9"/>
      <c r="E332" s="9"/>
      <c r="F332" s="9"/>
      <c r="G332" s="9"/>
    </row>
    <row r="333" spans="1:10" x14ac:dyDescent="0.25">
      <c r="A333" s="7" t="s">
        <v>25</v>
      </c>
      <c r="B333" s="6">
        <v>0</v>
      </c>
      <c r="C333" s="8"/>
      <c r="D333" s="8"/>
      <c r="E333" s="8"/>
      <c r="F333" s="8"/>
      <c r="G333" s="8"/>
    </row>
    <row r="334" spans="1:10" x14ac:dyDescent="0.25">
      <c r="A334" s="7" t="s">
        <v>24</v>
      </c>
      <c r="B334" s="6">
        <v>0</v>
      </c>
      <c r="C334" s="5" t="s">
        <v>22</v>
      </c>
      <c r="D334" s="5" t="s">
        <v>22</v>
      </c>
      <c r="E334" s="5" t="s">
        <v>22</v>
      </c>
      <c r="F334" s="5" t="s">
        <v>22</v>
      </c>
      <c r="G334" s="5" t="s">
        <v>22</v>
      </c>
    </row>
    <row r="335" spans="1:10" x14ac:dyDescent="0.25">
      <c r="A335" s="4" t="s">
        <v>23</v>
      </c>
      <c r="B335" s="3">
        <v>0</v>
      </c>
      <c r="C335" s="2" t="s">
        <v>22</v>
      </c>
      <c r="D335" s="2" t="s">
        <v>22</v>
      </c>
      <c r="E335" s="2" t="s">
        <v>22</v>
      </c>
      <c r="F335" s="2" t="s">
        <v>22</v>
      </c>
      <c r="G335" s="2" t="s">
        <v>22</v>
      </c>
    </row>
  </sheetData>
  <mergeCells count="8">
    <mergeCell ref="A305:B305"/>
    <mergeCell ref="A225:B225"/>
    <mergeCell ref="A256:B256"/>
    <mergeCell ref="A270:B270"/>
    <mergeCell ref="A217:B217"/>
    <mergeCell ref="A233:B233"/>
    <mergeCell ref="A245:B245"/>
    <mergeCell ref="A284:B284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3def0a9c8346c71743c81b4c18448f86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78dda5291e24b7ee98c39c07361b0d74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  <xsd:element ref="ns3:r25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  <xsd:element name="r25z" ma:index="30" nillable="true" ma:displayName="Total Bates Pages" ma:internalName="r25z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7g xmlns="02d22938-a560-4b92-82a1-0c41aa152052" xsi:nil="true"/>
    <CONFIDENTIAL_x0020_REQUESTS xmlns="02d22938-a560-4b92-82a1-0c41aa152052" xsi:nil="true"/>
    <_x0066_g38 xmlns="02d22938-a560-4b92-82a1-0c41aa152052" xsi:nil="true"/>
    <_x0078_154 xmlns="02d22938-a560-4b92-82a1-0c41aa152052" xsi:nil="true"/>
    <File_x0020_Type0 xmlns="02d22938-a560-4b92-82a1-0c41aa152052" xsi:nil="true"/>
    <_x0064_do2 xmlns="02d22938-a560-4b92-82a1-0c41aa152052" xsi:nil="true"/>
    <CaseNumber xmlns="02d22938-a560-4b92-82a1-0c41aa152052" xsi:nil="true"/>
    <CaseStatus xmlns="02d22938-a560-4b92-82a1-0c41aa152052" xsi:nil="true"/>
    <l6eu xmlns="02d22938-a560-4b92-82a1-0c41aa152052" xsi:nil="true"/>
    <SRCH_DocketId xmlns="02d22938-a560-4b92-82a1-0c41aa152052">1052</SRCH_DocketId>
    <r25z xmlns="02d22938-a560-4b92-82a1-0c41aa152052" xsi:nil="true"/>
    <tsud xmlns="02d22938-a560-4b92-82a1-0c41aa152052" xsi:nil="true"/>
    <CaseSubjects xmlns="02d22938-a560-4b92-82a1-0c41aa152052" xsi:nil="true"/>
    <cz8i xmlns="02d22938-a560-4b92-82a1-0c41aa152052" xsi:nil="true"/>
    <matv xmlns="02d22938-a560-4b92-82a1-0c41aa152052" xsi:nil="true"/>
    <CaseType xmlns="02d22938-a560-4b92-82a1-0c41aa152052" xsi:nil="true"/>
    <f0z4 xmlns="02d22938-a560-4b92-82a1-0c41aa152052" xsi:nil="true"/>
    <CaseCompanyName xmlns="02d22938-a560-4b92-82a1-0c41aa152052" xsi:nil="true"/>
    <IsKeyDocket xmlns="02d22938-a560-4b92-82a1-0c41aa152052">false</IsKeyDocket>
    <CaseJurisdiction xmlns="02d22938-a560-4b92-82a1-0c41aa152052" xsi:nil="true"/>
    <SRCH_ObjectType xmlns="02d22938-a560-4b92-82a1-0c41aa152052">PWD</SRCH_ObjectType>
    <Comments xmlns="02D22938-A560-4B92-82A1-0C41AA152052" xsi:nil="true"/>
    <CasePracticeArea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30815955-8FB5-4CF9-813A-7EA3346C1610}"/>
</file>

<file path=customXml/itemProps2.xml><?xml version="1.0" encoding="utf-8"?>
<ds:datastoreItem xmlns:ds="http://schemas.openxmlformats.org/officeDocument/2006/customXml" ds:itemID="{1829BD66-B99B-4C39-89E0-A317B292704E}"/>
</file>

<file path=customXml/itemProps3.xml><?xml version="1.0" encoding="utf-8"?>
<ds:datastoreItem xmlns:ds="http://schemas.openxmlformats.org/officeDocument/2006/customXml" ds:itemID="{8E7F6261-9C76-4DBF-8E7F-E159E4D41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for Rates </vt:lpstr>
      <vt:lpstr>RS_ RSVP_GS_CS_LGT</vt:lpstr>
      <vt:lpstr>GSD Rate Class</vt:lpstr>
      <vt:lpstr>GSLDPR Rate Class</vt:lpstr>
      <vt:lpstr>GSLDSU Rate Class</vt:lpstr>
      <vt:lpstr>2022 Proposed RC BDs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2021-09-17T15:12:18Z</dcterms:created>
  <dcterms:modified xsi:type="dcterms:W3CDTF">2021-09-17T15:12:24Z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2021-09-17T15:12:22Z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c6c83f4f-4b5a-49f3-84b5-8cc7fb206147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0x0101001BF0DF761E53C84B9DF2252DDF9077D8</vt:lpwstr>
  </property>
</Properties>
</file>