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SPP\20220050\Discovery\OPC POD 1 (1-28)\Attachments\Native for distribution\4-22-22 serve\"/>
    </mc:Choice>
  </mc:AlternateContent>
  <xr:revisionPtr revIDLastSave="0" documentId="13_ncr:1_{1EA2B416-60F3-4D80-871E-09ACEE5BC6AA}" xr6:coauthVersionLast="47" xr6:coauthVersionMax="47" xr10:uidLastSave="{00000000-0000-0000-0000-000000000000}"/>
  <bookViews>
    <workbookView xWindow="-110" yWindow="-110" windowWidth="19420" windowHeight="10420" xr2:uid="{FF90CD95-DE9C-479F-A77F-A59E2495A378}"/>
  </bookViews>
  <sheets>
    <sheet name="Feeder Tie Summary for SOG" sheetId="2" r:id="rId1"/>
    <sheet name="Supporting Data" sheetId="1" r:id="rId2"/>
  </sheets>
  <definedNames>
    <definedName name="_xlnm._FilterDatabase" localSheetId="1" hidden="1">'Supporting Data'!$C$3:$O$64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8" i="1" l="1"/>
  <c r="K68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4" i="1"/>
  <c r="L68" i="1" s="1"/>
  <c r="O20" i="1"/>
  <c r="O11" i="1"/>
  <c r="P41" i="1"/>
  <c r="Q41" i="1"/>
  <c r="O4" i="1"/>
  <c r="R43" i="1"/>
  <c r="R42" i="1"/>
  <c r="R41" i="1"/>
  <c r="R37" i="1"/>
  <c r="R26" i="1"/>
  <c r="R25" i="1"/>
  <c r="R36" i="1"/>
  <c r="R35" i="1"/>
  <c r="R34" i="1"/>
  <c r="R33" i="1"/>
  <c r="R32" i="1"/>
  <c r="R31" i="1"/>
  <c r="R30" i="1"/>
  <c r="R48" i="1"/>
  <c r="R47" i="1"/>
  <c r="R46" i="1"/>
  <c r="R45" i="1"/>
  <c r="R29" i="1"/>
  <c r="R28" i="1"/>
  <c r="R21" i="1"/>
  <c r="R20" i="1"/>
  <c r="R15" i="1"/>
  <c r="R12" i="1"/>
  <c r="R11" i="1"/>
  <c r="R5" i="1"/>
  <c r="R4" i="1"/>
  <c r="N49" i="1"/>
  <c r="N68" i="1" s="1"/>
  <c r="N51" i="1"/>
  <c r="N52" i="1"/>
</calcChain>
</file>

<file path=xl/sharedStrings.xml><?xml version="1.0" encoding="utf-8"?>
<sst xmlns="http://schemas.openxmlformats.org/spreadsheetml/2006/main" count="355" uniqueCount="159">
  <si>
    <t>Feeder Ties - miles of new lines constructed in 2020, 2021, and 2022 and actual or projected annual expenditures</t>
  </si>
  <si>
    <t>Year</t>
  </si>
  <si>
    <t>Circuit Miles Constructed (2020 &amp; 2021) or Projected (2022)</t>
  </si>
  <si>
    <t>Actual CapEX Cost (2020 &amp; 2021) or Projected Cost (2022)</t>
  </si>
  <si>
    <t>(includes reconductoring of existing small wire radials if in the path of feeder tie)</t>
  </si>
  <si>
    <t>Actuals</t>
  </si>
  <si>
    <t>Estimated Plan Year</t>
  </si>
  <si>
    <t>Contruction Completion Year</t>
  </si>
  <si>
    <t>Team</t>
  </si>
  <si>
    <t>Feeder 1</t>
  </si>
  <si>
    <t>Feeder 2</t>
  </si>
  <si>
    <t>Work Type</t>
  </si>
  <si>
    <t>Work Description</t>
  </si>
  <si>
    <t>New Cond</t>
  </si>
  <si>
    <t>Circuit Footage</t>
  </si>
  <si>
    <t>Circuit Miles</t>
  </si>
  <si>
    <t>WO</t>
  </si>
  <si>
    <t>Estimated Cost</t>
  </si>
  <si>
    <t>CapEx</t>
  </si>
  <si>
    <t>Removals</t>
  </si>
  <si>
    <t>O&amp;M</t>
  </si>
  <si>
    <t>Total</t>
  </si>
  <si>
    <t>K675</t>
  </si>
  <si>
    <t>K674</t>
  </si>
  <si>
    <t>New Conductor/Reconductor</t>
  </si>
  <si>
    <t>8085877 to 5328938</t>
  </si>
  <si>
    <t>795 AAC</t>
  </si>
  <si>
    <t>Reconductor</t>
  </si>
  <si>
    <t>5328938 to 7587512 (required to support K675/K674 tie project)</t>
  </si>
  <si>
    <t>W0598</t>
  </si>
  <si>
    <t>W0597</t>
  </si>
  <si>
    <t>New Conductor (UG)</t>
  </si>
  <si>
    <t>System Capacity (Curry Ford W0598 Extension</t>
  </si>
  <si>
    <t>1000 kcmil</t>
  </si>
  <si>
    <t>Targeted for 2022</t>
  </si>
  <si>
    <t>X99</t>
  </si>
  <si>
    <t>X96</t>
  </si>
  <si>
    <t>Bore from 8130107 to 4916559</t>
  </si>
  <si>
    <t>INPROG</t>
  </si>
  <si>
    <t>A73</t>
  </si>
  <si>
    <t>A72</t>
  </si>
  <si>
    <t>Pole 428454 to Pole 6283308</t>
  </si>
  <si>
    <t>C4997</t>
  </si>
  <si>
    <t>C4991</t>
  </si>
  <si>
    <t>System Capacity (Curlew 254742 to B108515)</t>
  </si>
  <si>
    <t>New Conductor</t>
  </si>
  <si>
    <t>System Capacity (Curlew C4997 feeder exit to pole B84356.)</t>
  </si>
  <si>
    <t>C755</t>
  </si>
  <si>
    <t xml:space="preserve">Reconductor along Tampa Rd from Palm Harbor Blvd to Orange St. from Alt 19 to </t>
  </si>
  <si>
    <t>Reconductor and extend feeder along Orange St from Tampa Rd south back to Palm Harbor Blvd.</t>
  </si>
  <si>
    <t>795AAC/1000 kcmil</t>
  </si>
  <si>
    <t>A285</t>
  </si>
  <si>
    <t>A286</t>
  </si>
  <si>
    <t>From 5588447, cross road, then to 446585966</t>
  </si>
  <si>
    <t>TBD</t>
  </si>
  <si>
    <t>A284</t>
  </si>
  <si>
    <t>From 458577 to intersection of N Ottawa Ave &amp; West Olympia St.</t>
  </si>
  <si>
    <t>C4000/C4007</t>
  </si>
  <si>
    <t>Double-Circuit Reconductor</t>
  </si>
  <si>
    <t>Smallworld ID 438270563 to pole 8033115 &amp; from 438447186 to 438203304 (required to support C4009/C4000 feeder tie.  C4000 is double-circuited with C4007 so C4007 also had to be reconductored for this section of feeder)</t>
  </si>
  <si>
    <t>X284</t>
  </si>
  <si>
    <t>X287</t>
  </si>
  <si>
    <t>X284/X287 feeder tie at SW 4613692 for new RCL N250-5</t>
  </si>
  <si>
    <t>X286</t>
  </si>
  <si>
    <t>X286/X284 feeder tie at SW X3127 for new RCL N250-6</t>
  </si>
  <si>
    <t>J405</t>
  </si>
  <si>
    <t>J406</t>
  </si>
  <si>
    <t>New Conductor (UG)/Reconductor</t>
  </si>
  <si>
    <t>Install 335' of 1000 kcmil from 4531213 to 4531233, reconductor 3643' from 181129 to 4531724</t>
  </si>
  <si>
    <t>J5030</t>
  </si>
  <si>
    <t>J5038</t>
  </si>
  <si>
    <t>pole 4506546 to pole B127353 and pole 2500324 to pole 4506546</t>
  </si>
  <si>
    <t>C4009</t>
  </si>
  <si>
    <t>Smallworld ID 438502740 to 438446994 (required to support C4009/C4000 feeder tie)</t>
  </si>
  <si>
    <t>336 AAC</t>
  </si>
  <si>
    <t>C4000</t>
  </si>
  <si>
    <t>Smallworld ID 438270425 to 438271274 (required to support C4009/C4000 feeder tie)</t>
  </si>
  <si>
    <t>W0211</t>
  </si>
  <si>
    <t>W4561</t>
  </si>
  <si>
    <t>System Capacity (Monastery Feeder)</t>
  </si>
  <si>
    <t>35153912, 35153924</t>
  </si>
  <si>
    <t>K3287</t>
  </si>
  <si>
    <t>8083469 to 6671224</t>
  </si>
  <si>
    <t>Pole 6671224 to new PME-11 to be installed south of existing PME-9, 8558216</t>
  </si>
  <si>
    <t>Tie - Install 3030 ft 1000 kcmil UG</t>
  </si>
  <si>
    <t>Smallworld ID 438500157 to 438138264 (required to support C4009/C4000 feeder tie)</t>
  </si>
  <si>
    <t>K45</t>
  </si>
  <si>
    <t>K1789</t>
  </si>
  <si>
    <t>SWG K73376-2 to pole 6606940</t>
  </si>
  <si>
    <t xml:space="preserve">1000 kcmil </t>
  </si>
  <si>
    <t>A244</t>
  </si>
  <si>
    <t>6208787 to 4017010 (created A244 feeder loop)</t>
  </si>
  <si>
    <t>W0972</t>
  </si>
  <si>
    <t>W0220</t>
  </si>
  <si>
    <t>EGIS Wire 438232877 to EGIS Wire 436398509 and pole 5110453 (EQ ID 436265865) to pole 5098354 (EQ ID 436306234)</t>
  </si>
  <si>
    <t>X213</t>
  </si>
  <si>
    <t>X211</t>
  </si>
  <si>
    <t>subaqueous crossing 8096771 to 179200</t>
  </si>
  <si>
    <t>From EID 179200 to EID R59418</t>
  </si>
  <si>
    <t>J224</t>
  </si>
  <si>
    <t>3648 to B45192</t>
  </si>
  <si>
    <t>J892</t>
  </si>
  <si>
    <t>J893</t>
  </si>
  <si>
    <t>158579 to 4588587</t>
  </si>
  <si>
    <t>C207</t>
  </si>
  <si>
    <t>C209</t>
  </si>
  <si>
    <t>A12118 to 2522320</t>
  </si>
  <si>
    <t>2525831 to 2522320</t>
  </si>
  <si>
    <t>X51</t>
  </si>
  <si>
    <t>X134</t>
  </si>
  <si>
    <t>438447616 to 565627551</t>
  </si>
  <si>
    <t>K858</t>
  </si>
  <si>
    <t>K226</t>
  </si>
  <si>
    <t>5430433 to H810278</t>
  </si>
  <si>
    <t>K957</t>
  </si>
  <si>
    <t>K964</t>
  </si>
  <si>
    <t>5375536 to PME 8134303</t>
  </si>
  <si>
    <t>PME 8134303 to (28.332123, -81.647987)</t>
  </si>
  <si>
    <t>K429</t>
  </si>
  <si>
    <t>K3362</t>
  </si>
  <si>
    <t>PME 8335830 to pole 6238439</t>
  </si>
  <si>
    <t>W0362</t>
  </si>
  <si>
    <t>W0363</t>
  </si>
  <si>
    <t>From 436506526 to 436225727</t>
  </si>
  <si>
    <t>436928845 to 436192731</t>
  </si>
  <si>
    <t>W0324</t>
  </si>
  <si>
    <t>W1017</t>
  </si>
  <si>
    <t>Reconductor 4000' from 5162614 to 5162338, upgrade 2500' from 1 ph to 3 ph and reconductor from  5162338 to 435975838, Extend feeder 300' from 435975838 to 7105038</t>
  </si>
  <si>
    <t>W0151</t>
  </si>
  <si>
    <t>W0153</t>
  </si>
  <si>
    <t>B200856 to 5193306</t>
  </si>
  <si>
    <t>A309</t>
  </si>
  <si>
    <t>4020615 to 3588113</t>
  </si>
  <si>
    <t>X283</t>
  </si>
  <si>
    <t>X289</t>
  </si>
  <si>
    <t>X283/X289 feeder tie at SW X2954 for new RCL N250-8</t>
  </si>
  <si>
    <t>Pole 431542 to Pole B162812 (required to support A72/A73 feeder tie)</t>
  </si>
  <si>
    <t>35153840, 35153898</t>
  </si>
  <si>
    <t>446586033 to 446586225 (required for A285/A284 feeder tie project)</t>
  </si>
  <si>
    <t>446585991 to 446586229 (required for A285/A284 feeder tie project)</t>
  </si>
  <si>
    <t>446585742 to 446585792 (required for A285/A284 feeder tie project)</t>
  </si>
  <si>
    <t>446585973 to 446585928 (required for A285/A284 feeder tie project)</t>
  </si>
  <si>
    <t>K3285</t>
  </si>
  <si>
    <t>8083064 to 8083469 (required to support K3287/K3285 feeder tie project)</t>
  </si>
  <si>
    <t>7287731 to 7287761 (required for K3362/K1761 feeder tie project)</t>
  </si>
  <si>
    <t>K5079</t>
  </si>
  <si>
    <t>7839574 to B320904 (required for K5079/K1762 feeder tie project)</t>
  </si>
  <si>
    <t>B320904 to 688397 (required for K5079/K1762 feeder tie project)</t>
  </si>
  <si>
    <t>K1762</t>
  </si>
  <si>
    <t>8805796 to 8805322</t>
  </si>
  <si>
    <t>K1761</t>
  </si>
  <si>
    <t>from Bella Citta Blvd/S Goodman Rd intersection to PME-11 8733978</t>
  </si>
  <si>
    <t>157997 to 436138065 (required for J893/J892 feeder tie project)</t>
  </si>
  <si>
    <t>4544031 to 3648 (AB to ABC) (required to for J224/J228 feeder tie project)</t>
  </si>
  <si>
    <t>J228</t>
  </si>
  <si>
    <t>B45192 to 4594535  (required to for J224/J228 feeder tie project)</t>
  </si>
  <si>
    <t>33053 to 8006720 (required for C209/C207 feeder tie project)</t>
  </si>
  <si>
    <t>4657706 to 4657880 (required for X51/X134 feeder tie project)</t>
  </si>
  <si>
    <t>6456394 to 6456495 (required for X51/X134 feeder tie project)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</si>
</sst>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_);_([$$-409]* \(#,##0\);_([$$-409]* &quot;-&quot;_);_(@_)"/>
    <numFmt numFmtId="166" formatCode="_([$$-409]* #,##0_);_([$$-409]* \(#,##0\);_([$$-409]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charset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1" applyNumberFormat="1" applyFont="1" applyFill="1" applyBorder="1"/>
    <xf numFmtId="164" fontId="2" fillId="0" borderId="0" xfId="1" applyNumberFormat="1" applyFont="1" applyFill="1" applyBorder="1"/>
    <xf numFmtId="0" fontId="3" fillId="0" borderId="0" xfId="0" applyFont="1"/>
    <xf numFmtId="0" fontId="3" fillId="0" borderId="0" xfId="0" applyFont="1" applyAlignment="1">
      <alignment wrapText="1"/>
    </xf>
    <xf numFmtId="164" fontId="2" fillId="0" borderId="0" xfId="1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3" fillId="0" borderId="0" xfId="1" applyNumberFormat="1" applyFont="1" applyFill="1" applyBorder="1" applyAlignment="1"/>
    <xf numFmtId="164" fontId="2" fillId="0" borderId="4" xfId="1" applyNumberFormat="1" applyFont="1" applyBorder="1"/>
    <xf numFmtId="164" fontId="2" fillId="0" borderId="5" xfId="1" applyNumberFormat="1" applyFont="1" applyBorder="1"/>
    <xf numFmtId="164" fontId="2" fillId="0" borderId="6" xfId="1" applyNumberFormat="1" applyFont="1" applyBorder="1"/>
    <xf numFmtId="164" fontId="2" fillId="0" borderId="0" xfId="1" applyNumberFormat="1" applyFont="1" applyFill="1"/>
    <xf numFmtId="2" fontId="2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3" fontId="0" fillId="0" borderId="0" xfId="0" applyNumberFormat="1"/>
    <xf numFmtId="4" fontId="0" fillId="0" borderId="0" xfId="0" applyNumberFormat="1"/>
    <xf numFmtId="165" fontId="0" fillId="0" borderId="0" xfId="0" applyNumberFormat="1"/>
    <xf numFmtId="0" fontId="0" fillId="0" borderId="7" xfId="0" applyBorder="1" applyAlignment="1">
      <alignment horizontal="center"/>
    </xf>
    <xf numFmtId="0" fontId="0" fillId="0" borderId="0" xfId="0" applyBorder="1"/>
    <xf numFmtId="166" fontId="0" fillId="0" borderId="8" xfId="0" applyNumberFormat="1" applyBorder="1"/>
    <xf numFmtId="2" fontId="0" fillId="0" borderId="0" xfId="0" applyNumberFormat="1" applyBorder="1"/>
    <xf numFmtId="0" fontId="0" fillId="0" borderId="7" xfId="0" applyBorder="1"/>
    <xf numFmtId="0" fontId="0" fillId="0" borderId="8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/>
    <xf numFmtId="166" fontId="0" fillId="0" borderId="6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164" fontId="0" fillId="0" borderId="1" xfId="1" applyNumberFormat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20A05-3028-4F94-A833-6FE945809ED5}">
  <dimension ref="D2:F11"/>
  <sheetViews>
    <sheetView tabSelected="1" workbookViewId="0">
      <selection activeCell="D11" sqref="D11:F11"/>
    </sheetView>
  </sheetViews>
  <sheetFormatPr defaultRowHeight="14.5" x14ac:dyDescent="0.35"/>
  <cols>
    <col min="5" max="5" width="19" customWidth="1"/>
    <col min="6" max="6" width="23" customWidth="1"/>
  </cols>
  <sheetData>
    <row r="2" spans="4:6" x14ac:dyDescent="0.35">
      <c r="D2" s="33" t="s">
        <v>0</v>
      </c>
      <c r="E2" s="34"/>
      <c r="F2" s="35"/>
    </row>
    <row r="3" spans="4:6" ht="60" customHeight="1" x14ac:dyDescent="0.35">
      <c r="D3" s="36"/>
      <c r="E3" s="37"/>
      <c r="F3" s="38"/>
    </row>
    <row r="4" spans="4:6" ht="61.5" customHeight="1" x14ac:dyDescent="0.35">
      <c r="D4" s="27" t="s">
        <v>1</v>
      </c>
      <c r="E4" s="28" t="s">
        <v>2</v>
      </c>
      <c r="F4" s="29" t="s">
        <v>3</v>
      </c>
    </row>
    <row r="5" spans="4:6" x14ac:dyDescent="0.35">
      <c r="D5" s="21">
        <v>2020</v>
      </c>
      <c r="E5" s="22">
        <v>4.12</v>
      </c>
      <c r="F5" s="23">
        <v>1633472</v>
      </c>
    </row>
    <row r="6" spans="4:6" x14ac:dyDescent="0.35">
      <c r="D6" s="21">
        <v>2021</v>
      </c>
      <c r="E6" s="24">
        <v>7.8</v>
      </c>
      <c r="F6" s="23">
        <v>4868764</v>
      </c>
    </row>
    <row r="7" spans="4:6" x14ac:dyDescent="0.35">
      <c r="D7" s="30">
        <v>2022</v>
      </c>
      <c r="E7" s="31">
        <v>22.23</v>
      </c>
      <c r="F7" s="32">
        <v>16443596</v>
      </c>
    </row>
    <row r="8" spans="4:6" x14ac:dyDescent="0.35">
      <c r="D8" s="25"/>
      <c r="E8" s="22"/>
      <c r="F8" s="26"/>
    </row>
    <row r="9" spans="4:6" x14ac:dyDescent="0.35">
      <c r="D9" s="25"/>
      <c r="E9" s="22"/>
      <c r="F9" s="26"/>
    </row>
    <row r="10" spans="4:6" x14ac:dyDescent="0.35">
      <c r="D10" s="25"/>
      <c r="E10" s="22"/>
      <c r="F10" s="26"/>
    </row>
    <row r="11" spans="4:6" ht="33.75" customHeight="1" x14ac:dyDescent="0.35">
      <c r="D11" s="39" t="s">
        <v>4</v>
      </c>
      <c r="E11" s="40"/>
      <c r="F11" s="41"/>
    </row>
  </sheetData>
  <mergeCells count="2">
    <mergeCell ref="D2:F3"/>
    <mergeCell ref="D11:F11"/>
  </mergeCells>
  <pageMargins left="0.7" right="0.7" top="0.75" bottom="0.75" header="0.3" footer="0.3"/>
  <pageSetup orientation="portrait" horizontalDpi="200" verticalDpi="200" r:id="rId1"/>
  <headerFooter>
    <oddHeader>&amp;RDuke Energy Florida, LLC
Docket No. 20220050
DEF's Response to OPC POD 1 (1-28)
Q22</oddHeader>
    <oddFooter>&amp;RBN 20220050-DEF-004891 THROUGH 20220050-DEF-004893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A5ED5-C635-4F62-88B4-A8B4D2A0F37A}">
  <dimension ref="C2:R68"/>
  <sheetViews>
    <sheetView tabSelected="1" zoomScale="80" zoomScaleNormal="80" workbookViewId="0">
      <pane ySplit="3" topLeftCell="A4" activePane="bottomLeft" state="frozen"/>
      <selection activeCell="D11" sqref="D11:F11"/>
      <selection pane="bottomLeft" activeCell="D11" sqref="D11:F11"/>
    </sheetView>
  </sheetViews>
  <sheetFormatPr defaultRowHeight="14.5" x14ac:dyDescent="0.35"/>
  <cols>
    <col min="1" max="1" width="2.7265625" customWidth="1"/>
    <col min="2" max="2" width="1.7265625" customWidth="1"/>
    <col min="3" max="3" width="13" customWidth="1"/>
    <col min="4" max="4" width="18.1796875" customWidth="1"/>
    <col min="6" max="7" width="14.1796875" customWidth="1"/>
    <col min="8" max="8" width="25.54296875" customWidth="1"/>
    <col min="9" max="9" width="61.1796875" customWidth="1"/>
    <col min="10" max="10" width="14" customWidth="1"/>
    <col min="11" max="12" width="14.453125" customWidth="1"/>
    <col min="13" max="13" width="21.453125" customWidth="1"/>
    <col min="14" max="14" width="20.7265625" style="8" customWidth="1"/>
    <col min="15" max="18" width="15.1796875" style="8" customWidth="1"/>
  </cols>
  <sheetData>
    <row r="2" spans="3:18" ht="14.5" customHeight="1" x14ac:dyDescent="0.35">
      <c r="O2" s="42" t="s">
        <v>5</v>
      </c>
      <c r="P2" s="43"/>
      <c r="Q2" s="44"/>
    </row>
    <row r="3" spans="3:18" ht="30" customHeight="1" x14ac:dyDescent="0.35">
      <c r="C3" s="2" t="s">
        <v>6</v>
      </c>
      <c r="D3" s="2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1" t="s">
        <v>12</v>
      </c>
      <c r="J3" s="1" t="s">
        <v>13</v>
      </c>
      <c r="K3" s="1" t="s">
        <v>14</v>
      </c>
      <c r="L3" s="1" t="s">
        <v>15</v>
      </c>
      <c r="M3" s="1" t="s">
        <v>16</v>
      </c>
      <c r="N3" s="7" t="s">
        <v>17</v>
      </c>
      <c r="O3" s="11" t="s">
        <v>18</v>
      </c>
      <c r="P3" s="12" t="s">
        <v>19</v>
      </c>
      <c r="Q3" s="13" t="s">
        <v>20</v>
      </c>
      <c r="R3" s="7" t="s">
        <v>21</v>
      </c>
    </row>
    <row r="4" spans="3:18" ht="30" customHeight="1" x14ac:dyDescent="0.35">
      <c r="C4" s="1">
        <v>2019</v>
      </c>
      <c r="D4" s="1">
        <v>2020</v>
      </c>
      <c r="E4" s="1">
        <v>432</v>
      </c>
      <c r="F4" s="1" t="s">
        <v>22</v>
      </c>
      <c r="G4" s="1" t="s">
        <v>23</v>
      </c>
      <c r="H4" s="1" t="s">
        <v>24</v>
      </c>
      <c r="I4" s="2" t="s">
        <v>25</v>
      </c>
      <c r="J4" s="1" t="s">
        <v>26</v>
      </c>
      <c r="K4" s="16">
        <v>4100</v>
      </c>
      <c r="L4" s="15">
        <f>K4/5280</f>
        <v>0.77651515151515149</v>
      </c>
      <c r="M4" s="1">
        <v>31259274</v>
      </c>
      <c r="N4" s="4">
        <v>282000</v>
      </c>
      <c r="O4" s="7">
        <f>241913.63+89721.5</f>
        <v>331635.13</v>
      </c>
      <c r="P4" s="7">
        <v>4935.66</v>
      </c>
      <c r="Q4" s="7">
        <v>4267.24</v>
      </c>
      <c r="R4" s="7">
        <f>+Q4+P4+O4</f>
        <v>340838.03</v>
      </c>
    </row>
    <row r="5" spans="3:18" ht="30" customHeight="1" x14ac:dyDescent="0.35">
      <c r="C5" s="1">
        <v>2019</v>
      </c>
      <c r="D5" s="1">
        <v>2020</v>
      </c>
      <c r="E5" s="1">
        <v>432</v>
      </c>
      <c r="F5" s="1" t="s">
        <v>22</v>
      </c>
      <c r="G5" s="1"/>
      <c r="H5" s="1" t="s">
        <v>27</v>
      </c>
      <c r="I5" s="2" t="s">
        <v>28</v>
      </c>
      <c r="J5" s="1" t="s">
        <v>26</v>
      </c>
      <c r="K5" s="16">
        <v>6400</v>
      </c>
      <c r="L5" s="15">
        <f t="shared" ref="L5:L64" si="0">K5/5280</f>
        <v>1.2121212121212122</v>
      </c>
      <c r="M5" s="1">
        <v>31259501</v>
      </c>
      <c r="N5" s="4">
        <v>440000</v>
      </c>
      <c r="O5" s="7">
        <v>146754.55000000008</v>
      </c>
      <c r="P5" s="7">
        <v>89907.38</v>
      </c>
      <c r="Q5" s="7">
        <v>1797</v>
      </c>
      <c r="R5" s="7">
        <f>+Q5+P5+O5</f>
        <v>238458.93000000008</v>
      </c>
    </row>
    <row r="6" spans="3:18" ht="30" customHeight="1" x14ac:dyDescent="0.35">
      <c r="C6" s="1">
        <v>2021</v>
      </c>
      <c r="D6" s="1">
        <v>2022</v>
      </c>
      <c r="E6" s="1">
        <v>198</v>
      </c>
      <c r="F6" s="1" t="s">
        <v>29</v>
      </c>
      <c r="G6" s="1" t="s">
        <v>30</v>
      </c>
      <c r="H6" s="1" t="s">
        <v>31</v>
      </c>
      <c r="I6" s="2" t="s">
        <v>32</v>
      </c>
      <c r="J6" s="1" t="s">
        <v>33</v>
      </c>
      <c r="K6" s="16">
        <v>6000</v>
      </c>
      <c r="L6" s="15">
        <f t="shared" si="0"/>
        <v>1.1363636363636365</v>
      </c>
      <c r="M6" s="3">
        <v>27991053</v>
      </c>
      <c r="N6" s="4">
        <v>703000</v>
      </c>
      <c r="O6" s="7"/>
      <c r="P6" s="7"/>
      <c r="Q6" s="7"/>
      <c r="R6" s="7"/>
    </row>
    <row r="7" spans="3:18" ht="30" customHeight="1" x14ac:dyDescent="0.35">
      <c r="C7" s="1">
        <v>2022</v>
      </c>
      <c r="D7" s="1" t="s">
        <v>34</v>
      </c>
      <c r="E7" s="1">
        <v>210</v>
      </c>
      <c r="F7" s="1" t="s">
        <v>35</v>
      </c>
      <c r="G7" s="1" t="s">
        <v>36</v>
      </c>
      <c r="H7" s="1" t="s">
        <v>31</v>
      </c>
      <c r="I7" s="2" t="s">
        <v>37</v>
      </c>
      <c r="J7" s="1" t="s">
        <v>33</v>
      </c>
      <c r="K7" s="16">
        <v>7370</v>
      </c>
      <c r="L7" s="15">
        <f t="shared" si="0"/>
        <v>1.3958333333333333</v>
      </c>
      <c r="M7" s="3">
        <v>41001251</v>
      </c>
      <c r="N7" s="4">
        <v>744370</v>
      </c>
      <c r="O7" s="7"/>
      <c r="P7" s="7"/>
      <c r="Q7" s="7"/>
      <c r="R7" s="7"/>
    </row>
    <row r="8" spans="3:18" ht="30" customHeight="1" x14ac:dyDescent="0.35">
      <c r="C8" s="1">
        <v>2021</v>
      </c>
      <c r="D8" s="1" t="s">
        <v>38</v>
      </c>
      <c r="E8" s="1">
        <v>212</v>
      </c>
      <c r="F8" s="1" t="s">
        <v>39</v>
      </c>
      <c r="G8" s="1" t="s">
        <v>40</v>
      </c>
      <c r="H8" s="1" t="s">
        <v>24</v>
      </c>
      <c r="I8" s="2" t="s">
        <v>41</v>
      </c>
      <c r="J8" s="1" t="s">
        <v>26</v>
      </c>
      <c r="K8" s="16">
        <v>5544</v>
      </c>
      <c r="L8" s="15">
        <f t="shared" si="0"/>
        <v>1.05</v>
      </c>
      <c r="M8" s="3">
        <v>38267234</v>
      </c>
      <c r="N8" s="4">
        <v>240000</v>
      </c>
      <c r="O8" s="7"/>
      <c r="P8" s="7"/>
      <c r="Q8" s="7"/>
      <c r="R8" s="7"/>
    </row>
    <row r="9" spans="3:18" ht="30" customHeight="1" x14ac:dyDescent="0.35">
      <c r="C9" s="1">
        <v>2021</v>
      </c>
      <c r="D9" s="1">
        <v>2022</v>
      </c>
      <c r="E9" s="1">
        <v>216</v>
      </c>
      <c r="F9" s="1" t="s">
        <v>42</v>
      </c>
      <c r="G9" s="1" t="s">
        <v>43</v>
      </c>
      <c r="H9" s="1" t="s">
        <v>31</v>
      </c>
      <c r="I9" s="2" t="s">
        <v>44</v>
      </c>
      <c r="J9" s="1" t="s">
        <v>33</v>
      </c>
      <c r="K9" s="16">
        <v>4500</v>
      </c>
      <c r="L9" s="15">
        <f t="shared" si="0"/>
        <v>0.85227272727272729</v>
      </c>
      <c r="M9" s="3">
        <v>40802349</v>
      </c>
      <c r="N9" s="4">
        <v>475000</v>
      </c>
      <c r="O9" s="7"/>
      <c r="P9" s="7"/>
      <c r="Q9" s="7"/>
      <c r="R9" s="7"/>
    </row>
    <row r="10" spans="3:18" ht="30" customHeight="1" x14ac:dyDescent="0.35">
      <c r="C10" s="1">
        <v>2021</v>
      </c>
      <c r="D10" s="1">
        <v>2022</v>
      </c>
      <c r="E10" s="1">
        <v>216</v>
      </c>
      <c r="F10" s="1" t="s">
        <v>42</v>
      </c>
      <c r="G10" s="1"/>
      <c r="H10" s="1" t="s">
        <v>45</v>
      </c>
      <c r="I10" s="2" t="s">
        <v>46</v>
      </c>
      <c r="J10" s="1" t="s">
        <v>26</v>
      </c>
      <c r="K10" s="16">
        <v>2500</v>
      </c>
      <c r="L10" s="15">
        <f t="shared" si="0"/>
        <v>0.47348484848484851</v>
      </c>
      <c r="M10" s="3">
        <v>40802228</v>
      </c>
      <c r="N10" s="4">
        <v>250000</v>
      </c>
      <c r="O10" s="7"/>
      <c r="P10" s="7"/>
      <c r="Q10" s="7"/>
      <c r="R10" s="7"/>
    </row>
    <row r="11" spans="3:18" ht="48" customHeight="1" x14ac:dyDescent="0.35">
      <c r="C11" s="1">
        <v>2020</v>
      </c>
      <c r="D11" s="1">
        <v>2020</v>
      </c>
      <c r="E11" s="1">
        <v>516</v>
      </c>
      <c r="F11" s="1" t="s">
        <v>47</v>
      </c>
      <c r="G11" s="1"/>
      <c r="H11" s="1" t="s">
        <v>27</v>
      </c>
      <c r="I11" s="2" t="s">
        <v>48</v>
      </c>
      <c r="J11" s="1" t="s">
        <v>26</v>
      </c>
      <c r="K11" s="16">
        <v>2300</v>
      </c>
      <c r="L11" s="15">
        <f t="shared" si="0"/>
        <v>0.43560606060606061</v>
      </c>
      <c r="M11" s="1">
        <v>32856090</v>
      </c>
      <c r="N11" s="4">
        <v>158700</v>
      </c>
      <c r="O11" s="7">
        <f>221980.05+3461.23</f>
        <v>225441.28</v>
      </c>
      <c r="P11" s="7">
        <v>118913.26</v>
      </c>
      <c r="Q11" s="7">
        <v>29344.87</v>
      </c>
      <c r="R11" s="7">
        <f>+Q11+P11+O11</f>
        <v>373699.41000000003</v>
      </c>
    </row>
    <row r="12" spans="3:18" ht="30" customHeight="1" x14ac:dyDescent="0.35">
      <c r="C12" s="1">
        <v>2020</v>
      </c>
      <c r="D12" s="1">
        <v>2021</v>
      </c>
      <c r="E12" s="1">
        <v>516</v>
      </c>
      <c r="F12" s="1" t="s">
        <v>47</v>
      </c>
      <c r="G12" s="1"/>
      <c r="H12" s="1" t="s">
        <v>31</v>
      </c>
      <c r="I12" s="2" t="s">
        <v>49</v>
      </c>
      <c r="J12" s="1" t="s">
        <v>50</v>
      </c>
      <c r="K12" s="16">
        <v>5350</v>
      </c>
      <c r="L12" s="15">
        <f t="shared" si="0"/>
        <v>1.0132575757575757</v>
      </c>
      <c r="M12" s="3">
        <v>32856201</v>
      </c>
      <c r="N12" s="4">
        <v>369150</v>
      </c>
      <c r="O12" s="14">
        <v>676070.15000000037</v>
      </c>
      <c r="P12" s="7">
        <v>1698.48</v>
      </c>
      <c r="Q12" s="7">
        <v>1940.48</v>
      </c>
      <c r="R12" s="7">
        <f>+Q12+P12+O12</f>
        <v>679709.11000000034</v>
      </c>
    </row>
    <row r="13" spans="3:18" ht="30" customHeight="1" x14ac:dyDescent="0.35">
      <c r="C13" s="1">
        <v>2022</v>
      </c>
      <c r="D13" s="1" t="s">
        <v>34</v>
      </c>
      <c r="E13" s="1">
        <v>231</v>
      </c>
      <c r="F13" s="1" t="s">
        <v>51</v>
      </c>
      <c r="G13" s="1" t="s">
        <v>52</v>
      </c>
      <c r="H13" s="1" t="s">
        <v>45</v>
      </c>
      <c r="I13" s="2" t="s">
        <v>53</v>
      </c>
      <c r="J13" s="1" t="s">
        <v>26</v>
      </c>
      <c r="K13" s="16">
        <v>675</v>
      </c>
      <c r="L13" s="15">
        <f t="shared" si="0"/>
        <v>0.12784090909090909</v>
      </c>
      <c r="M13" s="1" t="s">
        <v>54</v>
      </c>
      <c r="N13" s="4">
        <v>125550</v>
      </c>
      <c r="O13" s="7"/>
      <c r="P13" s="7"/>
      <c r="Q13" s="7"/>
      <c r="R13" s="7"/>
    </row>
    <row r="14" spans="3:18" ht="30" customHeight="1" x14ac:dyDescent="0.35">
      <c r="C14" s="1">
        <v>2022</v>
      </c>
      <c r="D14" s="1" t="s">
        <v>34</v>
      </c>
      <c r="E14" s="1">
        <v>231</v>
      </c>
      <c r="F14" s="1" t="s">
        <v>55</v>
      </c>
      <c r="G14" s="1" t="s">
        <v>51</v>
      </c>
      <c r="H14" s="1" t="s">
        <v>45</v>
      </c>
      <c r="I14" s="2" t="s">
        <v>56</v>
      </c>
      <c r="J14" s="1" t="s">
        <v>26</v>
      </c>
      <c r="K14" s="16">
        <v>550</v>
      </c>
      <c r="L14" s="15">
        <f t="shared" si="0"/>
        <v>0.10416666666666667</v>
      </c>
      <c r="M14" s="1" t="s">
        <v>54</v>
      </c>
      <c r="N14" s="4">
        <v>102300</v>
      </c>
      <c r="O14" s="7"/>
      <c r="P14" s="7"/>
      <c r="Q14" s="7"/>
      <c r="R14" s="7"/>
    </row>
    <row r="15" spans="3:18" ht="57" customHeight="1" x14ac:dyDescent="0.35">
      <c r="C15" s="1">
        <v>2020</v>
      </c>
      <c r="D15" s="1">
        <v>2021</v>
      </c>
      <c r="E15" s="2">
        <v>519</v>
      </c>
      <c r="F15" s="2" t="s">
        <v>57</v>
      </c>
      <c r="G15" s="2"/>
      <c r="H15" s="1" t="s">
        <v>58</v>
      </c>
      <c r="I15" s="2" t="s">
        <v>59</v>
      </c>
      <c r="J15" s="1" t="s">
        <v>26</v>
      </c>
      <c r="K15" s="16">
        <v>4850</v>
      </c>
      <c r="L15" s="15">
        <f t="shared" si="0"/>
        <v>0.91856060606060608</v>
      </c>
      <c r="M15" s="1">
        <v>33132741</v>
      </c>
      <c r="N15" s="4">
        <v>245000</v>
      </c>
      <c r="O15" s="7">
        <v>570000.54000000062</v>
      </c>
      <c r="P15" s="7">
        <v>0</v>
      </c>
      <c r="Q15" s="7">
        <v>0</v>
      </c>
      <c r="R15" s="7">
        <f>+Q15+P15+O15</f>
        <v>570000.54000000062</v>
      </c>
    </row>
    <row r="16" spans="3:18" ht="30" customHeight="1" x14ac:dyDescent="0.35">
      <c r="C16" s="1">
        <v>2021</v>
      </c>
      <c r="D16" s="1" t="s">
        <v>38</v>
      </c>
      <c r="E16" s="1">
        <v>250</v>
      </c>
      <c r="F16" s="1" t="s">
        <v>60</v>
      </c>
      <c r="G16" s="1" t="s">
        <v>61</v>
      </c>
      <c r="H16" s="1" t="s">
        <v>45</v>
      </c>
      <c r="I16" s="2" t="s">
        <v>62</v>
      </c>
      <c r="J16" s="1" t="s">
        <v>26</v>
      </c>
      <c r="K16" s="16">
        <v>40</v>
      </c>
      <c r="L16" s="15">
        <f t="shared" si="0"/>
        <v>7.575757575757576E-3</v>
      </c>
      <c r="M16" s="3">
        <v>37955739</v>
      </c>
      <c r="N16" s="4">
        <v>32700</v>
      </c>
      <c r="O16" s="7"/>
      <c r="P16" s="7"/>
      <c r="Q16" s="7"/>
      <c r="R16" s="7"/>
    </row>
    <row r="17" spans="3:18" ht="30" customHeight="1" x14ac:dyDescent="0.35">
      <c r="C17" s="1">
        <v>2021</v>
      </c>
      <c r="D17" s="1" t="s">
        <v>38</v>
      </c>
      <c r="E17" s="1">
        <v>250</v>
      </c>
      <c r="F17" s="1" t="s">
        <v>63</v>
      </c>
      <c r="G17" s="1" t="s">
        <v>60</v>
      </c>
      <c r="H17" s="1" t="s">
        <v>45</v>
      </c>
      <c r="I17" s="2" t="s">
        <v>64</v>
      </c>
      <c r="J17" s="1" t="s">
        <v>26</v>
      </c>
      <c r="K17" s="16">
        <v>160</v>
      </c>
      <c r="L17" s="15">
        <f t="shared" si="0"/>
        <v>3.0303030303030304E-2</v>
      </c>
      <c r="M17" s="3">
        <v>40562701</v>
      </c>
      <c r="N17" s="4">
        <v>40900</v>
      </c>
      <c r="O17" s="7"/>
      <c r="P17" s="7"/>
      <c r="Q17" s="7"/>
      <c r="R17" s="7"/>
    </row>
    <row r="18" spans="3:18" ht="30" customHeight="1" x14ac:dyDescent="0.35">
      <c r="C18" s="1">
        <v>2021</v>
      </c>
      <c r="D18" s="1">
        <v>2022</v>
      </c>
      <c r="E18" s="1">
        <v>256</v>
      </c>
      <c r="F18" s="1" t="s">
        <v>65</v>
      </c>
      <c r="G18" s="1" t="s">
        <v>66</v>
      </c>
      <c r="H18" s="1" t="s">
        <v>67</v>
      </c>
      <c r="I18" s="2" t="s">
        <v>68</v>
      </c>
      <c r="J18" s="1" t="s">
        <v>33</v>
      </c>
      <c r="K18" s="16">
        <v>3978</v>
      </c>
      <c r="L18" s="15">
        <f t="shared" si="0"/>
        <v>0.75340909090909092</v>
      </c>
      <c r="M18" s="3">
        <v>37897195</v>
      </c>
      <c r="N18" s="4">
        <v>287367</v>
      </c>
      <c r="O18" s="7"/>
      <c r="P18" s="7"/>
      <c r="Q18" s="7"/>
      <c r="R18" s="7"/>
    </row>
    <row r="19" spans="3:18" ht="30" customHeight="1" x14ac:dyDescent="0.35">
      <c r="C19" s="1">
        <v>2022</v>
      </c>
      <c r="D19" s="1" t="s">
        <v>34</v>
      </c>
      <c r="E19" s="1">
        <v>261</v>
      </c>
      <c r="F19" s="1" t="s">
        <v>69</v>
      </c>
      <c r="G19" s="1" t="s">
        <v>70</v>
      </c>
      <c r="H19" s="1" t="s">
        <v>24</v>
      </c>
      <c r="I19" s="2" t="s">
        <v>71</v>
      </c>
      <c r="J19" s="1" t="s">
        <v>26</v>
      </c>
      <c r="K19" s="16">
        <v>2848</v>
      </c>
      <c r="L19" s="15">
        <f t="shared" si="0"/>
        <v>0.53939393939393943</v>
      </c>
      <c r="M19" s="3">
        <v>38431302</v>
      </c>
      <c r="N19" s="4">
        <v>453042</v>
      </c>
      <c r="O19" s="7"/>
      <c r="P19" s="7"/>
      <c r="Q19" s="7"/>
      <c r="R19" s="7"/>
    </row>
    <row r="20" spans="3:18" ht="30" customHeight="1" x14ac:dyDescent="0.35">
      <c r="C20" s="1">
        <v>2020</v>
      </c>
      <c r="D20" s="1">
        <v>2020</v>
      </c>
      <c r="E20" s="1">
        <v>519</v>
      </c>
      <c r="F20" s="1" t="s">
        <v>72</v>
      </c>
      <c r="G20" s="1"/>
      <c r="H20" s="1" t="s">
        <v>27</v>
      </c>
      <c r="I20" s="2" t="s">
        <v>73</v>
      </c>
      <c r="J20" s="1" t="s">
        <v>74</v>
      </c>
      <c r="K20" s="16">
        <v>2798</v>
      </c>
      <c r="L20" s="15">
        <f t="shared" si="0"/>
        <v>0.52992424242424241</v>
      </c>
      <c r="M20" s="1">
        <v>33133151</v>
      </c>
      <c r="N20" s="4">
        <v>148315</v>
      </c>
      <c r="O20" s="7">
        <f>227962.8+4917.52</f>
        <v>232880.31999999998</v>
      </c>
      <c r="P20" s="7">
        <v>6824.47</v>
      </c>
      <c r="Q20" s="7">
        <v>2551.89</v>
      </c>
      <c r="R20" s="7">
        <f>+Q20+P20+O20</f>
        <v>242256.68</v>
      </c>
    </row>
    <row r="21" spans="3:18" ht="30" customHeight="1" x14ac:dyDescent="0.35">
      <c r="C21" s="1">
        <v>2020</v>
      </c>
      <c r="D21" s="1">
        <v>2021</v>
      </c>
      <c r="E21" s="1">
        <v>519</v>
      </c>
      <c r="F21" s="1" t="s">
        <v>75</v>
      </c>
      <c r="G21" s="1"/>
      <c r="H21" s="1" t="s">
        <v>27</v>
      </c>
      <c r="I21" s="2" t="s">
        <v>76</v>
      </c>
      <c r="J21" s="1" t="s">
        <v>26</v>
      </c>
      <c r="K21" s="16">
        <v>2830</v>
      </c>
      <c r="L21" s="15">
        <f t="shared" si="0"/>
        <v>0.53598484848484851</v>
      </c>
      <c r="M21" s="1">
        <v>33133238</v>
      </c>
      <c r="N21" s="4">
        <v>171230</v>
      </c>
      <c r="O21" s="7">
        <v>414983.19000000041</v>
      </c>
      <c r="P21" s="7">
        <v>604.05000000000007</v>
      </c>
      <c r="Q21" s="7">
        <v>1265.9099999999999</v>
      </c>
      <c r="R21" s="7">
        <f>+Q21+P21+O21</f>
        <v>416853.15000000043</v>
      </c>
    </row>
    <row r="22" spans="3:18" ht="30" customHeight="1" x14ac:dyDescent="0.35">
      <c r="C22" s="1">
        <v>2021</v>
      </c>
      <c r="D22" s="1">
        <v>2022</v>
      </c>
      <c r="E22" s="1">
        <v>418</v>
      </c>
      <c r="F22" s="1" t="s">
        <v>77</v>
      </c>
      <c r="G22" s="1" t="s">
        <v>78</v>
      </c>
      <c r="H22" s="1" t="s">
        <v>45</v>
      </c>
      <c r="I22" s="2" t="s">
        <v>79</v>
      </c>
      <c r="J22" s="1" t="s">
        <v>26</v>
      </c>
      <c r="K22" s="16">
        <v>9000</v>
      </c>
      <c r="L22" s="15">
        <f t="shared" si="0"/>
        <v>1.7045454545454546</v>
      </c>
      <c r="M22" s="3" t="s">
        <v>80</v>
      </c>
      <c r="N22" s="4">
        <v>835715</v>
      </c>
      <c r="O22" s="7"/>
      <c r="P22" s="7"/>
      <c r="Q22" s="7"/>
      <c r="R22" s="7"/>
    </row>
    <row r="23" spans="3:18" ht="30" customHeight="1" x14ac:dyDescent="0.35">
      <c r="C23" s="1">
        <v>2022</v>
      </c>
      <c r="D23" s="1" t="s">
        <v>34</v>
      </c>
      <c r="E23" s="1">
        <v>421</v>
      </c>
      <c r="F23" s="1" t="s">
        <v>81</v>
      </c>
      <c r="G23" s="1"/>
      <c r="H23" s="1" t="s">
        <v>45</v>
      </c>
      <c r="I23" s="2" t="s">
        <v>82</v>
      </c>
      <c r="J23" s="1" t="s">
        <v>26</v>
      </c>
      <c r="K23" s="16">
        <v>600</v>
      </c>
      <c r="L23" s="15">
        <f t="shared" si="0"/>
        <v>0.11363636363636363</v>
      </c>
      <c r="M23" s="1" t="s">
        <v>54</v>
      </c>
      <c r="N23" s="4">
        <v>148500</v>
      </c>
      <c r="O23" s="7"/>
      <c r="P23" s="7"/>
      <c r="Q23" s="7"/>
      <c r="R23" s="7"/>
    </row>
    <row r="24" spans="3:18" ht="30" customHeight="1" x14ac:dyDescent="0.35">
      <c r="C24" s="1">
        <v>2022</v>
      </c>
      <c r="D24" s="1" t="s">
        <v>34</v>
      </c>
      <c r="E24" s="1">
        <v>421</v>
      </c>
      <c r="F24" s="1" t="s">
        <v>81</v>
      </c>
      <c r="G24" s="1"/>
      <c r="H24" s="1" t="s">
        <v>31</v>
      </c>
      <c r="I24" s="2" t="s">
        <v>83</v>
      </c>
      <c r="J24" s="1" t="s">
        <v>33</v>
      </c>
      <c r="K24" s="16">
        <v>900</v>
      </c>
      <c r="L24" s="15">
        <f t="shared" si="0"/>
        <v>0.17045454545454544</v>
      </c>
      <c r="M24" s="1" t="s">
        <v>54</v>
      </c>
      <c r="N24" s="4">
        <v>99000</v>
      </c>
      <c r="O24" s="7"/>
      <c r="P24" s="7"/>
      <c r="Q24" s="7"/>
      <c r="R24" s="7"/>
    </row>
    <row r="25" spans="3:18" ht="30" customHeight="1" x14ac:dyDescent="0.35">
      <c r="C25" s="1">
        <v>2020</v>
      </c>
      <c r="D25" s="1">
        <v>2020</v>
      </c>
      <c r="E25" s="1">
        <v>519</v>
      </c>
      <c r="F25" s="1" t="s">
        <v>75</v>
      </c>
      <c r="G25" s="1" t="s">
        <v>72</v>
      </c>
      <c r="H25" s="1" t="s">
        <v>31</v>
      </c>
      <c r="I25" s="2" t="s">
        <v>84</v>
      </c>
      <c r="J25" s="1" t="s">
        <v>33</v>
      </c>
      <c r="K25" s="16">
        <v>3030</v>
      </c>
      <c r="L25" s="15">
        <f t="shared" si="0"/>
        <v>0.57386363636363635</v>
      </c>
      <c r="M25" s="3">
        <v>33133974</v>
      </c>
      <c r="N25" s="4">
        <v>205916</v>
      </c>
      <c r="O25" s="7">
        <v>273132.33000000007</v>
      </c>
      <c r="P25" s="7">
        <v>34047.809999999969</v>
      </c>
      <c r="Q25" s="7">
        <v>1617.5799999999995</v>
      </c>
      <c r="R25" s="7">
        <f t="shared" ref="R25:R26" si="1">+Q25+P25+O25</f>
        <v>308797.72000000003</v>
      </c>
    </row>
    <row r="26" spans="3:18" ht="30" customHeight="1" x14ac:dyDescent="0.35">
      <c r="C26" s="1">
        <v>2020</v>
      </c>
      <c r="D26" s="1">
        <v>2021</v>
      </c>
      <c r="E26" s="1">
        <v>519</v>
      </c>
      <c r="F26" s="1" t="s">
        <v>72</v>
      </c>
      <c r="G26" s="1"/>
      <c r="H26" s="1" t="s">
        <v>27</v>
      </c>
      <c r="I26" s="2" t="s">
        <v>85</v>
      </c>
      <c r="J26" s="1" t="s">
        <v>74</v>
      </c>
      <c r="K26" s="16">
        <v>6140</v>
      </c>
      <c r="L26" s="15">
        <f t="shared" si="0"/>
        <v>1.1628787878787878</v>
      </c>
      <c r="M26" s="1">
        <v>33134314</v>
      </c>
      <c r="N26" s="4">
        <v>268646</v>
      </c>
      <c r="O26" s="7">
        <v>491819.52999999991</v>
      </c>
      <c r="P26" s="7"/>
      <c r="Q26" s="7"/>
      <c r="R26" s="7">
        <f t="shared" si="1"/>
        <v>491819.52999999991</v>
      </c>
    </row>
    <row r="27" spans="3:18" ht="30" customHeight="1" x14ac:dyDescent="0.35">
      <c r="C27" s="1">
        <v>2020</v>
      </c>
      <c r="D27" s="1">
        <v>2022</v>
      </c>
      <c r="E27" s="1">
        <v>435</v>
      </c>
      <c r="F27" s="1" t="s">
        <v>86</v>
      </c>
      <c r="G27" s="1" t="s">
        <v>87</v>
      </c>
      <c r="H27" s="1" t="s">
        <v>31</v>
      </c>
      <c r="I27" s="2" t="s">
        <v>88</v>
      </c>
      <c r="J27" s="1" t="s">
        <v>89</v>
      </c>
      <c r="K27" s="16">
        <v>2795</v>
      </c>
      <c r="L27" s="15">
        <f t="shared" si="0"/>
        <v>0.52935606060606055</v>
      </c>
      <c r="M27" s="3">
        <v>38799279</v>
      </c>
      <c r="N27" s="4">
        <v>310625</v>
      </c>
      <c r="O27" s="7"/>
      <c r="P27" s="7"/>
      <c r="Q27" s="7"/>
      <c r="R27" s="7"/>
    </row>
    <row r="28" spans="3:18" ht="30" customHeight="1" x14ac:dyDescent="0.35">
      <c r="C28" s="1">
        <v>2020</v>
      </c>
      <c r="D28" s="1">
        <v>2020</v>
      </c>
      <c r="E28" s="1">
        <v>627</v>
      </c>
      <c r="F28" s="1" t="s">
        <v>90</v>
      </c>
      <c r="G28" s="1"/>
      <c r="H28" s="1" t="s">
        <v>31</v>
      </c>
      <c r="I28" s="2" t="s">
        <v>91</v>
      </c>
      <c r="J28" s="1" t="s">
        <v>33</v>
      </c>
      <c r="K28" s="16">
        <v>1605</v>
      </c>
      <c r="L28" s="15">
        <f t="shared" si="0"/>
        <v>0.30397727272727271</v>
      </c>
      <c r="M28" s="3">
        <v>34304677</v>
      </c>
      <c r="N28" s="4">
        <v>141336</v>
      </c>
      <c r="O28" s="7">
        <v>222178.74000000019</v>
      </c>
      <c r="P28" s="7">
        <v>0</v>
      </c>
      <c r="Q28" s="7">
        <v>1402.93</v>
      </c>
      <c r="R28" s="7">
        <f>+Q28+P28+O28</f>
        <v>223581.67000000019</v>
      </c>
    </row>
    <row r="29" spans="3:18" ht="44.25" customHeight="1" x14ac:dyDescent="0.35">
      <c r="C29" s="1">
        <v>2020</v>
      </c>
      <c r="D29" s="1">
        <v>2020</v>
      </c>
      <c r="E29" s="1">
        <v>425</v>
      </c>
      <c r="F29" s="1" t="s">
        <v>92</v>
      </c>
      <c r="G29" s="1" t="s">
        <v>93</v>
      </c>
      <c r="H29" s="1" t="s">
        <v>45</v>
      </c>
      <c r="I29" s="2" t="s">
        <v>94</v>
      </c>
      <c r="J29" s="1" t="s">
        <v>26</v>
      </c>
      <c r="K29" s="16">
        <v>1525</v>
      </c>
      <c r="L29" s="15">
        <f t="shared" si="0"/>
        <v>0.28882575757575757</v>
      </c>
      <c r="M29" s="3">
        <v>34874671</v>
      </c>
      <c r="N29" s="4">
        <v>83850</v>
      </c>
      <c r="O29" s="7">
        <v>201449.95000000007</v>
      </c>
      <c r="P29" s="14">
        <v>118802.34999999993</v>
      </c>
      <c r="Q29" s="14">
        <v>7789.5500000000011</v>
      </c>
      <c r="R29" s="14">
        <f>+Q29+P29+O29</f>
        <v>328041.84999999998</v>
      </c>
    </row>
    <row r="30" spans="3:18" ht="30" customHeight="1" x14ac:dyDescent="0.35">
      <c r="C30" s="1">
        <v>2020</v>
      </c>
      <c r="D30" s="1" t="s">
        <v>38</v>
      </c>
      <c r="E30" s="1">
        <v>520</v>
      </c>
      <c r="F30" s="1" t="s">
        <v>95</v>
      </c>
      <c r="G30" s="1" t="s">
        <v>96</v>
      </c>
      <c r="H30" s="1" t="s">
        <v>31</v>
      </c>
      <c r="I30" s="2" t="s">
        <v>97</v>
      </c>
      <c r="J30" s="1" t="s">
        <v>33</v>
      </c>
      <c r="K30" s="16">
        <v>700</v>
      </c>
      <c r="L30" s="15">
        <f t="shared" si="0"/>
        <v>0.13257575757575757</v>
      </c>
      <c r="M30" s="3">
        <v>36366315</v>
      </c>
      <c r="N30" s="4">
        <v>645000</v>
      </c>
      <c r="O30" s="7"/>
      <c r="P30" s="7"/>
      <c r="Q30" s="7"/>
      <c r="R30" s="7">
        <f t="shared" ref="R30:R36" si="2">+Q30+P30+O30</f>
        <v>0</v>
      </c>
    </row>
    <row r="31" spans="3:18" ht="30" customHeight="1" x14ac:dyDescent="0.35">
      <c r="C31" s="1">
        <v>2020</v>
      </c>
      <c r="D31" s="1" t="s">
        <v>38</v>
      </c>
      <c r="E31" s="1">
        <v>520</v>
      </c>
      <c r="F31" s="1" t="s">
        <v>95</v>
      </c>
      <c r="G31" s="1" t="s">
        <v>96</v>
      </c>
      <c r="H31" s="1" t="s">
        <v>31</v>
      </c>
      <c r="I31" s="2" t="s">
        <v>98</v>
      </c>
      <c r="J31" s="1" t="s">
        <v>33</v>
      </c>
      <c r="K31" s="16">
        <v>1000</v>
      </c>
      <c r="L31" s="15">
        <f t="shared" si="0"/>
        <v>0.18939393939393939</v>
      </c>
      <c r="M31" s="3">
        <v>36366315</v>
      </c>
      <c r="N31" s="4">
        <v>105000</v>
      </c>
      <c r="O31" s="7"/>
      <c r="P31" s="7"/>
      <c r="Q31" s="7"/>
      <c r="R31" s="7">
        <f t="shared" si="2"/>
        <v>0</v>
      </c>
    </row>
    <row r="32" spans="3:18" ht="30" customHeight="1" x14ac:dyDescent="0.35">
      <c r="C32" s="1">
        <v>2022</v>
      </c>
      <c r="D32" s="1" t="s">
        <v>34</v>
      </c>
      <c r="E32" s="1">
        <v>611</v>
      </c>
      <c r="F32" s="1" t="s">
        <v>99</v>
      </c>
      <c r="G32" s="1"/>
      <c r="H32" s="1" t="s">
        <v>45</v>
      </c>
      <c r="I32" s="2" t="s">
        <v>100</v>
      </c>
      <c r="J32" s="1" t="s">
        <v>26</v>
      </c>
      <c r="K32" s="16">
        <v>650</v>
      </c>
      <c r="L32" s="15">
        <f t="shared" si="0"/>
        <v>0.12310606060606061</v>
      </c>
      <c r="M32" s="3" t="s">
        <v>54</v>
      </c>
      <c r="N32" s="4">
        <v>120900</v>
      </c>
      <c r="O32" s="7"/>
      <c r="P32" s="7"/>
      <c r="Q32" s="7"/>
      <c r="R32" s="7">
        <f t="shared" si="2"/>
        <v>0</v>
      </c>
    </row>
    <row r="33" spans="3:18" ht="30" customHeight="1" x14ac:dyDescent="0.35">
      <c r="C33" s="1">
        <v>2022</v>
      </c>
      <c r="D33" s="1" t="s">
        <v>34</v>
      </c>
      <c r="E33" s="1">
        <v>611</v>
      </c>
      <c r="F33" s="1" t="s">
        <v>101</v>
      </c>
      <c r="G33" s="1" t="s">
        <v>102</v>
      </c>
      <c r="H33" s="1" t="s">
        <v>31</v>
      </c>
      <c r="I33" s="2" t="s">
        <v>103</v>
      </c>
      <c r="J33" s="1" t="s">
        <v>33</v>
      </c>
      <c r="K33" s="16">
        <v>1790</v>
      </c>
      <c r="L33" s="15">
        <f t="shared" si="0"/>
        <v>0.33901515151515149</v>
      </c>
      <c r="M33" s="3" t="s">
        <v>54</v>
      </c>
      <c r="N33" s="4">
        <v>295350</v>
      </c>
      <c r="O33" s="7"/>
      <c r="P33" s="7"/>
      <c r="Q33" s="7"/>
      <c r="R33" s="7">
        <f t="shared" si="2"/>
        <v>0</v>
      </c>
    </row>
    <row r="34" spans="3:18" ht="30" customHeight="1" x14ac:dyDescent="0.35">
      <c r="C34" s="1">
        <v>2022</v>
      </c>
      <c r="D34" s="1" t="s">
        <v>34</v>
      </c>
      <c r="E34" s="1">
        <v>616</v>
      </c>
      <c r="F34" s="1" t="s">
        <v>104</v>
      </c>
      <c r="G34" s="1" t="s">
        <v>105</v>
      </c>
      <c r="H34" s="1" t="s">
        <v>31</v>
      </c>
      <c r="I34" s="2" t="s">
        <v>106</v>
      </c>
      <c r="J34" s="1" t="s">
        <v>33</v>
      </c>
      <c r="K34" s="16">
        <v>3500</v>
      </c>
      <c r="L34" s="15">
        <f t="shared" si="0"/>
        <v>0.66287878787878785</v>
      </c>
      <c r="M34" s="3">
        <v>42467962</v>
      </c>
      <c r="N34" s="4">
        <v>357000</v>
      </c>
      <c r="O34" s="7"/>
      <c r="P34" s="7"/>
      <c r="Q34" s="7"/>
      <c r="R34" s="7">
        <f t="shared" si="2"/>
        <v>0</v>
      </c>
    </row>
    <row r="35" spans="3:18" ht="30" customHeight="1" x14ac:dyDescent="0.35">
      <c r="C35" s="1">
        <v>2022</v>
      </c>
      <c r="D35" s="1" t="s">
        <v>34</v>
      </c>
      <c r="E35" s="1">
        <v>618</v>
      </c>
      <c r="F35" s="1" t="s">
        <v>105</v>
      </c>
      <c r="G35" s="1" t="s">
        <v>104</v>
      </c>
      <c r="H35" s="1" t="s">
        <v>45</v>
      </c>
      <c r="I35" s="2" t="s">
        <v>107</v>
      </c>
      <c r="J35" s="1" t="s">
        <v>26</v>
      </c>
      <c r="K35" s="16">
        <v>180</v>
      </c>
      <c r="L35" s="15">
        <f t="shared" si="0"/>
        <v>3.4090909090909088E-2</v>
      </c>
      <c r="M35" s="1">
        <v>42140672</v>
      </c>
      <c r="N35" s="4">
        <v>29700</v>
      </c>
      <c r="O35" s="7"/>
      <c r="P35" s="7"/>
      <c r="Q35" s="7"/>
      <c r="R35" s="7">
        <f t="shared" si="2"/>
        <v>0</v>
      </c>
    </row>
    <row r="36" spans="3:18" ht="30" customHeight="1" x14ac:dyDescent="0.35">
      <c r="C36" s="1">
        <v>2022</v>
      </c>
      <c r="D36" s="1" t="s">
        <v>34</v>
      </c>
      <c r="E36" s="1">
        <v>620</v>
      </c>
      <c r="F36" s="1" t="s">
        <v>108</v>
      </c>
      <c r="G36" s="1" t="s">
        <v>109</v>
      </c>
      <c r="H36" s="1" t="s">
        <v>45</v>
      </c>
      <c r="I36" s="2" t="s">
        <v>110</v>
      </c>
      <c r="J36" s="1" t="s">
        <v>26</v>
      </c>
      <c r="K36" s="16">
        <v>2525</v>
      </c>
      <c r="L36" s="15">
        <f t="shared" si="0"/>
        <v>0.47821969696969696</v>
      </c>
      <c r="M36" s="3" t="s">
        <v>54</v>
      </c>
      <c r="N36" s="4">
        <v>416625</v>
      </c>
      <c r="O36" s="7"/>
      <c r="P36" s="7"/>
      <c r="Q36" s="7"/>
      <c r="R36" s="7">
        <f t="shared" si="2"/>
        <v>0</v>
      </c>
    </row>
    <row r="37" spans="3:18" ht="30" customHeight="1" x14ac:dyDescent="0.35">
      <c r="C37" s="1">
        <v>2021</v>
      </c>
      <c r="D37" s="1">
        <v>2021</v>
      </c>
      <c r="E37" s="1">
        <v>447</v>
      </c>
      <c r="F37" s="1" t="s">
        <v>111</v>
      </c>
      <c r="G37" s="1" t="s">
        <v>112</v>
      </c>
      <c r="H37" s="1" t="s">
        <v>31</v>
      </c>
      <c r="I37" s="2" t="s">
        <v>113</v>
      </c>
      <c r="J37" s="1" t="s">
        <v>33</v>
      </c>
      <c r="K37" s="16">
        <v>4533</v>
      </c>
      <c r="L37" s="15">
        <f t="shared" si="0"/>
        <v>0.85852272727272727</v>
      </c>
      <c r="M37" s="3">
        <v>35310611</v>
      </c>
      <c r="N37" s="4">
        <v>432960</v>
      </c>
      <c r="O37" s="7">
        <v>619946.14</v>
      </c>
      <c r="P37" s="7">
        <v>5418.2100000000019</v>
      </c>
      <c r="Q37" s="7">
        <v>4334.24</v>
      </c>
      <c r="R37" s="7">
        <f>+Q37+P37+O37</f>
        <v>629698.59</v>
      </c>
    </row>
    <row r="38" spans="3:18" ht="30" customHeight="1" x14ac:dyDescent="0.35">
      <c r="C38" s="1">
        <v>2022</v>
      </c>
      <c r="D38" s="1" t="s">
        <v>34</v>
      </c>
      <c r="E38" s="1">
        <v>749</v>
      </c>
      <c r="F38" s="1" t="s">
        <v>114</v>
      </c>
      <c r="G38" s="1" t="s">
        <v>115</v>
      </c>
      <c r="H38" s="1" t="s">
        <v>45</v>
      </c>
      <c r="I38" s="2" t="s">
        <v>116</v>
      </c>
      <c r="J38" s="1" t="s">
        <v>26</v>
      </c>
      <c r="K38" s="16">
        <v>2800</v>
      </c>
      <c r="L38" s="15">
        <f t="shared" si="0"/>
        <v>0.53030303030303028</v>
      </c>
      <c r="M38" s="3">
        <v>43274961</v>
      </c>
      <c r="N38" s="4">
        <v>462000</v>
      </c>
      <c r="O38" s="7"/>
      <c r="P38" s="7"/>
      <c r="Q38" s="7"/>
      <c r="R38" s="7"/>
    </row>
    <row r="39" spans="3:18" ht="30" customHeight="1" x14ac:dyDescent="0.35">
      <c r="C39" s="1">
        <v>2022</v>
      </c>
      <c r="D39" s="1" t="s">
        <v>34</v>
      </c>
      <c r="E39" s="1">
        <v>749</v>
      </c>
      <c r="F39" s="1" t="s">
        <v>114</v>
      </c>
      <c r="G39" s="1" t="s">
        <v>115</v>
      </c>
      <c r="H39" s="1" t="s">
        <v>31</v>
      </c>
      <c r="I39" s="2" t="s">
        <v>117</v>
      </c>
      <c r="J39" s="1" t="s">
        <v>33</v>
      </c>
      <c r="K39" s="16">
        <v>100</v>
      </c>
      <c r="L39" s="15">
        <f t="shared" si="0"/>
        <v>1.893939393939394E-2</v>
      </c>
      <c r="M39" s="3">
        <v>43275179</v>
      </c>
      <c r="N39" s="4">
        <v>16500</v>
      </c>
      <c r="O39" s="7"/>
      <c r="P39" s="7"/>
      <c r="Q39" s="7"/>
      <c r="R39" s="7"/>
    </row>
    <row r="40" spans="3:18" ht="30" customHeight="1" x14ac:dyDescent="0.35">
      <c r="C40" s="1">
        <v>2022</v>
      </c>
      <c r="D40" s="1" t="s">
        <v>34</v>
      </c>
      <c r="E40" s="1">
        <v>749</v>
      </c>
      <c r="F40" s="1" t="s">
        <v>118</v>
      </c>
      <c r="G40" s="1" t="s">
        <v>119</v>
      </c>
      <c r="H40" s="1" t="s">
        <v>31</v>
      </c>
      <c r="I40" s="2" t="s">
        <v>120</v>
      </c>
      <c r="J40" s="1" t="s">
        <v>33</v>
      </c>
      <c r="K40" s="16">
        <v>3000</v>
      </c>
      <c r="L40" s="15">
        <f t="shared" si="0"/>
        <v>0.56818181818181823</v>
      </c>
      <c r="M40" s="3">
        <v>43467039</v>
      </c>
      <c r="N40" s="4">
        <v>303000</v>
      </c>
      <c r="O40" s="7"/>
      <c r="P40" s="7"/>
      <c r="Q40" s="7"/>
      <c r="R40" s="7"/>
    </row>
    <row r="41" spans="3:18" ht="30" customHeight="1" x14ac:dyDescent="0.35">
      <c r="C41" s="1">
        <v>2021</v>
      </c>
      <c r="D41" s="1">
        <v>2021</v>
      </c>
      <c r="E41" s="1">
        <v>280</v>
      </c>
      <c r="F41" s="1" t="s">
        <v>121</v>
      </c>
      <c r="G41" s="1" t="s">
        <v>122</v>
      </c>
      <c r="H41" s="1" t="s">
        <v>31</v>
      </c>
      <c r="I41" s="2" t="s">
        <v>123</v>
      </c>
      <c r="J41" s="1" t="s">
        <v>33</v>
      </c>
      <c r="K41" s="16">
        <v>180</v>
      </c>
      <c r="L41" s="15">
        <f t="shared" si="0"/>
        <v>3.4090909090909088E-2</v>
      </c>
      <c r="M41" s="3">
        <v>37299589</v>
      </c>
      <c r="N41" s="4">
        <v>30300</v>
      </c>
      <c r="O41" s="7">
        <v>98753.799999999974</v>
      </c>
      <c r="P41" s="7">
        <f>44685.9</f>
        <v>44685.9</v>
      </c>
      <c r="Q41" s="7">
        <f>5935.55+3731.54</f>
        <v>9667.09</v>
      </c>
      <c r="R41" s="7">
        <f t="shared" ref="R41:R43" si="3">+Q41+P41+O41</f>
        <v>153106.78999999998</v>
      </c>
    </row>
    <row r="42" spans="3:18" ht="30" customHeight="1" x14ac:dyDescent="0.35">
      <c r="C42" s="1">
        <v>2021</v>
      </c>
      <c r="D42" s="1">
        <v>2021</v>
      </c>
      <c r="E42" s="1">
        <v>198</v>
      </c>
      <c r="F42" s="1" t="s">
        <v>30</v>
      </c>
      <c r="G42" s="1" t="s">
        <v>29</v>
      </c>
      <c r="H42" s="1" t="s">
        <v>31</v>
      </c>
      <c r="I42" s="2" t="s">
        <v>124</v>
      </c>
      <c r="J42" s="1" t="s">
        <v>33</v>
      </c>
      <c r="K42" s="16">
        <v>1350</v>
      </c>
      <c r="L42" s="15">
        <f t="shared" si="0"/>
        <v>0.25568181818181818</v>
      </c>
      <c r="M42" s="3">
        <v>37353043</v>
      </c>
      <c r="N42" s="4">
        <v>110500</v>
      </c>
      <c r="O42" s="7">
        <v>467871.31</v>
      </c>
      <c r="P42" s="7">
        <v>59375.69</v>
      </c>
      <c r="Q42" s="7">
        <v>3666.0400000000004</v>
      </c>
      <c r="R42" s="7">
        <f t="shared" si="3"/>
        <v>530913.04</v>
      </c>
    </row>
    <row r="43" spans="3:18" ht="48.75" customHeight="1" x14ac:dyDescent="0.35">
      <c r="C43" s="1">
        <v>2021</v>
      </c>
      <c r="D43" s="1">
        <v>2021</v>
      </c>
      <c r="E43" s="1">
        <v>222</v>
      </c>
      <c r="F43" s="1" t="s">
        <v>125</v>
      </c>
      <c r="G43" s="1" t="s">
        <v>126</v>
      </c>
      <c r="H43" s="1" t="s">
        <v>24</v>
      </c>
      <c r="I43" s="2" t="s">
        <v>127</v>
      </c>
      <c r="J43" s="1" t="s">
        <v>74</v>
      </c>
      <c r="K43" s="16">
        <v>6800</v>
      </c>
      <c r="L43" s="15">
        <f t="shared" si="0"/>
        <v>1.2878787878787878</v>
      </c>
      <c r="M43" s="3">
        <v>37355093</v>
      </c>
      <c r="N43" s="4">
        <v>469000</v>
      </c>
      <c r="O43" s="7">
        <v>635496.98</v>
      </c>
      <c r="P43" s="7">
        <v>53862.87999999999</v>
      </c>
      <c r="Q43" s="7">
        <v>7677.4300000000021</v>
      </c>
      <c r="R43" s="7">
        <f t="shared" si="3"/>
        <v>697037.28999999992</v>
      </c>
    </row>
    <row r="44" spans="3:18" ht="30" customHeight="1" x14ac:dyDescent="0.35">
      <c r="C44" s="1">
        <v>2021</v>
      </c>
      <c r="D44" s="1">
        <v>2021</v>
      </c>
      <c r="E44" s="1">
        <v>112</v>
      </c>
      <c r="F44" s="1" t="s">
        <v>128</v>
      </c>
      <c r="G44" s="1" t="s">
        <v>129</v>
      </c>
      <c r="H44" s="1" t="s">
        <v>31</v>
      </c>
      <c r="I44" s="2" t="s">
        <v>130</v>
      </c>
      <c r="J44" s="1" t="s">
        <v>33</v>
      </c>
      <c r="K44" s="16">
        <v>300</v>
      </c>
      <c r="L44" s="15">
        <f t="shared" si="0"/>
        <v>5.6818181818181816E-2</v>
      </c>
      <c r="M44" s="3">
        <v>37425133</v>
      </c>
      <c r="N44" s="4">
        <v>20000</v>
      </c>
      <c r="O44" s="7">
        <v>87990.42</v>
      </c>
      <c r="P44" s="7">
        <v>50854.789999999964</v>
      </c>
      <c r="Q44" s="7">
        <v>6235.8100000000013</v>
      </c>
      <c r="R44" s="7">
        <v>285053.39999999997</v>
      </c>
    </row>
    <row r="45" spans="3:18" ht="30" customHeight="1" x14ac:dyDescent="0.35">
      <c r="C45" s="1">
        <v>2022</v>
      </c>
      <c r="D45" s="1">
        <v>2021</v>
      </c>
      <c r="E45" s="1">
        <v>226</v>
      </c>
      <c r="F45" s="1" t="s">
        <v>131</v>
      </c>
      <c r="G45" s="1"/>
      <c r="H45" s="1" t="s">
        <v>31</v>
      </c>
      <c r="I45" s="2" t="s">
        <v>132</v>
      </c>
      <c r="J45" s="1" t="s">
        <v>33</v>
      </c>
      <c r="K45" s="16">
        <v>2300</v>
      </c>
      <c r="L45" s="15">
        <f t="shared" si="0"/>
        <v>0.43560606060606061</v>
      </c>
      <c r="M45" s="3">
        <v>37833290</v>
      </c>
      <c r="N45" s="4">
        <v>195500</v>
      </c>
      <c r="O45" s="7">
        <v>288530.00000000012</v>
      </c>
      <c r="P45" s="7">
        <v>140676.13999999996</v>
      </c>
      <c r="Q45" s="7">
        <v>8734.85</v>
      </c>
      <c r="R45" s="7">
        <f>+Q45+P45+O45</f>
        <v>437940.99000000011</v>
      </c>
    </row>
    <row r="46" spans="3:18" ht="30" customHeight="1" x14ac:dyDescent="0.35">
      <c r="C46" s="1">
        <v>2021</v>
      </c>
      <c r="D46" s="1">
        <v>2021</v>
      </c>
      <c r="E46" s="1">
        <v>250</v>
      </c>
      <c r="F46" s="1" t="s">
        <v>133</v>
      </c>
      <c r="G46" s="1" t="s">
        <v>134</v>
      </c>
      <c r="H46" s="1" t="s">
        <v>45</v>
      </c>
      <c r="I46" s="2" t="s">
        <v>135</v>
      </c>
      <c r="J46" s="1" t="s">
        <v>26</v>
      </c>
      <c r="K46" s="16">
        <v>270</v>
      </c>
      <c r="L46" s="15">
        <f t="shared" si="0"/>
        <v>5.113636363636364E-2</v>
      </c>
      <c r="M46" s="3">
        <v>37955705</v>
      </c>
      <c r="N46" s="4">
        <v>26960</v>
      </c>
      <c r="O46" s="7">
        <v>32265.740000000034</v>
      </c>
      <c r="P46" s="7">
        <v>114160.83000000003</v>
      </c>
      <c r="Q46" s="7">
        <v>11390.490000000002</v>
      </c>
      <c r="R46" s="7">
        <f>+Q46+P46+O46</f>
        <v>157817.06000000006</v>
      </c>
    </row>
    <row r="47" spans="3:18" ht="57" customHeight="1" x14ac:dyDescent="0.35">
      <c r="C47" s="1">
        <v>2021</v>
      </c>
      <c r="D47" s="1">
        <v>2021</v>
      </c>
      <c r="E47" s="1">
        <v>212</v>
      </c>
      <c r="F47" s="1" t="s">
        <v>40</v>
      </c>
      <c r="G47" s="1"/>
      <c r="H47" s="1" t="s">
        <v>27</v>
      </c>
      <c r="I47" s="2" t="s">
        <v>136</v>
      </c>
      <c r="J47" s="1" t="s">
        <v>26</v>
      </c>
      <c r="K47" s="16">
        <v>1295</v>
      </c>
      <c r="L47" s="15">
        <f t="shared" si="0"/>
        <v>0.24526515151515152</v>
      </c>
      <c r="M47" s="1">
        <v>38267725</v>
      </c>
      <c r="N47" s="4">
        <v>83835</v>
      </c>
      <c r="O47" s="7">
        <v>165445.82999999984</v>
      </c>
      <c r="P47" s="7">
        <v>176770.09999999998</v>
      </c>
      <c r="Q47" s="7">
        <v>12227.869999999999</v>
      </c>
      <c r="R47" s="7">
        <f>+Q47+P47+O47</f>
        <v>354443.79999999981</v>
      </c>
    </row>
    <row r="48" spans="3:18" ht="30" customHeight="1" x14ac:dyDescent="0.35">
      <c r="C48" s="1">
        <v>2021</v>
      </c>
      <c r="D48" s="1">
        <v>2021</v>
      </c>
      <c r="E48" s="1">
        <v>418</v>
      </c>
      <c r="F48" s="1" t="s">
        <v>77</v>
      </c>
      <c r="G48" s="1" t="s">
        <v>78</v>
      </c>
      <c r="H48" s="1" t="s">
        <v>31</v>
      </c>
      <c r="I48" s="2" t="s">
        <v>79</v>
      </c>
      <c r="J48" s="1" t="s">
        <v>33</v>
      </c>
      <c r="K48" s="16">
        <v>5000</v>
      </c>
      <c r="L48" s="15">
        <f t="shared" si="0"/>
        <v>0.94696969696969702</v>
      </c>
      <c r="M48" s="3" t="s">
        <v>137</v>
      </c>
      <c r="N48" s="4">
        <v>464285</v>
      </c>
      <c r="O48" s="7">
        <v>319590.11999999994</v>
      </c>
      <c r="P48" s="7">
        <v>56546.040000000015</v>
      </c>
      <c r="Q48" s="7">
        <v>3787.34</v>
      </c>
      <c r="R48" s="7">
        <f>+Q48+P48+O48</f>
        <v>379923.49999999994</v>
      </c>
    </row>
    <row r="49" spans="3:18" ht="30" customHeight="1" x14ac:dyDescent="0.35">
      <c r="C49" s="1">
        <v>2022</v>
      </c>
      <c r="D49" s="1" t="s">
        <v>34</v>
      </c>
      <c r="E49" s="1">
        <v>231</v>
      </c>
      <c r="F49" s="1" t="s">
        <v>51</v>
      </c>
      <c r="G49" s="1"/>
      <c r="H49" s="1" t="s">
        <v>27</v>
      </c>
      <c r="I49" s="2" t="s">
        <v>138</v>
      </c>
      <c r="J49" s="1" t="s">
        <v>26</v>
      </c>
      <c r="K49" s="16">
        <v>2750</v>
      </c>
      <c r="L49" s="15">
        <f t="shared" si="0"/>
        <v>0.52083333333333337</v>
      </c>
      <c r="M49" s="1" t="s">
        <v>54</v>
      </c>
      <c r="N49" s="4">
        <f>K49*165</f>
        <v>453750</v>
      </c>
      <c r="O49" s="7"/>
      <c r="P49" s="7"/>
      <c r="Q49" s="7"/>
      <c r="R49" s="7"/>
    </row>
    <row r="50" spans="3:18" ht="30" customHeight="1" x14ac:dyDescent="0.35">
      <c r="C50" s="1">
        <v>2022</v>
      </c>
      <c r="D50" s="1" t="s">
        <v>34</v>
      </c>
      <c r="E50" s="1">
        <v>231</v>
      </c>
      <c r="F50" s="1" t="s">
        <v>51</v>
      </c>
      <c r="G50" s="1"/>
      <c r="H50" s="1" t="s">
        <v>27</v>
      </c>
      <c r="I50" s="2" t="s">
        <v>139</v>
      </c>
      <c r="J50" s="1" t="s">
        <v>26</v>
      </c>
      <c r="K50" s="16">
        <v>9850</v>
      </c>
      <c r="L50" s="15">
        <f t="shared" si="0"/>
        <v>1.865530303030303</v>
      </c>
      <c r="M50" s="1" t="s">
        <v>54</v>
      </c>
      <c r="N50" s="4">
        <v>1625250</v>
      </c>
      <c r="O50" s="7"/>
      <c r="P50" s="7"/>
      <c r="Q50" s="7"/>
      <c r="R50" s="7"/>
    </row>
    <row r="51" spans="3:18" ht="30" customHeight="1" x14ac:dyDescent="0.35">
      <c r="C51" s="1">
        <v>2022</v>
      </c>
      <c r="D51" s="1" t="s">
        <v>34</v>
      </c>
      <c r="E51" s="1">
        <v>231</v>
      </c>
      <c r="F51" s="1" t="s">
        <v>51</v>
      </c>
      <c r="G51" s="1"/>
      <c r="H51" s="1" t="s">
        <v>27</v>
      </c>
      <c r="I51" s="2" t="s">
        <v>140</v>
      </c>
      <c r="J51" s="1" t="s">
        <v>26</v>
      </c>
      <c r="K51" s="16">
        <v>2500</v>
      </c>
      <c r="L51" s="15">
        <f t="shared" si="0"/>
        <v>0.47348484848484851</v>
      </c>
      <c r="M51" s="1" t="s">
        <v>54</v>
      </c>
      <c r="N51" s="4">
        <f>K51*165</f>
        <v>412500</v>
      </c>
      <c r="O51" s="7"/>
      <c r="P51" s="7"/>
      <c r="Q51" s="7"/>
      <c r="R51" s="7"/>
    </row>
    <row r="52" spans="3:18" ht="30" customHeight="1" x14ac:dyDescent="0.35">
      <c r="C52" s="1">
        <v>2022</v>
      </c>
      <c r="D52" s="1" t="s">
        <v>34</v>
      </c>
      <c r="E52" s="1">
        <v>231</v>
      </c>
      <c r="F52" s="1" t="s">
        <v>51</v>
      </c>
      <c r="G52" s="1" t="s">
        <v>52</v>
      </c>
      <c r="H52" s="1" t="s">
        <v>27</v>
      </c>
      <c r="I52" s="2" t="s">
        <v>141</v>
      </c>
      <c r="J52" s="1" t="s">
        <v>26</v>
      </c>
      <c r="K52" s="16">
        <v>4750</v>
      </c>
      <c r="L52" s="15">
        <f t="shared" si="0"/>
        <v>0.89962121212121215</v>
      </c>
      <c r="M52" s="1" t="s">
        <v>54</v>
      </c>
      <c r="N52" s="4">
        <f>K52*165</f>
        <v>783750</v>
      </c>
      <c r="O52" s="7"/>
      <c r="P52" s="7"/>
      <c r="Q52" s="7"/>
      <c r="R52" s="7"/>
    </row>
    <row r="53" spans="3:18" ht="30" customHeight="1" x14ac:dyDescent="0.35">
      <c r="C53" s="5">
        <v>2022</v>
      </c>
      <c r="D53" s="1" t="s">
        <v>34</v>
      </c>
      <c r="E53" s="5">
        <v>421</v>
      </c>
      <c r="F53" s="5" t="s">
        <v>81</v>
      </c>
      <c r="G53" s="1" t="s">
        <v>142</v>
      </c>
      <c r="H53" s="5" t="s">
        <v>27</v>
      </c>
      <c r="I53" s="6" t="s">
        <v>143</v>
      </c>
      <c r="J53" s="5" t="s">
        <v>26</v>
      </c>
      <c r="K53" s="17">
        <v>1000</v>
      </c>
      <c r="L53" s="15">
        <f t="shared" si="0"/>
        <v>0.18939393939393939</v>
      </c>
      <c r="M53" s="1" t="s">
        <v>54</v>
      </c>
      <c r="N53" s="9">
        <v>165000</v>
      </c>
      <c r="O53" s="7"/>
      <c r="P53" s="7"/>
      <c r="Q53" s="7"/>
      <c r="R53" s="7"/>
    </row>
    <row r="54" spans="3:18" ht="30" customHeight="1" x14ac:dyDescent="0.35">
      <c r="C54" s="5">
        <v>2022</v>
      </c>
      <c r="D54" s="1" t="s">
        <v>34</v>
      </c>
      <c r="E54" s="5">
        <v>427</v>
      </c>
      <c r="F54" s="5" t="s">
        <v>119</v>
      </c>
      <c r="G54" s="1"/>
      <c r="H54" s="5" t="s">
        <v>27</v>
      </c>
      <c r="I54" s="6" t="s">
        <v>144</v>
      </c>
      <c r="J54" s="5" t="s">
        <v>26</v>
      </c>
      <c r="K54" s="17">
        <v>3000</v>
      </c>
      <c r="L54" s="15">
        <f t="shared" si="0"/>
        <v>0.56818181818181823</v>
      </c>
      <c r="M54" s="1">
        <v>42645443</v>
      </c>
      <c r="N54" s="9">
        <v>495000</v>
      </c>
      <c r="O54" s="7"/>
      <c r="P54" s="7"/>
      <c r="Q54" s="7"/>
      <c r="R54" s="7"/>
    </row>
    <row r="55" spans="3:18" ht="30" customHeight="1" x14ac:dyDescent="0.35">
      <c r="C55" s="5">
        <v>2022</v>
      </c>
      <c r="D55" s="1" t="s">
        <v>34</v>
      </c>
      <c r="E55" s="5">
        <v>427</v>
      </c>
      <c r="F55" s="1" t="s">
        <v>145</v>
      </c>
      <c r="G55" s="5"/>
      <c r="H55" s="5" t="s">
        <v>27</v>
      </c>
      <c r="I55" s="6" t="s">
        <v>146</v>
      </c>
      <c r="J55" s="5" t="s">
        <v>26</v>
      </c>
      <c r="K55" s="17">
        <v>5600</v>
      </c>
      <c r="L55" s="15">
        <f t="shared" si="0"/>
        <v>1.0606060606060606</v>
      </c>
      <c r="M55" s="1">
        <v>42645152</v>
      </c>
      <c r="N55" s="9">
        <v>924000</v>
      </c>
      <c r="O55" s="7"/>
      <c r="P55" s="7"/>
      <c r="Q55" s="7"/>
      <c r="R55" s="7"/>
    </row>
    <row r="56" spans="3:18" ht="30" customHeight="1" x14ac:dyDescent="0.35">
      <c r="C56" s="5">
        <v>2022</v>
      </c>
      <c r="D56" s="1" t="s">
        <v>34</v>
      </c>
      <c r="E56" s="5">
        <v>427</v>
      </c>
      <c r="F56" s="1" t="s">
        <v>145</v>
      </c>
      <c r="G56" s="5"/>
      <c r="H56" s="5" t="s">
        <v>27</v>
      </c>
      <c r="I56" s="6" t="s">
        <v>147</v>
      </c>
      <c r="J56" s="5" t="s">
        <v>26</v>
      </c>
      <c r="K56" s="17">
        <v>4800</v>
      </c>
      <c r="L56" s="15">
        <f t="shared" si="0"/>
        <v>0.90909090909090906</v>
      </c>
      <c r="M56" s="1">
        <v>42645241</v>
      </c>
      <c r="N56" s="9">
        <v>792000</v>
      </c>
      <c r="O56" s="7"/>
      <c r="P56" s="7"/>
      <c r="Q56" s="7"/>
      <c r="R56" s="7"/>
    </row>
    <row r="57" spans="3:18" ht="30" customHeight="1" x14ac:dyDescent="0.35">
      <c r="C57" s="5">
        <v>2022</v>
      </c>
      <c r="D57" s="1" t="s">
        <v>34</v>
      </c>
      <c r="E57" s="5">
        <v>427</v>
      </c>
      <c r="F57" s="1" t="s">
        <v>145</v>
      </c>
      <c r="G57" s="5" t="s">
        <v>148</v>
      </c>
      <c r="H57" s="5" t="s">
        <v>31</v>
      </c>
      <c r="I57" s="6" t="s">
        <v>149</v>
      </c>
      <c r="J57" s="5" t="s">
        <v>33</v>
      </c>
      <c r="K57" s="17">
        <v>785</v>
      </c>
      <c r="L57" s="15">
        <f t="shared" si="0"/>
        <v>0.14867424242424243</v>
      </c>
      <c r="M57" s="1">
        <v>42645073</v>
      </c>
      <c r="N57" s="9">
        <v>80070</v>
      </c>
      <c r="O57" s="7"/>
      <c r="P57" s="7"/>
      <c r="Q57" s="7"/>
      <c r="R57" s="7"/>
    </row>
    <row r="58" spans="3:18" ht="30" customHeight="1" x14ac:dyDescent="0.35">
      <c r="C58" s="5">
        <v>2022</v>
      </c>
      <c r="D58" s="1" t="s">
        <v>34</v>
      </c>
      <c r="E58" s="5">
        <v>427</v>
      </c>
      <c r="F58" s="1" t="s">
        <v>150</v>
      </c>
      <c r="G58" s="5" t="s">
        <v>119</v>
      </c>
      <c r="H58" s="5" t="s">
        <v>31</v>
      </c>
      <c r="I58" s="6" t="s">
        <v>151</v>
      </c>
      <c r="J58" s="5" t="s">
        <v>33</v>
      </c>
      <c r="K58" s="17">
        <v>1350</v>
      </c>
      <c r="L58" s="15">
        <f t="shared" si="0"/>
        <v>0.25568181818181818</v>
      </c>
      <c r="M58" s="1">
        <v>42645599</v>
      </c>
      <c r="N58" s="9">
        <v>222750</v>
      </c>
      <c r="O58" s="7"/>
      <c r="P58" s="7"/>
      <c r="Q58" s="7"/>
      <c r="R58" s="7"/>
    </row>
    <row r="59" spans="3:18" ht="30" customHeight="1" x14ac:dyDescent="0.35">
      <c r="C59" s="5">
        <v>2022</v>
      </c>
      <c r="D59" s="1" t="s">
        <v>34</v>
      </c>
      <c r="E59" s="5">
        <v>611</v>
      </c>
      <c r="F59" s="5" t="s">
        <v>102</v>
      </c>
      <c r="G59" s="1"/>
      <c r="H59" s="5" t="s">
        <v>27</v>
      </c>
      <c r="I59" s="6" t="s">
        <v>152</v>
      </c>
      <c r="J59" s="5" t="s">
        <v>26</v>
      </c>
      <c r="K59" s="17">
        <v>1350</v>
      </c>
      <c r="L59" s="15">
        <f t="shared" si="0"/>
        <v>0.25568181818181818</v>
      </c>
      <c r="M59" s="1" t="s">
        <v>54</v>
      </c>
      <c r="N59" s="9">
        <v>222750</v>
      </c>
      <c r="O59" s="7"/>
      <c r="P59" s="7"/>
      <c r="Q59" s="7"/>
      <c r="R59" s="7"/>
    </row>
    <row r="60" spans="3:18" ht="30" customHeight="1" x14ac:dyDescent="0.35">
      <c r="C60" s="5">
        <v>2022</v>
      </c>
      <c r="D60" s="1" t="s">
        <v>34</v>
      </c>
      <c r="E60" s="5">
        <v>611</v>
      </c>
      <c r="F60" s="5" t="s">
        <v>99</v>
      </c>
      <c r="G60" s="1"/>
      <c r="H60" s="5" t="s">
        <v>27</v>
      </c>
      <c r="I60" s="6" t="s">
        <v>153</v>
      </c>
      <c r="J60" s="5" t="s">
        <v>26</v>
      </c>
      <c r="K60" s="17">
        <v>1075</v>
      </c>
      <c r="L60" s="15">
        <f t="shared" si="0"/>
        <v>0.20359848484848486</v>
      </c>
      <c r="M60" s="1" t="s">
        <v>54</v>
      </c>
      <c r="N60" s="9">
        <v>177375</v>
      </c>
      <c r="O60" s="7"/>
      <c r="P60" s="7"/>
      <c r="Q60" s="7"/>
      <c r="R60" s="7"/>
    </row>
    <row r="61" spans="3:18" ht="30" customHeight="1" x14ac:dyDescent="0.35">
      <c r="C61" s="5">
        <v>2022</v>
      </c>
      <c r="D61" s="1" t="s">
        <v>34</v>
      </c>
      <c r="E61" s="5">
        <v>611</v>
      </c>
      <c r="F61" s="5" t="s">
        <v>154</v>
      </c>
      <c r="G61" s="1"/>
      <c r="H61" s="5" t="s">
        <v>27</v>
      </c>
      <c r="I61" s="6" t="s">
        <v>155</v>
      </c>
      <c r="J61" s="5" t="s">
        <v>26</v>
      </c>
      <c r="K61" s="17">
        <v>3000</v>
      </c>
      <c r="L61" s="15">
        <f t="shared" si="0"/>
        <v>0.56818181818181823</v>
      </c>
      <c r="M61" s="1" t="s">
        <v>54</v>
      </c>
      <c r="N61" s="9">
        <v>495000</v>
      </c>
      <c r="O61" s="7"/>
      <c r="P61" s="7"/>
      <c r="Q61" s="7"/>
      <c r="R61" s="7"/>
    </row>
    <row r="62" spans="3:18" ht="30" customHeight="1" x14ac:dyDescent="0.35">
      <c r="C62" s="5">
        <v>2022</v>
      </c>
      <c r="D62" s="1" t="s">
        <v>34</v>
      </c>
      <c r="E62" s="5">
        <v>618</v>
      </c>
      <c r="F62" s="5" t="s">
        <v>105</v>
      </c>
      <c r="G62" s="1"/>
      <c r="H62" s="5" t="s">
        <v>27</v>
      </c>
      <c r="I62" s="6" t="s">
        <v>156</v>
      </c>
      <c r="J62" s="5" t="s">
        <v>26</v>
      </c>
      <c r="K62" s="17">
        <v>3510</v>
      </c>
      <c r="L62" s="15">
        <f t="shared" si="0"/>
        <v>0.66477272727272729</v>
      </c>
      <c r="M62" s="1">
        <v>42140687</v>
      </c>
      <c r="N62" s="10">
        <v>571907</v>
      </c>
      <c r="O62" s="7"/>
      <c r="P62" s="7"/>
      <c r="Q62" s="7"/>
      <c r="R62" s="7"/>
    </row>
    <row r="63" spans="3:18" ht="30" customHeight="1" x14ac:dyDescent="0.35">
      <c r="C63" s="5">
        <v>2022</v>
      </c>
      <c r="D63" s="1" t="s">
        <v>34</v>
      </c>
      <c r="E63" s="5">
        <v>620</v>
      </c>
      <c r="F63" s="5" t="s">
        <v>108</v>
      </c>
      <c r="G63" s="1"/>
      <c r="H63" s="5" t="s">
        <v>27</v>
      </c>
      <c r="I63" s="6" t="s">
        <v>157</v>
      </c>
      <c r="J63" s="5" t="s">
        <v>26</v>
      </c>
      <c r="K63" s="17">
        <v>2580</v>
      </c>
      <c r="L63" s="15">
        <f t="shared" si="0"/>
        <v>0.48863636363636365</v>
      </c>
      <c r="M63" s="1" t="s">
        <v>54</v>
      </c>
      <c r="N63" s="10">
        <v>469650</v>
      </c>
      <c r="O63" s="7"/>
      <c r="P63" s="7"/>
      <c r="Q63" s="7"/>
      <c r="R63" s="7"/>
    </row>
    <row r="64" spans="3:18" ht="30" customHeight="1" x14ac:dyDescent="0.35">
      <c r="C64" s="5">
        <v>2022</v>
      </c>
      <c r="D64" s="1" t="s">
        <v>34</v>
      </c>
      <c r="E64" s="5">
        <v>620</v>
      </c>
      <c r="F64" s="5" t="s">
        <v>108</v>
      </c>
      <c r="G64" s="1"/>
      <c r="H64" s="5" t="s">
        <v>27</v>
      </c>
      <c r="I64" s="6" t="s">
        <v>158</v>
      </c>
      <c r="J64" s="5" t="s">
        <v>26</v>
      </c>
      <c r="K64" s="17">
        <v>5780</v>
      </c>
      <c r="L64" s="15">
        <f t="shared" si="0"/>
        <v>1.0946969696969697</v>
      </c>
      <c r="M64" s="1" t="s">
        <v>54</v>
      </c>
      <c r="N64" s="10">
        <v>953700</v>
      </c>
      <c r="O64" s="7"/>
      <c r="P64" s="7"/>
      <c r="Q64" s="7"/>
      <c r="R64" s="7"/>
    </row>
    <row r="68" spans="11:15" x14ac:dyDescent="0.35">
      <c r="K68" s="18">
        <f>SUBTOTAL(9,K4:K64)</f>
        <v>180341</v>
      </c>
      <c r="L68" s="19">
        <f>SUBTOTAL(9,L4:L64)</f>
        <v>34.155492424242418</v>
      </c>
      <c r="M68" s="19"/>
      <c r="N68" s="20">
        <f t="shared" ref="N68" si="4">SUBTOTAL(9,N4:N64)</f>
        <v>20791079</v>
      </c>
      <c r="O68" s="20">
        <f>SUBTOTAL(9,O4:O64)</f>
        <v>6502236.0500000017</v>
      </c>
    </row>
  </sheetData>
  <autoFilter ref="C3:O64" xr:uid="{1FCA5ED5-C635-4F62-88B4-A8B4D2A0F37A}">
    <sortState xmlns:xlrd2="http://schemas.microsoft.com/office/spreadsheetml/2017/richdata2" ref="C4:O64">
      <sortCondition ref="M3:M64"/>
    </sortState>
  </autoFilter>
  <mergeCells count="1">
    <mergeCell ref="O2:Q2"/>
  </mergeCells>
  <pageMargins left="0.7" right="0.7" top="0.75" bottom="0.75" header="0.3" footer="0.3"/>
  <pageSetup fitToHeight="0" orientation="portrait" horizontalDpi="200" verticalDpi="200" r:id="rId1"/>
  <headerFooter>
    <oddHeader>&amp;RDuke Energy Florida, LLC
Docket No. 20220050
DEF's Response to OPC POD 1 (1-28)
Q22</oddHeader>
    <oddFooter>&amp;RBN 20220050-DEF-004891 THROUGH 20220050-DEF-004893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Link xmlns="f3982def-6492-41e7-bb54-f986ee6cf47a">
      <Url xsi:nil="true"/>
      <Description xsi:nil="true"/>
    </FolderLink>
    <SentforReview xmlns="f3982def-6492-41e7-bb54-f986ee6cf47a">
      <UserInfo>
        <DisplayName/>
        <AccountId xsi:nil="true"/>
        <AccountType/>
      </UserInfo>
    </SentforReview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34860F61FB6648987B207D8F8D5D8B" ma:contentTypeVersion="15" ma:contentTypeDescription="Create a new document." ma:contentTypeScope="" ma:versionID="9d67f5d5310ee722ab5f33612d785702">
  <xsd:schema xmlns:xsd="http://www.w3.org/2001/XMLSchema" xmlns:xs="http://www.w3.org/2001/XMLSchema" xmlns:p="http://schemas.microsoft.com/office/2006/metadata/properties" xmlns:ns2="f3982def-6492-41e7-bb54-f986ee6cf47a" xmlns:ns3="37406468-44f8-4cea-b413-5cf1fddbb4e3" targetNamespace="http://schemas.microsoft.com/office/2006/metadata/properties" ma:root="true" ma:fieldsID="cdc2a61cfc42c2ffb3e7db007ced991f" ns2:_="" ns3:_="">
    <xsd:import namespace="f3982def-6492-41e7-bb54-f986ee6cf47a"/>
    <xsd:import namespace="37406468-44f8-4cea-b413-5cf1fddbb4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FolderLink" minOccurs="0"/>
                <xsd:element ref="ns3:SharedWithUsers" minOccurs="0"/>
                <xsd:element ref="ns3:SharedWithDetails" minOccurs="0"/>
                <xsd:element ref="ns2:Sentfor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982def-6492-41e7-bb54-f986ee6cf4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FolderLink" ma:index="18" nillable="true" ma:displayName="Folder Link" ma:format="Hyperlink" ma:internalName="Fold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entforReview" ma:index="21" nillable="true" ma:displayName="Ready for Review " ma:format="Dropdown" ma:list="UserInfo" ma:SharePointGroup="0" ma:internalName="SentforReview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06468-44f8-4cea-b413-5cf1fddbb4e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53B0FD-A757-4682-9A05-EB8184F45C84}">
  <ds:schemaRefs>
    <ds:schemaRef ds:uri="http://schemas.microsoft.com/office/2006/metadata/properties"/>
    <ds:schemaRef ds:uri="http://schemas.microsoft.com/office/infopath/2007/PartnerControls"/>
    <ds:schemaRef ds:uri="f3982def-6492-41e7-bb54-f986ee6cf47a"/>
  </ds:schemaRefs>
</ds:datastoreItem>
</file>

<file path=customXml/itemProps2.xml><?xml version="1.0" encoding="utf-8"?>
<ds:datastoreItem xmlns:ds="http://schemas.openxmlformats.org/officeDocument/2006/customXml" ds:itemID="{A985C75E-AB7C-45BA-AC45-65D3C1306E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982def-6492-41e7-bb54-f986ee6cf47a"/>
    <ds:schemaRef ds:uri="37406468-44f8-4cea-b413-5cf1fddbb4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DFE0D4B-C164-4954-AA96-F60F2AFEAC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Feeder Tie Summary for SOG</vt:lpstr>
      <vt:lpstr>Supporting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Anagnostis, George C</dc:creator>
  <cp:keywords/>
  <dc:description/>
  <cp:lastModifiedBy>West, Monique</cp:lastModifiedBy>
  <cp:revision/>
  <cp:lastPrinted>2022-04-22T20:48:26Z</cp:lastPrinted>
  <dcterms:created xsi:type="dcterms:W3CDTF">2022-03-30T14:01:17Z</dcterms:created>
  <dcterms:modified xsi:type="dcterms:W3CDTF">2022-04-22T20:48:35Z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0x0101004C34860F61FB6648987B207D8F8D5D8B</vt:lpwstr>
  </property>
</Properties>
</file>